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jzorro_mineducacion_gov_co/Documents/PERFILES 2022/"/>
    </mc:Choice>
  </mc:AlternateContent>
  <xr:revisionPtr revIDLastSave="0" documentId="8_{A876CB91-69BF-4E41-98C3-CF2DD53EF455}" xr6:coauthVersionLast="47" xr6:coauthVersionMax="47" xr10:uidLastSave="{00000000-0000-0000-0000-000000000000}"/>
  <workbookProtection workbookAlgorithmName="SHA-512" workbookHashValue="MeVyLgRWdBpMT4Yx+mK0AIVw14Izc5jAjUSru77JYP7pEYKUS3d7vG4TLVlDn3KtkM/942y/viiOpE3GLfuJ7A==" workbookSaltValue="lLjEumbRCChtrtfbrFiMFA==" workbookSpinCount="100000" lockStructure="1"/>
  <bookViews>
    <workbookView xWindow="-120" yWindow="-120" windowWidth="29040" windowHeight="15990" tabRatio="833" xr2:uid="{00000000-000D-0000-FFFF-FFFF00000000}"/>
  </bookViews>
  <sheets>
    <sheet name="ESTADISTICAS" sheetId="1" r:id="rId1"/>
    <sheet name="IES_DEPTO" sheetId="10" r:id="rId2"/>
    <sheet name="Hoja3N" sheetId="11" state="hidden" r:id="rId3"/>
    <sheet name="MUNICIPIOS" sheetId="3" r:id="rId4"/>
    <sheet name="Hoja4" sheetId="5" state="hidden" r:id="rId5"/>
    <sheet name="TCB_MUNICIPIOS_CENSO2018" sheetId="16" r:id="rId6"/>
    <sheet name="Hoja5N" sheetId="17" state="hidden" r:id="rId7"/>
    <sheet name="TTI_MUNICIPIOS" sheetId="13" r:id="rId8"/>
    <sheet name="Hoja6" sheetId="9" state="hidden" r:id="rId9"/>
    <sheet name="Hoja7" sheetId="18" state="hidden" r:id="rId10"/>
  </sheets>
  <definedNames>
    <definedName name="_xlnm._FilterDatabase" localSheetId="2" hidden="1">Hoja3N!$A$1:$J$830</definedName>
    <definedName name="_xlnm._FilterDatabase" localSheetId="4" hidden="1">Hoja4!$A$1:$R$1058</definedName>
    <definedName name="_xlnm._FilterDatabase" localSheetId="8" hidden="1">Hoja6!$A$2:$Y$1124</definedName>
    <definedName name="_xlnm.Print_Area" localSheetId="0">ESTADISTICAS!$A$1:$K$165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G20" i="1"/>
  <c r="I93" i="1"/>
  <c r="H93" i="1"/>
  <c r="D49" i="1"/>
  <c r="E49" i="1"/>
  <c r="F49" i="1"/>
  <c r="G49" i="1"/>
  <c r="H49" i="1"/>
  <c r="I49" i="1"/>
  <c r="J49" i="1"/>
  <c r="K49" i="1"/>
  <c r="L49" i="1"/>
  <c r="M49" i="1"/>
  <c r="D50" i="1"/>
  <c r="E50" i="1"/>
  <c r="F50" i="1"/>
  <c r="G50" i="1"/>
  <c r="H50" i="1"/>
  <c r="I50" i="1"/>
  <c r="J50" i="1"/>
  <c r="K50" i="1"/>
  <c r="L50" i="1"/>
  <c r="M50" i="1"/>
  <c r="C50" i="1"/>
  <c r="C49" i="1"/>
  <c r="M51" i="1" l="1"/>
  <c r="L51" i="1"/>
  <c r="G51" i="1"/>
  <c r="F51" i="1"/>
  <c r="C51" i="1"/>
  <c r="E51" i="1"/>
  <c r="J51" i="1"/>
  <c r="D51" i="1"/>
  <c r="I51" i="1"/>
  <c r="H51" i="1"/>
  <c r="K51" i="1"/>
  <c r="A1057" i="5"/>
  <c r="A1056" i="5"/>
  <c r="A1055" i="5"/>
  <c r="A1054" i="5"/>
  <c r="C121" i="1"/>
  <c r="E121" i="1" s="1"/>
  <c r="C120" i="1"/>
  <c r="E120" i="1" s="1"/>
  <c r="C119" i="1"/>
  <c r="E119" i="1" s="1"/>
  <c r="C118" i="1"/>
  <c r="E118" i="1" s="1"/>
  <c r="C117" i="1"/>
  <c r="E117" i="1" s="1"/>
  <c r="C116" i="1"/>
  <c r="E116" i="1" s="1"/>
  <c r="D76" i="1" l="1"/>
  <c r="E76" i="1"/>
  <c r="F76" i="1"/>
  <c r="G76" i="1"/>
  <c r="H76" i="1"/>
  <c r="I76" i="1"/>
  <c r="J76" i="1"/>
  <c r="K76" i="1"/>
  <c r="L76" i="1"/>
  <c r="M76" i="1"/>
  <c r="C76" i="1"/>
  <c r="D103" i="1" l="1"/>
  <c r="E103" i="1"/>
  <c r="F103" i="1"/>
  <c r="G103" i="1"/>
  <c r="H103" i="1"/>
  <c r="I103" i="1"/>
  <c r="J103" i="1"/>
  <c r="K103" i="1"/>
  <c r="L103" i="1"/>
  <c r="M103" i="1"/>
  <c r="C103" i="1"/>
  <c r="M93" i="1" l="1"/>
  <c r="L93" i="1"/>
  <c r="K93" i="1"/>
  <c r="J93" i="1"/>
  <c r="W37" i="18" l="1"/>
  <c r="V37" i="18"/>
  <c r="U37" i="18"/>
  <c r="H19" i="1" l="1"/>
  <c r="G17" i="1"/>
  <c r="G18" i="1"/>
  <c r="G19" i="1"/>
  <c r="G16" i="1" l="1"/>
  <c r="H16" i="1" l="1"/>
  <c r="M133" i="1" l="1"/>
  <c r="M111" i="1"/>
  <c r="M62" i="1"/>
  <c r="M44" i="1"/>
  <c r="A792" i="11" l="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L133" i="1" l="1"/>
  <c r="L44" i="1" l="1"/>
  <c r="D111" i="1"/>
  <c r="E111" i="1"/>
  <c r="F111" i="1"/>
  <c r="G111" i="1"/>
  <c r="H111" i="1"/>
  <c r="I111" i="1"/>
  <c r="J111" i="1"/>
  <c r="K111" i="1"/>
  <c r="L111" i="1"/>
  <c r="D62" i="1"/>
  <c r="E62" i="1"/>
  <c r="F62" i="1"/>
  <c r="G62" i="1"/>
  <c r="H62" i="1"/>
  <c r="I62" i="1"/>
  <c r="J62" i="1"/>
  <c r="K62" i="1"/>
  <c r="L62" i="1"/>
  <c r="C62" i="1"/>
  <c r="T37" i="18" l="1"/>
  <c r="P37" i="18"/>
  <c r="Q37" i="18" s="1"/>
  <c r="C37" i="18"/>
  <c r="E37" i="18" s="1"/>
  <c r="A1124" i="17" l="1"/>
  <c r="A1123" i="17"/>
  <c r="A1122" i="17"/>
  <c r="A1121" i="17"/>
  <c r="A1120" i="17"/>
  <c r="A1119" i="17"/>
  <c r="A1118" i="17"/>
  <c r="A1117" i="17"/>
  <c r="A1116" i="17"/>
  <c r="A1115" i="17"/>
  <c r="A1114" i="17"/>
  <c r="A1113" i="17"/>
  <c r="A1112" i="17"/>
  <c r="A1111" i="17"/>
  <c r="A1110" i="17"/>
  <c r="A1109" i="17"/>
  <c r="A1108" i="17"/>
  <c r="A1107" i="17"/>
  <c r="A1106" i="17"/>
  <c r="A1105" i="17"/>
  <c r="A1104" i="17"/>
  <c r="A1103" i="17"/>
  <c r="A1102" i="17"/>
  <c r="A1101" i="17"/>
  <c r="A1100" i="17"/>
  <c r="A1099" i="17"/>
  <c r="A1098" i="17"/>
  <c r="A1097" i="17"/>
  <c r="A1096" i="17"/>
  <c r="A1095" i="17"/>
  <c r="A1094" i="17"/>
  <c r="A1093" i="17"/>
  <c r="A1092" i="17"/>
  <c r="A1091" i="17"/>
  <c r="A1090" i="17"/>
  <c r="A1089" i="17"/>
  <c r="A1088" i="17"/>
  <c r="A1087" i="17"/>
  <c r="A1086" i="17"/>
  <c r="A1085" i="17"/>
  <c r="A1084" i="17"/>
  <c r="A1083" i="17"/>
  <c r="A1082" i="17"/>
  <c r="A1081" i="17"/>
  <c r="A1080" i="17"/>
  <c r="A1079" i="17"/>
  <c r="A1078" i="17"/>
  <c r="A1077" i="17"/>
  <c r="A1076" i="17"/>
  <c r="A1075" i="17"/>
  <c r="A1074" i="17"/>
  <c r="A1073" i="17"/>
  <c r="A1072" i="17"/>
  <c r="A1071" i="17"/>
  <c r="A1070" i="17"/>
  <c r="A1069" i="17"/>
  <c r="A1068" i="17"/>
  <c r="A1067" i="17"/>
  <c r="A1066" i="17"/>
  <c r="A1065" i="17"/>
  <c r="A1064" i="17"/>
  <c r="A1063" i="17"/>
  <c r="A1062" i="17"/>
  <c r="A1061" i="17"/>
  <c r="A1060" i="17"/>
  <c r="A1059" i="17"/>
  <c r="A1058" i="17"/>
  <c r="A1057" i="17"/>
  <c r="A1056" i="17"/>
  <c r="A1055" i="17"/>
  <c r="A1054" i="17"/>
  <c r="A1053" i="17"/>
  <c r="A1052" i="17"/>
  <c r="A1051" i="17"/>
  <c r="A1050" i="17"/>
  <c r="A1049" i="17"/>
  <c r="A1048" i="17"/>
  <c r="A1047" i="17"/>
  <c r="A1046" i="17"/>
  <c r="A1045" i="17"/>
  <c r="A1044" i="17"/>
  <c r="A1043" i="17"/>
  <c r="A1042" i="17"/>
  <c r="A1041" i="17"/>
  <c r="A1040" i="17"/>
  <c r="A1039" i="17"/>
  <c r="A1038" i="17"/>
  <c r="A1037" i="17"/>
  <c r="A1036" i="17"/>
  <c r="A1035" i="17"/>
  <c r="A1034" i="17"/>
  <c r="A1033" i="17"/>
  <c r="A1032" i="17"/>
  <c r="A1031" i="17"/>
  <c r="A1030" i="17"/>
  <c r="A1029" i="17"/>
  <c r="A1028" i="17"/>
  <c r="A1027" i="17"/>
  <c r="A1026" i="17"/>
  <c r="A1025" i="17"/>
  <c r="A1024" i="17"/>
  <c r="A1023" i="17"/>
  <c r="A1022" i="17"/>
  <c r="A1021" i="17"/>
  <c r="A1020" i="17"/>
  <c r="A1019" i="17"/>
  <c r="A1018" i="17"/>
  <c r="A1017" i="17"/>
  <c r="A1016" i="17"/>
  <c r="A1015" i="17"/>
  <c r="A1014" i="17"/>
  <c r="A1013" i="17"/>
  <c r="A1012" i="17"/>
  <c r="A1011" i="17"/>
  <c r="A1010" i="17"/>
  <c r="A1009" i="17"/>
  <c r="A1008" i="17"/>
  <c r="A1007" i="17"/>
  <c r="A1006" i="17"/>
  <c r="A1005" i="17"/>
  <c r="A1004" i="17"/>
  <c r="A1003" i="17"/>
  <c r="A1002" i="17"/>
  <c r="A1001" i="17"/>
  <c r="A1000" i="17"/>
  <c r="A999" i="17"/>
  <c r="A998" i="17"/>
  <c r="A997" i="17"/>
  <c r="A996" i="17"/>
  <c r="A995" i="17"/>
  <c r="A994" i="17"/>
  <c r="A993" i="17"/>
  <c r="A992" i="17"/>
  <c r="A991" i="17"/>
  <c r="A990" i="17"/>
  <c r="A989" i="17"/>
  <c r="A988" i="17"/>
  <c r="A987" i="17"/>
  <c r="A986" i="17"/>
  <c r="A985" i="17"/>
  <c r="A984" i="17"/>
  <c r="A983" i="17"/>
  <c r="A982" i="17"/>
  <c r="A981" i="17"/>
  <c r="A980" i="17"/>
  <c r="A979" i="17"/>
  <c r="A978" i="17"/>
  <c r="A977" i="17"/>
  <c r="A976" i="17"/>
  <c r="A975" i="17"/>
  <c r="A974" i="17"/>
  <c r="A973" i="17"/>
  <c r="A972" i="17"/>
  <c r="A971" i="17"/>
  <c r="A970" i="17"/>
  <c r="A969" i="17"/>
  <c r="A968" i="17"/>
  <c r="A967" i="17"/>
  <c r="A966" i="17"/>
  <c r="A965" i="17"/>
  <c r="A964" i="17"/>
  <c r="A963" i="17"/>
  <c r="A962" i="17"/>
  <c r="A961" i="17"/>
  <c r="A960" i="17"/>
  <c r="A959" i="17"/>
  <c r="A958" i="17"/>
  <c r="A957" i="17"/>
  <c r="A956" i="17"/>
  <c r="A955" i="17"/>
  <c r="A954" i="17"/>
  <c r="A953" i="17"/>
  <c r="A952" i="17"/>
  <c r="A951" i="17"/>
  <c r="A950" i="17"/>
  <c r="A949" i="17"/>
  <c r="A948" i="17"/>
  <c r="A947" i="17"/>
  <c r="A946" i="17"/>
  <c r="A945" i="17"/>
  <c r="A944" i="17"/>
  <c r="A943" i="17"/>
  <c r="A942" i="17"/>
  <c r="A941" i="17"/>
  <c r="A940" i="17"/>
  <c r="A939" i="17"/>
  <c r="A938" i="17"/>
  <c r="A937" i="17"/>
  <c r="A936" i="17"/>
  <c r="A935" i="17"/>
  <c r="A934" i="17"/>
  <c r="A933" i="17"/>
  <c r="A932" i="17"/>
  <c r="A931" i="17"/>
  <c r="A930" i="17"/>
  <c r="A929" i="17"/>
  <c r="A928" i="17"/>
  <c r="A927" i="17"/>
  <c r="A926" i="17"/>
  <c r="A925" i="17"/>
  <c r="A924" i="17"/>
  <c r="A923" i="17"/>
  <c r="A922" i="17"/>
  <c r="A921" i="17"/>
  <c r="A920" i="17"/>
  <c r="A919" i="17"/>
  <c r="A918" i="17"/>
  <c r="A917" i="17"/>
  <c r="A916" i="17"/>
  <c r="A915" i="17"/>
  <c r="A914" i="17"/>
  <c r="A913" i="17"/>
  <c r="A912" i="17"/>
  <c r="A911" i="17"/>
  <c r="A910" i="17"/>
  <c r="A909" i="17"/>
  <c r="A908" i="17"/>
  <c r="A907" i="17"/>
  <c r="A906" i="17"/>
  <c r="A905" i="17"/>
  <c r="A904" i="17"/>
  <c r="A903" i="17"/>
  <c r="A902" i="17"/>
  <c r="A901" i="17"/>
  <c r="A900" i="17"/>
  <c r="A899" i="17"/>
  <c r="A898" i="17"/>
  <c r="A897" i="17"/>
  <c r="A896" i="17"/>
  <c r="A895" i="17"/>
  <c r="A894" i="17"/>
  <c r="A893" i="17"/>
  <c r="A892" i="17"/>
  <c r="A891" i="17"/>
  <c r="A890" i="17"/>
  <c r="A889" i="17"/>
  <c r="A888" i="17"/>
  <c r="A887" i="17"/>
  <c r="A886" i="17"/>
  <c r="A885" i="17"/>
  <c r="A884" i="17"/>
  <c r="A883" i="17"/>
  <c r="A882" i="17"/>
  <c r="A881" i="17"/>
  <c r="A880" i="17"/>
  <c r="A879" i="17"/>
  <c r="A878" i="17"/>
  <c r="A877" i="17"/>
  <c r="A876" i="17"/>
  <c r="A875" i="17"/>
  <c r="A874" i="17"/>
  <c r="A873" i="17"/>
  <c r="A872" i="17"/>
  <c r="A871" i="17"/>
  <c r="A870" i="17"/>
  <c r="A869" i="17"/>
  <c r="A868" i="17"/>
  <c r="A867" i="17"/>
  <c r="A866" i="17"/>
  <c r="A865" i="17"/>
  <c r="A864" i="17"/>
  <c r="A863" i="17"/>
  <c r="A862" i="17"/>
  <c r="A861" i="17"/>
  <c r="A860" i="17"/>
  <c r="A859" i="17"/>
  <c r="A858" i="17"/>
  <c r="A857" i="17"/>
  <c r="A856" i="17"/>
  <c r="A855" i="17"/>
  <c r="A854" i="17"/>
  <c r="A853" i="17"/>
  <c r="A852" i="17"/>
  <c r="A851" i="17"/>
  <c r="A850" i="17"/>
  <c r="A849" i="17"/>
  <c r="A848" i="17"/>
  <c r="A847" i="17"/>
  <c r="A846" i="17"/>
  <c r="A845" i="17"/>
  <c r="A844" i="17"/>
  <c r="A843" i="17"/>
  <c r="A842" i="17"/>
  <c r="A841" i="17"/>
  <c r="A840" i="17"/>
  <c r="A839" i="17"/>
  <c r="A838" i="17"/>
  <c r="A837" i="17"/>
  <c r="A836" i="17"/>
  <c r="A835" i="17"/>
  <c r="A834" i="17"/>
  <c r="A833" i="17"/>
  <c r="A832" i="17"/>
  <c r="A831" i="17"/>
  <c r="A830" i="17"/>
  <c r="A829" i="17"/>
  <c r="A828" i="17"/>
  <c r="A827" i="17"/>
  <c r="A826" i="17"/>
  <c r="A825" i="17"/>
  <c r="A824" i="17"/>
  <c r="A823" i="17"/>
  <c r="A822" i="17"/>
  <c r="A821" i="17"/>
  <c r="A820" i="17"/>
  <c r="A819" i="17"/>
  <c r="A818" i="17"/>
  <c r="A817" i="17"/>
  <c r="A816" i="17"/>
  <c r="A815" i="17"/>
  <c r="A814" i="17"/>
  <c r="A813" i="17"/>
  <c r="A812" i="17"/>
  <c r="A811" i="17"/>
  <c r="A810" i="17"/>
  <c r="A809" i="17"/>
  <c r="A808" i="17"/>
  <c r="A807" i="17"/>
  <c r="A806" i="17"/>
  <c r="A805" i="17"/>
  <c r="A804" i="17"/>
  <c r="A803" i="17"/>
  <c r="A802" i="17"/>
  <c r="A801" i="17"/>
  <c r="A800" i="17"/>
  <c r="A799" i="17"/>
  <c r="A798" i="17"/>
  <c r="A797" i="17"/>
  <c r="A796" i="17"/>
  <c r="A795" i="17"/>
  <c r="A794" i="17"/>
  <c r="A793" i="17"/>
  <c r="A792" i="17"/>
  <c r="A791" i="17"/>
  <c r="A790" i="17"/>
  <c r="A789" i="17"/>
  <c r="A788" i="17"/>
  <c r="A787" i="17"/>
  <c r="A786" i="17"/>
  <c r="A785" i="17"/>
  <c r="A784" i="17"/>
  <c r="A783" i="17"/>
  <c r="A782" i="17"/>
  <c r="A781" i="17"/>
  <c r="A780" i="17"/>
  <c r="A779" i="17"/>
  <c r="A778" i="17"/>
  <c r="A777" i="17"/>
  <c r="A776" i="17"/>
  <c r="A775" i="17"/>
  <c r="A774" i="17"/>
  <c r="A773" i="17"/>
  <c r="A772" i="17"/>
  <c r="A771" i="17"/>
  <c r="A770" i="17"/>
  <c r="A769" i="17"/>
  <c r="A768" i="17"/>
  <c r="A767" i="17"/>
  <c r="A766" i="17"/>
  <c r="A765" i="17"/>
  <c r="A764" i="17"/>
  <c r="A763" i="17"/>
  <c r="A762" i="17"/>
  <c r="A761" i="17"/>
  <c r="A760" i="17"/>
  <c r="A759" i="17"/>
  <c r="A758" i="17"/>
  <c r="A757" i="17"/>
  <c r="A756" i="17"/>
  <c r="A755" i="17"/>
  <c r="A754" i="17"/>
  <c r="A753" i="17"/>
  <c r="A752" i="17"/>
  <c r="A751" i="17"/>
  <c r="A750" i="17"/>
  <c r="A749" i="17"/>
  <c r="A748" i="17"/>
  <c r="A747" i="17"/>
  <c r="A746" i="17"/>
  <c r="A745" i="17"/>
  <c r="A744" i="17"/>
  <c r="A743" i="17"/>
  <c r="A742" i="17"/>
  <c r="A741" i="17"/>
  <c r="A740" i="17"/>
  <c r="A739" i="17"/>
  <c r="A738" i="17"/>
  <c r="A737" i="17"/>
  <c r="A736" i="17"/>
  <c r="A735" i="17"/>
  <c r="A734" i="17"/>
  <c r="A733" i="17"/>
  <c r="A732" i="17"/>
  <c r="A731" i="17"/>
  <c r="A730" i="17"/>
  <c r="A729" i="17"/>
  <c r="A728" i="17"/>
  <c r="A727" i="17"/>
  <c r="A726" i="17"/>
  <c r="A725" i="17"/>
  <c r="A724" i="17"/>
  <c r="A723" i="17"/>
  <c r="A722" i="17"/>
  <c r="A721" i="17"/>
  <c r="A720" i="17"/>
  <c r="A719" i="17"/>
  <c r="A718" i="17"/>
  <c r="A717" i="17"/>
  <c r="A716" i="17"/>
  <c r="A715" i="17"/>
  <c r="A714" i="17"/>
  <c r="A713" i="17"/>
  <c r="A712" i="17"/>
  <c r="A711" i="17"/>
  <c r="A710" i="17"/>
  <c r="A709" i="17"/>
  <c r="A708" i="17"/>
  <c r="A707" i="17"/>
  <c r="A706" i="17"/>
  <c r="A705" i="17"/>
  <c r="A704" i="17"/>
  <c r="A703" i="17"/>
  <c r="A702" i="17"/>
  <c r="A701" i="17"/>
  <c r="A700" i="17"/>
  <c r="A699" i="17"/>
  <c r="A698" i="17"/>
  <c r="A697" i="17"/>
  <c r="A696" i="17"/>
  <c r="A695" i="17"/>
  <c r="A694" i="17"/>
  <c r="A693" i="17"/>
  <c r="A692" i="17"/>
  <c r="A691" i="17"/>
  <c r="A690" i="17"/>
  <c r="A689" i="17"/>
  <c r="A688" i="17"/>
  <c r="A687" i="17"/>
  <c r="A686" i="17"/>
  <c r="A685" i="17"/>
  <c r="A684" i="17"/>
  <c r="A683" i="17"/>
  <c r="A682" i="17"/>
  <c r="A681" i="17"/>
  <c r="A680" i="17"/>
  <c r="A679" i="17"/>
  <c r="A678" i="17"/>
  <c r="A677" i="17"/>
  <c r="A676" i="17"/>
  <c r="A675" i="17"/>
  <c r="A674" i="17"/>
  <c r="A673" i="17"/>
  <c r="A672" i="17"/>
  <c r="A671" i="17"/>
  <c r="A670" i="17"/>
  <c r="A669" i="17"/>
  <c r="A668" i="17"/>
  <c r="A667" i="17"/>
  <c r="A666" i="17"/>
  <c r="A665" i="17"/>
  <c r="A664" i="17"/>
  <c r="A663" i="17"/>
  <c r="A662" i="17"/>
  <c r="A661" i="17"/>
  <c r="A660" i="17"/>
  <c r="A659" i="17"/>
  <c r="A658" i="17"/>
  <c r="A657" i="17"/>
  <c r="A656" i="17"/>
  <c r="A655" i="17"/>
  <c r="A654" i="17"/>
  <c r="A653" i="17"/>
  <c r="A652" i="17"/>
  <c r="A651" i="17"/>
  <c r="A650" i="17"/>
  <c r="A649" i="17"/>
  <c r="A648" i="17"/>
  <c r="A647" i="17"/>
  <c r="A646" i="17"/>
  <c r="A645" i="17"/>
  <c r="A644" i="17"/>
  <c r="A643" i="17"/>
  <c r="A642" i="17"/>
  <c r="A641" i="17"/>
  <c r="A640" i="17"/>
  <c r="A639" i="17"/>
  <c r="A638" i="17"/>
  <c r="A637" i="17"/>
  <c r="A636" i="17"/>
  <c r="A635" i="17"/>
  <c r="A634" i="17"/>
  <c r="A633" i="17"/>
  <c r="A632" i="17"/>
  <c r="A631" i="17"/>
  <c r="A630" i="17"/>
  <c r="A629" i="17"/>
  <c r="A628" i="17"/>
  <c r="A627" i="17"/>
  <c r="A626" i="17"/>
  <c r="A625" i="17"/>
  <c r="A624" i="17"/>
  <c r="A623" i="17"/>
  <c r="A622" i="17"/>
  <c r="A621" i="17"/>
  <c r="A620" i="17"/>
  <c r="A619" i="17"/>
  <c r="A618" i="17"/>
  <c r="A617" i="17"/>
  <c r="A616" i="17"/>
  <c r="A615" i="17"/>
  <c r="A614" i="17"/>
  <c r="A613" i="17"/>
  <c r="A612" i="17"/>
  <c r="A611" i="17"/>
  <c r="A610" i="17"/>
  <c r="A609" i="17"/>
  <c r="A608" i="17"/>
  <c r="A607" i="17"/>
  <c r="A606" i="17"/>
  <c r="A605" i="17"/>
  <c r="A604" i="17"/>
  <c r="A603" i="17"/>
  <c r="A602" i="17"/>
  <c r="A601" i="17"/>
  <c r="A600" i="17"/>
  <c r="A599" i="17"/>
  <c r="A598" i="17"/>
  <c r="A597" i="17"/>
  <c r="A596" i="17"/>
  <c r="A595" i="17"/>
  <c r="A594" i="17"/>
  <c r="A593" i="17"/>
  <c r="A592" i="17"/>
  <c r="A591" i="17"/>
  <c r="A590" i="17"/>
  <c r="A589" i="17"/>
  <c r="A588" i="17"/>
  <c r="A587" i="17"/>
  <c r="A586" i="17"/>
  <c r="A585" i="17"/>
  <c r="A584" i="17"/>
  <c r="A583" i="17"/>
  <c r="A582" i="17"/>
  <c r="A581" i="17"/>
  <c r="A580" i="17"/>
  <c r="A579" i="17"/>
  <c r="A578" i="17"/>
  <c r="A577" i="17"/>
  <c r="A576" i="17"/>
  <c r="A575" i="17"/>
  <c r="A574" i="17"/>
  <c r="A573" i="17"/>
  <c r="A572" i="17"/>
  <c r="A571" i="17"/>
  <c r="A570" i="17"/>
  <c r="A569" i="17"/>
  <c r="A568" i="17"/>
  <c r="A567" i="17"/>
  <c r="A566" i="17"/>
  <c r="A565" i="17"/>
  <c r="A564" i="17"/>
  <c r="A563" i="17"/>
  <c r="A562" i="17"/>
  <c r="A561" i="17"/>
  <c r="A560" i="17"/>
  <c r="A559" i="17"/>
  <c r="A558" i="17"/>
  <c r="A557" i="17"/>
  <c r="A556" i="17"/>
  <c r="A555" i="17"/>
  <c r="A554" i="17"/>
  <c r="A553" i="17"/>
  <c r="A552" i="17"/>
  <c r="A551" i="17"/>
  <c r="A550" i="17"/>
  <c r="A549" i="17"/>
  <c r="A548" i="17"/>
  <c r="A547" i="17"/>
  <c r="A546" i="17"/>
  <c r="A545" i="17"/>
  <c r="A544" i="17"/>
  <c r="A543" i="17"/>
  <c r="A542" i="17"/>
  <c r="A541" i="17"/>
  <c r="A540" i="17"/>
  <c r="A539" i="17"/>
  <c r="A538" i="17"/>
  <c r="A537" i="17"/>
  <c r="A536" i="17"/>
  <c r="A535" i="17"/>
  <c r="A534" i="17"/>
  <c r="A533" i="17"/>
  <c r="A532" i="17"/>
  <c r="A531" i="17"/>
  <c r="A530" i="17"/>
  <c r="A529" i="17"/>
  <c r="A528" i="17"/>
  <c r="A527" i="17"/>
  <c r="A526" i="17"/>
  <c r="A525" i="17"/>
  <c r="A524" i="17"/>
  <c r="A523" i="17"/>
  <c r="A522" i="17"/>
  <c r="A521" i="17"/>
  <c r="A520" i="17"/>
  <c r="A519" i="17"/>
  <c r="A518" i="17"/>
  <c r="A517" i="17"/>
  <c r="A516" i="17"/>
  <c r="A515" i="17"/>
  <c r="A514" i="17"/>
  <c r="A513" i="17"/>
  <c r="A512" i="17"/>
  <c r="A511" i="17"/>
  <c r="A510" i="17"/>
  <c r="A509" i="17"/>
  <c r="A508" i="17"/>
  <c r="A507" i="17"/>
  <c r="A506" i="17"/>
  <c r="A505" i="17"/>
  <c r="A504" i="17"/>
  <c r="A503" i="17"/>
  <c r="A502" i="17"/>
  <c r="A501" i="17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B6" i="16"/>
  <c r="B13" i="16" l="1"/>
  <c r="E14" i="16"/>
  <c r="H15" i="16"/>
  <c r="K16" i="16"/>
  <c r="N17" i="16"/>
  <c r="D19" i="16"/>
  <c r="G20" i="16"/>
  <c r="J21" i="16"/>
  <c r="M22" i="16"/>
  <c r="C24" i="16"/>
  <c r="F25" i="16"/>
  <c r="I26" i="16"/>
  <c r="L27" i="16"/>
  <c r="B29" i="16"/>
  <c r="E30" i="16"/>
  <c r="H31" i="16"/>
  <c r="K32" i="16"/>
  <c r="N33" i="16"/>
  <c r="D35" i="16"/>
  <c r="G36" i="16"/>
  <c r="J37" i="16"/>
  <c r="M38" i="16"/>
  <c r="C40" i="16"/>
  <c r="F41" i="16"/>
  <c r="I42" i="16"/>
  <c r="L43" i="16"/>
  <c r="B45" i="16"/>
  <c r="E46" i="16"/>
  <c r="H47" i="16"/>
  <c r="K48" i="16"/>
  <c r="N49" i="16"/>
  <c r="D51" i="16"/>
  <c r="G52" i="16"/>
  <c r="J53" i="16"/>
  <c r="M54" i="16"/>
  <c r="C56" i="16"/>
  <c r="F57" i="16"/>
  <c r="I58" i="16"/>
  <c r="L59" i="16"/>
  <c r="B61" i="16"/>
  <c r="E62" i="16"/>
  <c r="H63" i="16"/>
  <c r="K64" i="16"/>
  <c r="N65" i="16"/>
  <c r="D67" i="16"/>
  <c r="G68" i="16"/>
  <c r="J69" i="16"/>
  <c r="M70" i="16"/>
  <c r="C72" i="16"/>
  <c r="F73" i="16"/>
  <c r="I74" i="16"/>
  <c r="L75" i="16"/>
  <c r="B77" i="16"/>
  <c r="E78" i="16"/>
  <c r="H79" i="16"/>
  <c r="K80" i="16"/>
  <c r="N81" i="16"/>
  <c r="D83" i="16"/>
  <c r="G84" i="16"/>
  <c r="J85" i="16"/>
  <c r="M86" i="16"/>
  <c r="C88" i="16"/>
  <c r="F89" i="16"/>
  <c r="I90" i="16"/>
  <c r="L91" i="16"/>
  <c r="B93" i="16"/>
  <c r="E94" i="16"/>
  <c r="H95" i="16"/>
  <c r="K96" i="16"/>
  <c r="N97" i="16"/>
  <c r="D99" i="16"/>
  <c r="G100" i="16"/>
  <c r="J101" i="16"/>
  <c r="M102" i="16"/>
  <c r="C104" i="16"/>
  <c r="F105" i="16"/>
  <c r="I106" i="16"/>
  <c r="L107" i="16"/>
  <c r="B109" i="16"/>
  <c r="E110" i="16"/>
  <c r="H111" i="16"/>
  <c r="K112" i="16"/>
  <c r="N113" i="16"/>
  <c r="D115" i="16"/>
  <c r="G116" i="16"/>
  <c r="C13" i="16"/>
  <c r="F14" i="16"/>
  <c r="I15" i="16"/>
  <c r="L16" i="16"/>
  <c r="B18" i="16"/>
  <c r="E19" i="16"/>
  <c r="H20" i="16"/>
  <c r="K21" i="16"/>
  <c r="N22" i="16"/>
  <c r="D24" i="16"/>
  <c r="G25" i="16"/>
  <c r="J26" i="16"/>
  <c r="M27" i="16"/>
  <c r="C29" i="16"/>
  <c r="F30" i="16"/>
  <c r="I31" i="16"/>
  <c r="L32" i="16"/>
  <c r="B34" i="16"/>
  <c r="E35" i="16"/>
  <c r="H36" i="16"/>
  <c r="K37" i="16"/>
  <c r="N38" i="16"/>
  <c r="D40" i="16"/>
  <c r="G41" i="16"/>
  <c r="J42" i="16"/>
  <c r="M43" i="16"/>
  <c r="C45" i="16"/>
  <c r="F46" i="16"/>
  <c r="I47" i="16"/>
  <c r="L48" i="16"/>
  <c r="B50" i="16"/>
  <c r="E51" i="16"/>
  <c r="H52" i="16"/>
  <c r="K53" i="16"/>
  <c r="N54" i="16"/>
  <c r="D56" i="16"/>
  <c r="G57" i="16"/>
  <c r="J58" i="16"/>
  <c r="M59" i="16"/>
  <c r="C61" i="16"/>
  <c r="F62" i="16"/>
  <c r="I63" i="16"/>
  <c r="L64" i="16"/>
  <c r="B66" i="16"/>
  <c r="E67" i="16"/>
  <c r="H68" i="16"/>
  <c r="K69" i="16"/>
  <c r="N70" i="16"/>
  <c r="D72" i="16"/>
  <c r="G73" i="16"/>
  <c r="J74" i="16"/>
  <c r="M75" i="16"/>
  <c r="C77" i="16"/>
  <c r="F78" i="16"/>
  <c r="I79" i="16"/>
  <c r="L80" i="16"/>
  <c r="B82" i="16"/>
  <c r="E83" i="16"/>
  <c r="H84" i="16"/>
  <c r="K85" i="16"/>
  <c r="N86" i="16"/>
  <c r="D88" i="16"/>
  <c r="G89" i="16"/>
  <c r="J90" i="16"/>
  <c r="M91" i="16"/>
  <c r="C93" i="16"/>
  <c r="F94" i="16"/>
  <c r="I95" i="16"/>
  <c r="L96" i="16"/>
  <c r="B98" i="16"/>
  <c r="E99" i="16"/>
  <c r="H100" i="16"/>
  <c r="K101" i="16"/>
  <c r="N102" i="16"/>
  <c r="D104" i="16"/>
  <c r="G105" i="16"/>
  <c r="J106" i="16"/>
  <c r="M107" i="16"/>
  <c r="C109" i="16"/>
  <c r="F110" i="16"/>
  <c r="I111" i="16"/>
  <c r="L112" i="16"/>
  <c r="B114" i="16"/>
  <c r="E115" i="16"/>
  <c r="H116" i="16"/>
  <c r="D13" i="16"/>
  <c r="G14" i="16"/>
  <c r="J15" i="16"/>
  <c r="M16" i="16"/>
  <c r="C18" i="16"/>
  <c r="F19" i="16"/>
  <c r="I20" i="16"/>
  <c r="L21" i="16"/>
  <c r="B23" i="16"/>
  <c r="E24" i="16"/>
  <c r="H25" i="16"/>
  <c r="K26" i="16"/>
  <c r="N27" i="16"/>
  <c r="D29" i="16"/>
  <c r="G30" i="16"/>
  <c r="J31" i="16"/>
  <c r="M32" i="16"/>
  <c r="C34" i="16"/>
  <c r="F35" i="16"/>
  <c r="I36" i="16"/>
  <c r="L37" i="16"/>
  <c r="B39" i="16"/>
  <c r="E40" i="16"/>
  <c r="H41" i="16"/>
  <c r="K42" i="16"/>
  <c r="N43" i="16"/>
  <c r="D45" i="16"/>
  <c r="G46" i="16"/>
  <c r="J47" i="16"/>
  <c r="M48" i="16"/>
  <c r="C50" i="16"/>
  <c r="F51" i="16"/>
  <c r="I52" i="16"/>
  <c r="L53" i="16"/>
  <c r="B55" i="16"/>
  <c r="E56" i="16"/>
  <c r="H57" i="16"/>
  <c r="K58" i="16"/>
  <c r="N59" i="16"/>
  <c r="D61" i="16"/>
  <c r="G62" i="16"/>
  <c r="J63" i="16"/>
  <c r="M64" i="16"/>
  <c r="C66" i="16"/>
  <c r="F67" i="16"/>
  <c r="I68" i="16"/>
  <c r="L69" i="16"/>
  <c r="B71" i="16"/>
  <c r="E72" i="16"/>
  <c r="H73" i="16"/>
  <c r="K74" i="16"/>
  <c r="N75" i="16"/>
  <c r="D77" i="16"/>
  <c r="G78" i="16"/>
  <c r="J79" i="16"/>
  <c r="M80" i="16"/>
  <c r="C82" i="16"/>
  <c r="F83" i="16"/>
  <c r="I84" i="16"/>
  <c r="L85" i="16"/>
  <c r="B87" i="16"/>
  <c r="E88" i="16"/>
  <c r="H89" i="16"/>
  <c r="K90" i="16"/>
  <c r="N91" i="16"/>
  <c r="D93" i="16"/>
  <c r="G94" i="16"/>
  <c r="J95" i="16"/>
  <c r="M96" i="16"/>
  <c r="C98" i="16"/>
  <c r="F99" i="16"/>
  <c r="I100" i="16"/>
  <c r="L101" i="16"/>
  <c r="B103" i="16"/>
  <c r="E104" i="16"/>
  <c r="H105" i="16"/>
  <c r="K106" i="16"/>
  <c r="N107" i="16"/>
  <c r="D109" i="16"/>
  <c r="G110" i="16"/>
  <c r="J111" i="16"/>
  <c r="M112" i="16"/>
  <c r="C114" i="16"/>
  <c r="F115" i="16"/>
  <c r="E13" i="16"/>
  <c r="H14" i="16"/>
  <c r="K15" i="16"/>
  <c r="N16" i="16"/>
  <c r="D18" i="16"/>
  <c r="G19" i="16"/>
  <c r="J20" i="16"/>
  <c r="M21" i="16"/>
  <c r="C23" i="16"/>
  <c r="F24" i="16"/>
  <c r="I25" i="16"/>
  <c r="L26" i="16"/>
  <c r="B28" i="16"/>
  <c r="E29" i="16"/>
  <c r="H30" i="16"/>
  <c r="K31" i="16"/>
  <c r="N32" i="16"/>
  <c r="D34" i="16"/>
  <c r="G35" i="16"/>
  <c r="J36" i="16"/>
  <c r="M37" i="16"/>
  <c r="C39" i="16"/>
  <c r="F40" i="16"/>
  <c r="I41" i="16"/>
  <c r="L42" i="16"/>
  <c r="B44" i="16"/>
  <c r="E45" i="16"/>
  <c r="H46" i="16"/>
  <c r="K47" i="16"/>
  <c r="N48" i="16"/>
  <c r="D50" i="16"/>
  <c r="G51" i="16"/>
  <c r="J52" i="16"/>
  <c r="M53" i="16"/>
  <c r="C55" i="16"/>
  <c r="F56" i="16"/>
  <c r="I57" i="16"/>
  <c r="L58" i="16"/>
  <c r="B60" i="16"/>
  <c r="E61" i="16"/>
  <c r="H62" i="16"/>
  <c r="K63" i="16"/>
  <c r="N64" i="16"/>
  <c r="D66" i="16"/>
  <c r="G67" i="16"/>
  <c r="J68" i="16"/>
  <c r="M69" i="16"/>
  <c r="C71" i="16"/>
  <c r="F72" i="16"/>
  <c r="I73" i="16"/>
  <c r="L74" i="16"/>
  <c r="B76" i="16"/>
  <c r="E77" i="16"/>
  <c r="H78" i="16"/>
  <c r="K79" i="16"/>
  <c r="N80" i="16"/>
  <c r="D82" i="16"/>
  <c r="G83" i="16"/>
  <c r="J84" i="16"/>
  <c r="M85" i="16"/>
  <c r="C87" i="16"/>
  <c r="F88" i="16"/>
  <c r="I89" i="16"/>
  <c r="L90" i="16"/>
  <c r="B92" i="16"/>
  <c r="E93" i="16"/>
  <c r="H94" i="16"/>
  <c r="K95" i="16"/>
  <c r="F13" i="16"/>
  <c r="I14" i="16"/>
  <c r="L15" i="16"/>
  <c r="B17" i="16"/>
  <c r="E18" i="16"/>
  <c r="H19" i="16"/>
  <c r="K20" i="16"/>
  <c r="N21" i="16"/>
  <c r="D23" i="16"/>
  <c r="G24" i="16"/>
  <c r="J25" i="16"/>
  <c r="M26" i="16"/>
  <c r="C28" i="16"/>
  <c r="F29" i="16"/>
  <c r="I30" i="16"/>
  <c r="L31" i="16"/>
  <c r="B33" i="16"/>
  <c r="E34" i="16"/>
  <c r="H35" i="16"/>
  <c r="K36" i="16"/>
  <c r="N37" i="16"/>
  <c r="D39" i="16"/>
  <c r="G40" i="16"/>
  <c r="J41" i="16"/>
  <c r="M42" i="16"/>
  <c r="C44" i="16"/>
  <c r="F45" i="16"/>
  <c r="I46" i="16"/>
  <c r="L47" i="16"/>
  <c r="B49" i="16"/>
  <c r="E50" i="16"/>
  <c r="H51" i="16"/>
  <c r="K52" i="16"/>
  <c r="N53" i="16"/>
  <c r="D55" i="16"/>
  <c r="G56" i="16"/>
  <c r="J57" i="16"/>
  <c r="M58" i="16"/>
  <c r="C60" i="16"/>
  <c r="F61" i="16"/>
  <c r="I62" i="16"/>
  <c r="L63" i="16"/>
  <c r="B65" i="16"/>
  <c r="E66" i="16"/>
  <c r="H67" i="16"/>
  <c r="K68" i="16"/>
  <c r="N69" i="16"/>
  <c r="D71" i="16"/>
  <c r="G72" i="16"/>
  <c r="J73" i="16"/>
  <c r="M74" i="16"/>
  <c r="C76" i="16"/>
  <c r="F77" i="16"/>
  <c r="I78" i="16"/>
  <c r="L79" i="16"/>
  <c r="B81" i="16"/>
  <c r="E82" i="16"/>
  <c r="H83" i="16"/>
  <c r="K84" i="16"/>
  <c r="N85" i="16"/>
  <c r="D87" i="16"/>
  <c r="G88" i="16"/>
  <c r="J89" i="16"/>
  <c r="M90" i="16"/>
  <c r="C92" i="16"/>
  <c r="F93" i="16"/>
  <c r="I94" i="16"/>
  <c r="L95" i="16"/>
  <c r="B97" i="16"/>
  <c r="E98" i="16"/>
  <c r="H99" i="16"/>
  <c r="K100" i="16"/>
  <c r="N101" i="16"/>
  <c r="D103" i="16"/>
  <c r="G104" i="16"/>
  <c r="J105" i="16"/>
  <c r="M106" i="16"/>
  <c r="C108" i="16"/>
  <c r="F109" i="16"/>
  <c r="I110" i="16"/>
  <c r="L111" i="16"/>
  <c r="B113" i="16"/>
  <c r="E114" i="16"/>
  <c r="H115" i="16"/>
  <c r="K116" i="16"/>
  <c r="G13" i="16"/>
  <c r="J14" i="16"/>
  <c r="M15" i="16"/>
  <c r="C17" i="16"/>
  <c r="F18" i="16"/>
  <c r="I19" i="16"/>
  <c r="L20" i="16"/>
  <c r="B22" i="16"/>
  <c r="E23" i="16"/>
  <c r="H24" i="16"/>
  <c r="K25" i="16"/>
  <c r="N26" i="16"/>
  <c r="D28" i="16"/>
  <c r="G29" i="16"/>
  <c r="J30" i="16"/>
  <c r="M31" i="16"/>
  <c r="C33" i="16"/>
  <c r="F34" i="16"/>
  <c r="I35" i="16"/>
  <c r="L36" i="16"/>
  <c r="B38" i="16"/>
  <c r="E39" i="16"/>
  <c r="H40" i="16"/>
  <c r="K41" i="16"/>
  <c r="N42" i="16"/>
  <c r="D44" i="16"/>
  <c r="G45" i="16"/>
  <c r="J46" i="16"/>
  <c r="M47" i="16"/>
  <c r="C49" i="16"/>
  <c r="F50" i="16"/>
  <c r="I51" i="16"/>
  <c r="L52" i="16"/>
  <c r="B54" i="16"/>
  <c r="E55" i="16"/>
  <c r="H56" i="16"/>
  <c r="K57" i="16"/>
  <c r="N58" i="16"/>
  <c r="D60" i="16"/>
  <c r="G61" i="16"/>
  <c r="J62" i="16"/>
  <c r="M63" i="16"/>
  <c r="C65" i="16"/>
  <c r="F66" i="16"/>
  <c r="I67" i="16"/>
  <c r="L68" i="16"/>
  <c r="B70" i="16"/>
  <c r="E71" i="16"/>
  <c r="H72" i="16"/>
  <c r="K73" i="16"/>
  <c r="N74" i="16"/>
  <c r="D76" i="16"/>
  <c r="G77" i="16"/>
  <c r="J78" i="16"/>
  <c r="M79" i="16"/>
  <c r="C81" i="16"/>
  <c r="F82" i="16"/>
  <c r="I83" i="16"/>
  <c r="L84" i="16"/>
  <c r="B86" i="16"/>
  <c r="E87" i="16"/>
  <c r="H88" i="16"/>
  <c r="K89" i="16"/>
  <c r="N90" i="16"/>
  <c r="D92" i="16"/>
  <c r="G93" i="16"/>
  <c r="J94" i="16"/>
  <c r="M95" i="16"/>
  <c r="C97" i="16"/>
  <c r="F98" i="16"/>
  <c r="I99" i="16"/>
  <c r="L100" i="16"/>
  <c r="B102" i="16"/>
  <c r="E103" i="16"/>
  <c r="H104" i="16"/>
  <c r="K105" i="16"/>
  <c r="N106" i="16"/>
  <c r="D108" i="16"/>
  <c r="G109" i="16"/>
  <c r="J110" i="16"/>
  <c r="M111" i="16"/>
  <c r="C113" i="16"/>
  <c r="F114" i="16"/>
  <c r="I115" i="16"/>
  <c r="L116" i="16"/>
  <c r="H13" i="16"/>
  <c r="K14" i="16"/>
  <c r="N15" i="16"/>
  <c r="D17" i="16"/>
  <c r="G18" i="16"/>
  <c r="J19" i="16"/>
  <c r="M20" i="16"/>
  <c r="C22" i="16"/>
  <c r="F23" i="16"/>
  <c r="I24" i="16"/>
  <c r="L25" i="16"/>
  <c r="B27" i="16"/>
  <c r="E28" i="16"/>
  <c r="H29" i="16"/>
  <c r="K30" i="16"/>
  <c r="N31" i="16"/>
  <c r="D33" i="16"/>
  <c r="G34" i="16"/>
  <c r="J35" i="16"/>
  <c r="M36" i="16"/>
  <c r="C38" i="16"/>
  <c r="F39" i="16"/>
  <c r="I40" i="16"/>
  <c r="L41" i="16"/>
  <c r="B43" i="16"/>
  <c r="E44" i="16"/>
  <c r="H45" i="16"/>
  <c r="K46" i="16"/>
  <c r="N47" i="16"/>
  <c r="D49" i="16"/>
  <c r="G50" i="16"/>
  <c r="J51" i="16"/>
  <c r="M52" i="16"/>
  <c r="C54" i="16"/>
  <c r="F55" i="16"/>
  <c r="I56" i="16"/>
  <c r="L57" i="16"/>
  <c r="B59" i="16"/>
  <c r="E60" i="16"/>
  <c r="H61" i="16"/>
  <c r="K62" i="16"/>
  <c r="N63" i="16"/>
  <c r="D65" i="16"/>
  <c r="G66" i="16"/>
  <c r="J67" i="16"/>
  <c r="M68" i="16"/>
  <c r="C70" i="16"/>
  <c r="F71" i="16"/>
  <c r="I72" i="16"/>
  <c r="L73" i="16"/>
  <c r="B75" i="16"/>
  <c r="E76" i="16"/>
  <c r="H77" i="16"/>
  <c r="K78" i="16"/>
  <c r="N79" i="16"/>
  <c r="D81" i="16"/>
  <c r="G82" i="16"/>
  <c r="J83" i="16"/>
  <c r="M84" i="16"/>
  <c r="C86" i="16"/>
  <c r="F87" i="16"/>
  <c r="I88" i="16"/>
  <c r="L89" i="16"/>
  <c r="B91" i="16"/>
  <c r="E92" i="16"/>
  <c r="H93" i="16"/>
  <c r="K94" i="16"/>
  <c r="N95" i="16"/>
  <c r="D97" i="16"/>
  <c r="G98" i="16"/>
  <c r="J99" i="16"/>
  <c r="M100" i="16"/>
  <c r="C102" i="16"/>
  <c r="F103" i="16"/>
  <c r="I104" i="16"/>
  <c r="L105" i="16"/>
  <c r="B107" i="16"/>
  <c r="E108" i="16"/>
  <c r="H109" i="16"/>
  <c r="K110" i="16"/>
  <c r="I13" i="16"/>
  <c r="L14" i="16"/>
  <c r="B16" i="16"/>
  <c r="E17" i="16"/>
  <c r="H18" i="16"/>
  <c r="K19" i="16"/>
  <c r="N20" i="16"/>
  <c r="D22" i="16"/>
  <c r="G23" i="16"/>
  <c r="J24" i="16"/>
  <c r="M25" i="16"/>
  <c r="C27" i="16"/>
  <c r="F28" i="16"/>
  <c r="I29" i="16"/>
  <c r="L30" i="16"/>
  <c r="B32" i="16"/>
  <c r="E33" i="16"/>
  <c r="H34" i="16"/>
  <c r="K35" i="16"/>
  <c r="N36" i="16"/>
  <c r="D38" i="16"/>
  <c r="G39" i="16"/>
  <c r="J40" i="16"/>
  <c r="M41" i="16"/>
  <c r="C43" i="16"/>
  <c r="F44" i="16"/>
  <c r="I45" i="16"/>
  <c r="L46" i="16"/>
  <c r="B48" i="16"/>
  <c r="E49" i="16"/>
  <c r="H50" i="16"/>
  <c r="K51" i="16"/>
  <c r="N52" i="16"/>
  <c r="D54" i="16"/>
  <c r="G55" i="16"/>
  <c r="J56" i="16"/>
  <c r="M57" i="16"/>
  <c r="C59" i="16"/>
  <c r="F60" i="16"/>
  <c r="I61" i="16"/>
  <c r="L62" i="16"/>
  <c r="B64" i="16"/>
  <c r="E65" i="16"/>
  <c r="H66" i="16"/>
  <c r="K67" i="16"/>
  <c r="N68" i="16"/>
  <c r="D70" i="16"/>
  <c r="G71" i="16"/>
  <c r="J72" i="16"/>
  <c r="J13" i="16"/>
  <c r="M14" i="16"/>
  <c r="C16" i="16"/>
  <c r="F17" i="16"/>
  <c r="I18" i="16"/>
  <c r="L19" i="16"/>
  <c r="B21" i="16"/>
  <c r="E22" i="16"/>
  <c r="H23" i="16"/>
  <c r="K24" i="16"/>
  <c r="N25" i="16"/>
  <c r="D27" i="16"/>
  <c r="G28" i="16"/>
  <c r="J29" i="16"/>
  <c r="M30" i="16"/>
  <c r="C32" i="16"/>
  <c r="F33" i="16"/>
  <c r="I34" i="16"/>
  <c r="L35" i="16"/>
  <c r="B37" i="16"/>
  <c r="E38" i="16"/>
  <c r="H39" i="16"/>
  <c r="K40" i="16"/>
  <c r="N41" i="16"/>
  <c r="D43" i="16"/>
  <c r="G44" i="16"/>
  <c r="J45" i="16"/>
  <c r="M46" i="16"/>
  <c r="C48" i="16"/>
  <c r="F49" i="16"/>
  <c r="I50" i="16"/>
  <c r="L51" i="16"/>
  <c r="B53" i="16"/>
  <c r="E54" i="16"/>
  <c r="H55" i="16"/>
  <c r="K56" i="16"/>
  <c r="N57" i="16"/>
  <c r="D59" i="16"/>
  <c r="G60" i="16"/>
  <c r="J61" i="16"/>
  <c r="M62" i="16"/>
  <c r="C64" i="16"/>
  <c r="F65" i="16"/>
  <c r="I66" i="16"/>
  <c r="L67" i="16"/>
  <c r="B69" i="16"/>
  <c r="E70" i="16"/>
  <c r="H71" i="16"/>
  <c r="K72" i="16"/>
  <c r="N73" i="16"/>
  <c r="D75" i="16"/>
  <c r="G76" i="16"/>
  <c r="J77" i="16"/>
  <c r="M78" i="16"/>
  <c r="C80" i="16"/>
  <c r="F81" i="16"/>
  <c r="I82" i="16"/>
  <c r="L83" i="16"/>
  <c r="B85" i="16"/>
  <c r="E86" i="16"/>
  <c r="H87" i="16"/>
  <c r="K88" i="16"/>
  <c r="N89" i="16"/>
  <c r="D91" i="16"/>
  <c r="G92" i="16"/>
  <c r="J93" i="16"/>
  <c r="M94" i="16"/>
  <c r="C96" i="16"/>
  <c r="F97" i="16"/>
  <c r="I98" i="16"/>
  <c r="L99" i="16"/>
  <c r="B101" i="16"/>
  <c r="E102" i="16"/>
  <c r="H103" i="16"/>
  <c r="K104" i="16"/>
  <c r="N105" i="16"/>
  <c r="D107" i="16"/>
  <c r="G108" i="16"/>
  <c r="J109" i="16"/>
  <c r="M110" i="16"/>
  <c r="C112" i="16"/>
  <c r="F113" i="16"/>
  <c r="I114" i="16"/>
  <c r="L115" i="16"/>
  <c r="B117" i="16"/>
  <c r="K13" i="16"/>
  <c r="N14" i="16"/>
  <c r="D16" i="16"/>
  <c r="G17" i="16"/>
  <c r="J18" i="16"/>
  <c r="M19" i="16"/>
  <c r="C21" i="16"/>
  <c r="F22" i="16"/>
  <c r="I23" i="16"/>
  <c r="L24" i="16"/>
  <c r="B26" i="16"/>
  <c r="E27" i="16"/>
  <c r="H28" i="16"/>
  <c r="K29" i="16"/>
  <c r="N30" i="16"/>
  <c r="D32" i="16"/>
  <c r="G33" i="16"/>
  <c r="J34" i="16"/>
  <c r="M35" i="16"/>
  <c r="C37" i="16"/>
  <c r="F38" i="16"/>
  <c r="I39" i="16"/>
  <c r="L40" i="16"/>
  <c r="B42" i="16"/>
  <c r="E43" i="16"/>
  <c r="H44" i="16"/>
  <c r="K45" i="16"/>
  <c r="N46" i="16"/>
  <c r="D48" i="16"/>
  <c r="G49" i="16"/>
  <c r="J50" i="16"/>
  <c r="M51" i="16"/>
  <c r="C53" i="16"/>
  <c r="F54" i="16"/>
  <c r="I55" i="16"/>
  <c r="L56" i="16"/>
  <c r="B58" i="16"/>
  <c r="E59" i="16"/>
  <c r="H60" i="16"/>
  <c r="K61" i="16"/>
  <c r="N62" i="16"/>
  <c r="D64" i="16"/>
  <c r="G65" i="16"/>
  <c r="J66" i="16"/>
  <c r="M67" i="16"/>
  <c r="C69" i="16"/>
  <c r="F70" i="16"/>
  <c r="I71" i="16"/>
  <c r="L72" i="16"/>
  <c r="B74" i="16"/>
  <c r="E75" i="16"/>
  <c r="H76" i="16"/>
  <c r="K77" i="16"/>
  <c r="N78" i="16"/>
  <c r="D80" i="16"/>
  <c r="G81" i="16"/>
  <c r="J82" i="16"/>
  <c r="M83" i="16"/>
  <c r="C85" i="16"/>
  <c r="F86" i="16"/>
  <c r="I87" i="16"/>
  <c r="L88" i="16"/>
  <c r="B90" i="16"/>
  <c r="E91" i="16"/>
  <c r="H92" i="16"/>
  <c r="K93" i="16"/>
  <c r="N94" i="16"/>
  <c r="D96" i="16"/>
  <c r="G97" i="16"/>
  <c r="J98" i="16"/>
  <c r="M99" i="16"/>
  <c r="C101" i="16"/>
  <c r="F102" i="16"/>
  <c r="I103" i="16"/>
  <c r="L104" i="16"/>
  <c r="B106" i="16"/>
  <c r="E107" i="16"/>
  <c r="H108" i="16"/>
  <c r="K109" i="16"/>
  <c r="N110" i="16"/>
  <c r="D112" i="16"/>
  <c r="N13" i="16"/>
  <c r="D15" i="16"/>
  <c r="G16" i="16"/>
  <c r="J17" i="16"/>
  <c r="M18" i="16"/>
  <c r="C20" i="16"/>
  <c r="F21" i="16"/>
  <c r="I22" i="16"/>
  <c r="L23" i="16"/>
  <c r="B25" i="16"/>
  <c r="E26" i="16"/>
  <c r="H27" i="16"/>
  <c r="K28" i="16"/>
  <c r="N29" i="16"/>
  <c r="D31" i="16"/>
  <c r="G32" i="16"/>
  <c r="J33" i="16"/>
  <c r="M34" i="16"/>
  <c r="C36" i="16"/>
  <c r="F37" i="16"/>
  <c r="I38" i="16"/>
  <c r="L39" i="16"/>
  <c r="B41" i="16"/>
  <c r="E42" i="16"/>
  <c r="H43" i="16"/>
  <c r="K44" i="16"/>
  <c r="N45" i="16"/>
  <c r="D47" i="16"/>
  <c r="G48" i="16"/>
  <c r="J49" i="16"/>
  <c r="M50" i="16"/>
  <c r="C52" i="16"/>
  <c r="F53" i="16"/>
  <c r="I54" i="16"/>
  <c r="L55" i="16"/>
  <c r="B57" i="16"/>
  <c r="E58" i="16"/>
  <c r="H59" i="16"/>
  <c r="K60" i="16"/>
  <c r="N61" i="16"/>
  <c r="D63" i="16"/>
  <c r="G64" i="16"/>
  <c r="J65" i="16"/>
  <c r="M66" i="16"/>
  <c r="C68" i="16"/>
  <c r="F69" i="16"/>
  <c r="I70" i="16"/>
  <c r="L71" i="16"/>
  <c r="B73" i="16"/>
  <c r="E74" i="16"/>
  <c r="H75" i="16"/>
  <c r="K76" i="16"/>
  <c r="N77" i="16"/>
  <c r="D79" i="16"/>
  <c r="G80" i="16"/>
  <c r="J81" i="16"/>
  <c r="M82" i="16"/>
  <c r="C84" i="16"/>
  <c r="F85" i="16"/>
  <c r="I86" i="16"/>
  <c r="L87" i="16"/>
  <c r="B89" i="16"/>
  <c r="E90" i="16"/>
  <c r="H91" i="16"/>
  <c r="K92" i="16"/>
  <c r="N93" i="16"/>
  <c r="D95" i="16"/>
  <c r="G96" i="16"/>
  <c r="J97" i="16"/>
  <c r="M98" i="16"/>
  <c r="C100" i="16"/>
  <c r="F101" i="16"/>
  <c r="I102" i="16"/>
  <c r="L103" i="16"/>
  <c r="B105" i="16"/>
  <c r="E106" i="16"/>
  <c r="H107" i="16"/>
  <c r="K108" i="16"/>
  <c r="N109" i="16"/>
  <c r="D111" i="16"/>
  <c r="G112" i="16"/>
  <c r="J113" i="16"/>
  <c r="M114" i="16"/>
  <c r="C116" i="16"/>
  <c r="F117" i="16"/>
  <c r="C14" i="16"/>
  <c r="F15" i="16"/>
  <c r="I16" i="16"/>
  <c r="L17" i="16"/>
  <c r="B19" i="16"/>
  <c r="E20" i="16"/>
  <c r="H21" i="16"/>
  <c r="K22" i="16"/>
  <c r="N23" i="16"/>
  <c r="D25" i="16"/>
  <c r="G26" i="16"/>
  <c r="J27" i="16"/>
  <c r="M28" i="16"/>
  <c r="C30" i="16"/>
  <c r="F31" i="16"/>
  <c r="I32" i="16"/>
  <c r="L33" i="16"/>
  <c r="B35" i="16"/>
  <c r="E36" i="16"/>
  <c r="H37" i="16"/>
  <c r="K38" i="16"/>
  <c r="N39" i="16"/>
  <c r="D41" i="16"/>
  <c r="G42" i="16"/>
  <c r="J43" i="16"/>
  <c r="M44" i="16"/>
  <c r="C46" i="16"/>
  <c r="F47" i="16"/>
  <c r="I48" i="16"/>
  <c r="L49" i="16"/>
  <c r="B51" i="16"/>
  <c r="E52" i="16"/>
  <c r="H53" i="16"/>
  <c r="K54" i="16"/>
  <c r="N55" i="16"/>
  <c r="D57" i="16"/>
  <c r="G58" i="16"/>
  <c r="J59" i="16"/>
  <c r="M60" i="16"/>
  <c r="C62" i="16"/>
  <c r="F63" i="16"/>
  <c r="I64" i="16"/>
  <c r="L65" i="16"/>
  <c r="B67" i="16"/>
  <c r="E68" i="16"/>
  <c r="H69" i="16"/>
  <c r="K70" i="16"/>
  <c r="N71" i="16"/>
  <c r="D73" i="16"/>
  <c r="G74" i="16"/>
  <c r="J75" i="16"/>
  <c r="M76" i="16"/>
  <c r="C78" i="16"/>
  <c r="F79" i="16"/>
  <c r="I80" i="16"/>
  <c r="L81" i="16"/>
  <c r="B83" i="16"/>
  <c r="E84" i="16"/>
  <c r="H85" i="16"/>
  <c r="K86" i="16"/>
  <c r="N87" i="16"/>
  <c r="D89" i="16"/>
  <c r="G90" i="16"/>
  <c r="J91" i="16"/>
  <c r="M92" i="16"/>
  <c r="C94" i="16"/>
  <c r="F95" i="16"/>
  <c r="I96" i="16"/>
  <c r="L97" i="16"/>
  <c r="B99" i="16"/>
  <c r="E100" i="16"/>
  <c r="H101" i="16"/>
  <c r="K102" i="16"/>
  <c r="N103" i="16"/>
  <c r="D105" i="16"/>
  <c r="G106" i="16"/>
  <c r="J107" i="16"/>
  <c r="M108" i="16"/>
  <c r="C110" i="16"/>
  <c r="F111" i="16"/>
  <c r="I112" i="16"/>
  <c r="L113" i="16"/>
  <c r="B115" i="16"/>
  <c r="E116" i="16"/>
  <c r="L13" i="16"/>
  <c r="K18" i="16"/>
  <c r="J23" i="16"/>
  <c r="I28" i="16"/>
  <c r="H33" i="16"/>
  <c r="G38" i="16"/>
  <c r="F43" i="16"/>
  <c r="E48" i="16"/>
  <c r="D53" i="16"/>
  <c r="C58" i="16"/>
  <c r="B63" i="16"/>
  <c r="N67" i="16"/>
  <c r="M72" i="16"/>
  <c r="J76" i="16"/>
  <c r="H80" i="16"/>
  <c r="F84" i="16"/>
  <c r="J88" i="16"/>
  <c r="I92" i="16"/>
  <c r="F96" i="16"/>
  <c r="K99" i="16"/>
  <c r="L102" i="16"/>
  <c r="D106" i="16"/>
  <c r="I109" i="16"/>
  <c r="H112" i="16"/>
  <c r="N114" i="16"/>
  <c r="E117" i="16"/>
  <c r="I118" i="16"/>
  <c r="L119" i="16"/>
  <c r="B121" i="16"/>
  <c r="E122" i="16"/>
  <c r="H123" i="16"/>
  <c r="K124" i="16"/>
  <c r="N125" i="16"/>
  <c r="D127" i="16"/>
  <c r="G128" i="16"/>
  <c r="J129" i="16"/>
  <c r="M130" i="16"/>
  <c r="C132" i="16"/>
  <c r="F133" i="16"/>
  <c r="I134" i="16"/>
  <c r="L135" i="16"/>
  <c r="B137" i="16"/>
  <c r="E138" i="16"/>
  <c r="H139" i="16"/>
  <c r="K140" i="16"/>
  <c r="N141" i="16"/>
  <c r="M13" i="16"/>
  <c r="L18" i="16"/>
  <c r="K23" i="16"/>
  <c r="J28" i="16"/>
  <c r="I33" i="16"/>
  <c r="H38" i="16"/>
  <c r="G43" i="16"/>
  <c r="F48" i="16"/>
  <c r="E53" i="16"/>
  <c r="D58" i="16"/>
  <c r="C63" i="16"/>
  <c r="B68" i="16"/>
  <c r="N72" i="16"/>
  <c r="L76" i="16"/>
  <c r="J80" i="16"/>
  <c r="N84" i="16"/>
  <c r="M88" i="16"/>
  <c r="J92" i="16"/>
  <c r="H96" i="16"/>
  <c r="N99" i="16"/>
  <c r="C103" i="16"/>
  <c r="F106" i="16"/>
  <c r="L109" i="16"/>
  <c r="J112" i="16"/>
  <c r="C115" i="16"/>
  <c r="G117" i="16"/>
  <c r="J118" i="16"/>
  <c r="M119" i="16"/>
  <c r="C121" i="16"/>
  <c r="F122" i="16"/>
  <c r="I123" i="16"/>
  <c r="L124" i="16"/>
  <c r="B126" i="16"/>
  <c r="E127" i="16"/>
  <c r="H128" i="16"/>
  <c r="K129" i="16"/>
  <c r="N130" i="16"/>
  <c r="D132" i="16"/>
  <c r="G133" i="16"/>
  <c r="J134" i="16"/>
  <c r="M135" i="16"/>
  <c r="C137" i="16"/>
  <c r="F138" i="16"/>
  <c r="I139" i="16"/>
  <c r="L140" i="16"/>
  <c r="N12" i="16"/>
  <c r="B14" i="16"/>
  <c r="N18" i="16"/>
  <c r="M23" i="16"/>
  <c r="L28" i="16"/>
  <c r="K33" i="16"/>
  <c r="J38" i="16"/>
  <c r="I43" i="16"/>
  <c r="H48" i="16"/>
  <c r="G53" i="16"/>
  <c r="F58" i="16"/>
  <c r="E63" i="16"/>
  <c r="D68" i="16"/>
  <c r="C73" i="16"/>
  <c r="N76" i="16"/>
  <c r="E81" i="16"/>
  <c r="D85" i="16"/>
  <c r="N88" i="16"/>
  <c r="L92" i="16"/>
  <c r="J96" i="16"/>
  <c r="B100" i="16"/>
  <c r="G103" i="16"/>
  <c r="H106" i="16"/>
  <c r="M109" i="16"/>
  <c r="N112" i="16"/>
  <c r="G115" i="16"/>
  <c r="H117" i="16"/>
  <c r="K118" i="16"/>
  <c r="N119" i="16"/>
  <c r="D121" i="16"/>
  <c r="G122" i="16"/>
  <c r="J123" i="16"/>
  <c r="M124" i="16"/>
  <c r="C126" i="16"/>
  <c r="F127" i="16"/>
  <c r="I128" i="16"/>
  <c r="L129" i="16"/>
  <c r="B131" i="16"/>
  <c r="E132" i="16"/>
  <c r="H133" i="16"/>
  <c r="K134" i="16"/>
  <c r="N135" i="16"/>
  <c r="D137" i="16"/>
  <c r="G138" i="16"/>
  <c r="J139" i="16"/>
  <c r="M140" i="16"/>
  <c r="M12" i="16"/>
  <c r="D14" i="16"/>
  <c r="C19" i="16"/>
  <c r="B24" i="16"/>
  <c r="N28" i="16"/>
  <c r="M33" i="16"/>
  <c r="L38" i="16"/>
  <c r="K43" i="16"/>
  <c r="J48" i="16"/>
  <c r="I53" i="16"/>
  <c r="H58" i="16"/>
  <c r="G63" i="16"/>
  <c r="F68" i="16"/>
  <c r="E73" i="16"/>
  <c r="I77" i="16"/>
  <c r="H81" i="16"/>
  <c r="E85" i="16"/>
  <c r="C89" i="16"/>
  <c r="N92" i="16"/>
  <c r="N96" i="16"/>
  <c r="D100" i="16"/>
  <c r="J103" i="16"/>
  <c r="L106" i="16"/>
  <c r="B110" i="16"/>
  <c r="D113" i="16"/>
  <c r="J115" i="16"/>
  <c r="I117" i="16"/>
  <c r="L118" i="16"/>
  <c r="B120" i="16"/>
  <c r="E121" i="16"/>
  <c r="H122" i="16"/>
  <c r="K123" i="16"/>
  <c r="N124" i="16"/>
  <c r="D126" i="16"/>
  <c r="G127" i="16"/>
  <c r="J128" i="16"/>
  <c r="M129" i="16"/>
  <c r="C131" i="16"/>
  <c r="F132" i="16"/>
  <c r="I133" i="16"/>
  <c r="L134" i="16"/>
  <c r="B136" i="16"/>
  <c r="E137" i="16"/>
  <c r="H138" i="16"/>
  <c r="K139" i="16"/>
  <c r="N140" i="16"/>
  <c r="L12" i="16"/>
  <c r="B15" i="16"/>
  <c r="N19" i="16"/>
  <c r="M24" i="16"/>
  <c r="L29" i="16"/>
  <c r="K34" i="16"/>
  <c r="J39" i="16"/>
  <c r="I44" i="16"/>
  <c r="H49" i="16"/>
  <c r="G54" i="16"/>
  <c r="F59" i="16"/>
  <c r="E64" i="16"/>
  <c r="D69" i="16"/>
  <c r="M73" i="16"/>
  <c r="L77" i="16"/>
  <c r="I81" i="16"/>
  <c r="G85" i="16"/>
  <c r="E89" i="16"/>
  <c r="I93" i="16"/>
  <c r="E97" i="16"/>
  <c r="F100" i="16"/>
  <c r="K103" i="16"/>
  <c r="C107" i="16"/>
  <c r="D110" i="16"/>
  <c r="E113" i="16"/>
  <c r="K115" i="16"/>
  <c r="J117" i="16"/>
  <c r="M118" i="16"/>
  <c r="C120" i="16"/>
  <c r="F121" i="16"/>
  <c r="I122" i="16"/>
  <c r="L123" i="16"/>
  <c r="B125" i="16"/>
  <c r="E126" i="16"/>
  <c r="H127" i="16"/>
  <c r="K128" i="16"/>
  <c r="N129" i="16"/>
  <c r="D131" i="16"/>
  <c r="G132" i="16"/>
  <c r="J133" i="16"/>
  <c r="M134" i="16"/>
  <c r="C136" i="16"/>
  <c r="F137" i="16"/>
  <c r="I138" i="16"/>
  <c r="L139" i="16"/>
  <c r="B141" i="16"/>
  <c r="K12" i="16"/>
  <c r="C15" i="16"/>
  <c r="B20" i="16"/>
  <c r="N24" i="16"/>
  <c r="M29" i="16"/>
  <c r="L34" i="16"/>
  <c r="K39" i="16"/>
  <c r="J44" i="16"/>
  <c r="I49" i="16"/>
  <c r="H54" i="16"/>
  <c r="G59" i="16"/>
  <c r="F64" i="16"/>
  <c r="E69" i="16"/>
  <c r="C74" i="16"/>
  <c r="M77" i="16"/>
  <c r="K81" i="16"/>
  <c r="I85" i="16"/>
  <c r="M89" i="16"/>
  <c r="L93" i="16"/>
  <c r="H97" i="16"/>
  <c r="J100" i="16"/>
  <c r="M103" i="16"/>
  <c r="F107" i="16"/>
  <c r="H110" i="16"/>
  <c r="G113" i="16"/>
  <c r="M115" i="16"/>
  <c r="K117" i="16"/>
  <c r="N118" i="16"/>
  <c r="D120" i="16"/>
  <c r="G121" i="16"/>
  <c r="J122" i="16"/>
  <c r="M123" i="16"/>
  <c r="C125" i="16"/>
  <c r="F126" i="16"/>
  <c r="I127" i="16"/>
  <c r="L128" i="16"/>
  <c r="B130" i="16"/>
  <c r="E131" i="16"/>
  <c r="H132" i="16"/>
  <c r="K133" i="16"/>
  <c r="N134" i="16"/>
  <c r="D136" i="16"/>
  <c r="G137" i="16"/>
  <c r="J138" i="16"/>
  <c r="M139" i="16"/>
  <c r="C141" i="16"/>
  <c r="J12" i="16"/>
  <c r="E15" i="16"/>
  <c r="D20" i="16"/>
  <c r="C25" i="16"/>
  <c r="B30" i="16"/>
  <c r="N34" i="16"/>
  <c r="M39" i="16"/>
  <c r="L44" i="16"/>
  <c r="K49" i="16"/>
  <c r="J54" i="16"/>
  <c r="I59" i="16"/>
  <c r="H64" i="16"/>
  <c r="G69" i="16"/>
  <c r="D74" i="16"/>
  <c r="B78" i="16"/>
  <c r="M81" i="16"/>
  <c r="D86" i="16"/>
  <c r="C90" i="16"/>
  <c r="M93" i="16"/>
  <c r="I97" i="16"/>
  <c r="N100" i="16"/>
  <c r="B104" i="16"/>
  <c r="G107" i="16"/>
  <c r="L110" i="16"/>
  <c r="H113" i="16"/>
  <c r="N115" i="16"/>
  <c r="L117" i="16"/>
  <c r="B119" i="16"/>
  <c r="E120" i="16"/>
  <c r="H121" i="16"/>
  <c r="K122" i="16"/>
  <c r="N123" i="16"/>
  <c r="D125" i="16"/>
  <c r="G126" i="16"/>
  <c r="J127" i="16"/>
  <c r="M128" i="16"/>
  <c r="C130" i="16"/>
  <c r="F131" i="16"/>
  <c r="I132" i="16"/>
  <c r="L133" i="16"/>
  <c r="B135" i="16"/>
  <c r="E136" i="16"/>
  <c r="H137" i="16"/>
  <c r="K138" i="16"/>
  <c r="N139" i="16"/>
  <c r="D141" i="16"/>
  <c r="I12" i="16"/>
  <c r="G15" i="16"/>
  <c r="F20" i="16"/>
  <c r="E25" i="16"/>
  <c r="D30" i="16"/>
  <c r="C35" i="16"/>
  <c r="B40" i="16"/>
  <c r="N44" i="16"/>
  <c r="M49" i="16"/>
  <c r="L54" i="16"/>
  <c r="K59" i="16"/>
  <c r="J64" i="16"/>
  <c r="I69" i="16"/>
  <c r="F74" i="16"/>
  <c r="D78" i="16"/>
  <c r="H82" i="16"/>
  <c r="G86" i="16"/>
  <c r="D90" i="16"/>
  <c r="B94" i="16"/>
  <c r="K97" i="16"/>
  <c r="D101" i="16"/>
  <c r="F104" i="16"/>
  <c r="I107" i="16"/>
  <c r="B111" i="16"/>
  <c r="I113" i="16"/>
  <c r="B116" i="16"/>
  <c r="M117" i="16"/>
  <c r="C119" i="16"/>
  <c r="F120" i="16"/>
  <c r="I121" i="16"/>
  <c r="L122" i="16"/>
  <c r="B124" i="16"/>
  <c r="E125" i="16"/>
  <c r="H126" i="16"/>
  <c r="K127" i="16"/>
  <c r="N128" i="16"/>
  <c r="D130" i="16"/>
  <c r="G131" i="16"/>
  <c r="J132" i="16"/>
  <c r="M133" i="16"/>
  <c r="C135" i="16"/>
  <c r="E16" i="16"/>
  <c r="D21" i="16"/>
  <c r="C26" i="16"/>
  <c r="B31" i="16"/>
  <c r="N35" i="16"/>
  <c r="M40" i="16"/>
  <c r="L45" i="16"/>
  <c r="K50" i="16"/>
  <c r="J55" i="16"/>
  <c r="I60" i="16"/>
  <c r="H65" i="16"/>
  <c r="G70" i="16"/>
  <c r="H74" i="16"/>
  <c r="L78" i="16"/>
  <c r="K82" i="16"/>
  <c r="H86" i="16"/>
  <c r="F90" i="16"/>
  <c r="D94" i="16"/>
  <c r="M97" i="16"/>
  <c r="E101" i="16"/>
  <c r="J104" i="16"/>
  <c r="K107" i="16"/>
  <c r="C111" i="16"/>
  <c r="K113" i="16"/>
  <c r="D116" i="16"/>
  <c r="N117" i="16"/>
  <c r="D119" i="16"/>
  <c r="G120" i="16"/>
  <c r="J121" i="16"/>
  <c r="M122" i="16"/>
  <c r="C124" i="16"/>
  <c r="F125" i="16"/>
  <c r="I126" i="16"/>
  <c r="L127" i="16"/>
  <c r="B129" i="16"/>
  <c r="E130" i="16"/>
  <c r="H131" i="16"/>
  <c r="K132" i="16"/>
  <c r="N133" i="16"/>
  <c r="D135" i="16"/>
  <c r="G136" i="16"/>
  <c r="J137" i="16"/>
  <c r="M138" i="16"/>
  <c r="C140" i="16"/>
  <c r="F141" i="16"/>
  <c r="G12" i="16"/>
  <c r="F16" i="16"/>
  <c r="E21" i="16"/>
  <c r="D26" i="16"/>
  <c r="C31" i="16"/>
  <c r="B36" i="16"/>
  <c r="N40" i="16"/>
  <c r="M45" i="16"/>
  <c r="L50" i="16"/>
  <c r="K55" i="16"/>
  <c r="J60" i="16"/>
  <c r="I65" i="16"/>
  <c r="H70" i="16"/>
  <c r="C75" i="16"/>
  <c r="B79" i="16"/>
  <c r="L82" i="16"/>
  <c r="J86" i="16"/>
  <c r="H90" i="16"/>
  <c r="L94" i="16"/>
  <c r="D98" i="16"/>
  <c r="G101" i="16"/>
  <c r="M104" i="16"/>
  <c r="B108" i="16"/>
  <c r="E111" i="16"/>
  <c r="M113" i="16"/>
  <c r="H16" i="16"/>
  <c r="G21" i="16"/>
  <c r="F26" i="16"/>
  <c r="E31" i="16"/>
  <c r="D36" i="16"/>
  <c r="C41" i="16"/>
  <c r="B46" i="16"/>
  <c r="N50" i="16"/>
  <c r="M55" i="16"/>
  <c r="L60" i="16"/>
  <c r="K65" i="16"/>
  <c r="J70" i="16"/>
  <c r="F75" i="16"/>
  <c r="C79" i="16"/>
  <c r="N82" i="16"/>
  <c r="L86" i="16"/>
  <c r="C91" i="16"/>
  <c r="B95" i="16"/>
  <c r="H98" i="16"/>
  <c r="I101" i="16"/>
  <c r="N104" i="16"/>
  <c r="F108" i="16"/>
  <c r="G111" i="16"/>
  <c r="D114" i="16"/>
  <c r="I116" i="16"/>
  <c r="C118" i="16"/>
  <c r="F119" i="16"/>
  <c r="I120" i="16"/>
  <c r="L121" i="16"/>
  <c r="B123" i="16"/>
  <c r="E124" i="16"/>
  <c r="H125" i="16"/>
  <c r="K126" i="16"/>
  <c r="N127" i="16"/>
  <c r="D129" i="16"/>
  <c r="G130" i="16"/>
  <c r="J131" i="16"/>
  <c r="M132" i="16"/>
  <c r="C134" i="16"/>
  <c r="F135" i="16"/>
  <c r="I136" i="16"/>
  <c r="L137" i="16"/>
  <c r="B139" i="16"/>
  <c r="E140" i="16"/>
  <c r="H141" i="16"/>
  <c r="E12" i="16"/>
  <c r="H17" i="16"/>
  <c r="G22" i="16"/>
  <c r="F27" i="16"/>
  <c r="E32" i="16"/>
  <c r="D37" i="16"/>
  <c r="C42" i="16"/>
  <c r="B47" i="16"/>
  <c r="N51" i="16"/>
  <c r="M56" i="16"/>
  <c r="L61" i="16"/>
  <c r="K66" i="16"/>
  <c r="J71" i="16"/>
  <c r="I75" i="16"/>
  <c r="G79" i="16"/>
  <c r="K83" i="16"/>
  <c r="J87" i="16"/>
  <c r="G91" i="16"/>
  <c r="E95" i="16"/>
  <c r="L98" i="16"/>
  <c r="D102" i="16"/>
  <c r="E105" i="16"/>
  <c r="J108" i="16"/>
  <c r="N111" i="16"/>
  <c r="H114" i="16"/>
  <c r="M116" i="16"/>
  <c r="E118" i="16"/>
  <c r="H119" i="16"/>
  <c r="K120" i="16"/>
  <c r="N121" i="16"/>
  <c r="D123" i="16"/>
  <c r="G124" i="16"/>
  <c r="J125" i="16"/>
  <c r="M126" i="16"/>
  <c r="C128" i="16"/>
  <c r="F129" i="16"/>
  <c r="I130" i="16"/>
  <c r="L131" i="16"/>
  <c r="B133" i="16"/>
  <c r="E134" i="16"/>
  <c r="H135" i="16"/>
  <c r="K136" i="16"/>
  <c r="N137" i="16"/>
  <c r="D139" i="16"/>
  <c r="G140" i="16"/>
  <c r="J141" i="16"/>
  <c r="K17" i="16"/>
  <c r="J22" i="16"/>
  <c r="I27" i="16"/>
  <c r="H32" i="16"/>
  <c r="G37" i="16"/>
  <c r="F42" i="16"/>
  <c r="E47" i="16"/>
  <c r="D52" i="16"/>
  <c r="C57" i="16"/>
  <c r="B62" i="16"/>
  <c r="N66" i="16"/>
  <c r="M71" i="16"/>
  <c r="F76" i="16"/>
  <c r="E80" i="16"/>
  <c r="B84" i="16"/>
  <c r="M87" i="16"/>
  <c r="K91" i="16"/>
  <c r="B96" i="16"/>
  <c r="C99" i="16"/>
  <c r="H102" i="16"/>
  <c r="M105" i="16"/>
  <c r="N108" i="16"/>
  <c r="E112" i="16"/>
  <c r="K114" i="16"/>
  <c r="C117" i="16"/>
  <c r="G118" i="16"/>
  <c r="J119" i="16"/>
  <c r="M120" i="16"/>
  <c r="C122" i="16"/>
  <c r="F123" i="16"/>
  <c r="I124" i="16"/>
  <c r="L125" i="16"/>
  <c r="B127" i="16"/>
  <c r="E128" i="16"/>
  <c r="H129" i="16"/>
  <c r="K130" i="16"/>
  <c r="N131" i="16"/>
  <c r="D133" i="16"/>
  <c r="G134" i="16"/>
  <c r="J135" i="16"/>
  <c r="M136" i="16"/>
  <c r="C138" i="16"/>
  <c r="F139" i="16"/>
  <c r="I140" i="16"/>
  <c r="L141" i="16"/>
  <c r="J16" i="16"/>
  <c r="D42" i="16"/>
  <c r="C67" i="16"/>
  <c r="F91" i="16"/>
  <c r="L108" i="16"/>
  <c r="E119" i="16"/>
  <c r="D124" i="16"/>
  <c r="C129" i="16"/>
  <c r="B134" i="16"/>
  <c r="B138" i="16"/>
  <c r="M141" i="16"/>
  <c r="I17" i="16"/>
  <c r="H42" i="16"/>
  <c r="L70" i="16"/>
  <c r="M17" i="16"/>
  <c r="D46" i="16"/>
  <c r="K71" i="16"/>
  <c r="F92" i="16"/>
  <c r="K111" i="16"/>
  <c r="I119" i="16"/>
  <c r="H124" i="16"/>
  <c r="G129" i="16"/>
  <c r="F134" i="16"/>
  <c r="L138" i="16"/>
  <c r="F12" i="16"/>
  <c r="I21" i="16"/>
  <c r="C47" i="16"/>
  <c r="B72" i="16"/>
  <c r="C95" i="16"/>
  <c r="B112" i="16"/>
  <c r="K119" i="16"/>
  <c r="J124" i="16"/>
  <c r="I129" i="16"/>
  <c r="H134" i="16"/>
  <c r="N138" i="16"/>
  <c r="D12" i="16"/>
  <c r="H22" i="16"/>
  <c r="G47" i="16"/>
  <c r="G75" i="16"/>
  <c r="G95" i="16"/>
  <c r="F112" i="16"/>
  <c r="H120" i="16"/>
  <c r="L22" i="16"/>
  <c r="C51" i="16"/>
  <c r="K75" i="16"/>
  <c r="E96" i="16"/>
  <c r="G114" i="16"/>
  <c r="J120" i="16"/>
  <c r="I125" i="16"/>
  <c r="H130" i="16"/>
  <c r="G135" i="16"/>
  <c r="E139" i="16"/>
  <c r="H26" i="16"/>
  <c r="B52" i="16"/>
  <c r="I76" i="16"/>
  <c r="K98" i="16"/>
  <c r="J114" i="16"/>
  <c r="L120" i="16"/>
  <c r="K125" i="16"/>
  <c r="J130" i="16"/>
  <c r="I135" i="16"/>
  <c r="G139" i="16"/>
  <c r="G27" i="16"/>
  <c r="F52" i="16"/>
  <c r="E79" i="16"/>
  <c r="N98" i="16"/>
  <c r="L114" i="16"/>
  <c r="N120" i="16"/>
  <c r="M125" i="16"/>
  <c r="L130" i="16"/>
  <c r="K135" i="16"/>
  <c r="B140" i="16"/>
  <c r="K27" i="16"/>
  <c r="B56" i="16"/>
  <c r="B80" i="16"/>
  <c r="G99" i="16"/>
  <c r="F116" i="16"/>
  <c r="K121" i="16"/>
  <c r="J126" i="16"/>
  <c r="I131" i="16"/>
  <c r="F136" i="16"/>
  <c r="D140" i="16"/>
  <c r="G31" i="16"/>
  <c r="N56" i="16"/>
  <c r="F80" i="16"/>
  <c r="M101" i="16"/>
  <c r="J116" i="16"/>
  <c r="M121" i="16"/>
  <c r="L126" i="16"/>
  <c r="K131" i="16"/>
  <c r="H136" i="16"/>
  <c r="F140" i="16"/>
  <c r="F32" i="16"/>
  <c r="E57" i="16"/>
  <c r="C83" i="16"/>
  <c r="G102" i="16"/>
  <c r="N116" i="16"/>
  <c r="B122" i="16"/>
  <c r="N126" i="16"/>
  <c r="M131" i="16"/>
  <c r="J136" i="16"/>
  <c r="H140" i="16"/>
  <c r="F36" i="16"/>
  <c r="M61" i="16"/>
  <c r="D84" i="16"/>
  <c r="C105" i="16"/>
  <c r="B118" i="16"/>
  <c r="N122" i="16"/>
  <c r="M127" i="16"/>
  <c r="L132" i="16"/>
  <c r="N136" i="16"/>
  <c r="E141" i="16"/>
  <c r="I37" i="16"/>
  <c r="M65" i="16"/>
  <c r="K87" i="16"/>
  <c r="C106" i="16"/>
  <c r="F118" i="16"/>
  <c r="E123" i="16"/>
  <c r="D128" i="16"/>
  <c r="C133" i="16"/>
  <c r="K137" i="16"/>
  <c r="I141" i="16"/>
  <c r="J32" i="16"/>
  <c r="H118" i="16"/>
  <c r="E135" i="16"/>
  <c r="E37" i="16"/>
  <c r="G119" i="16"/>
  <c r="L136" i="16"/>
  <c r="E41" i="16"/>
  <c r="D122" i="16"/>
  <c r="I137" i="16"/>
  <c r="D117" i="16"/>
  <c r="D118" i="16"/>
  <c r="N60" i="16"/>
  <c r="C123" i="16"/>
  <c r="M137" i="16"/>
  <c r="D62" i="16"/>
  <c r="G123" i="16"/>
  <c r="D138" i="16"/>
  <c r="L66" i="16"/>
  <c r="F124" i="16"/>
  <c r="C139" i="16"/>
  <c r="N83" i="16"/>
  <c r="G125" i="16"/>
  <c r="J140" i="16"/>
  <c r="G87" i="16"/>
  <c r="C127" i="16"/>
  <c r="G141" i="16"/>
  <c r="B88" i="16"/>
  <c r="B128" i="16"/>
  <c r="K141" i="16"/>
  <c r="I91" i="16"/>
  <c r="F128" i="16"/>
  <c r="H12" i="16"/>
  <c r="E133" i="16"/>
  <c r="J102" i="16"/>
  <c r="E129" i="16"/>
  <c r="I105" i="16"/>
  <c r="F130" i="16"/>
  <c r="I108" i="16"/>
  <c r="B132" i="16"/>
  <c r="E109" i="16"/>
  <c r="N132" i="16"/>
  <c r="D134" i="16"/>
  <c r="B12" i="16"/>
  <c r="C12" i="16"/>
  <c r="C44" i="1"/>
  <c r="D44" i="1"/>
  <c r="E44" i="1"/>
  <c r="F44" i="1"/>
  <c r="G44" i="1"/>
  <c r="H44" i="1"/>
  <c r="I44" i="1"/>
  <c r="J44" i="1"/>
  <c r="K44" i="1"/>
  <c r="B6" i="13" l="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B6" i="10"/>
  <c r="B137" i="10" l="1"/>
  <c r="D139" i="10"/>
  <c r="H141" i="10"/>
  <c r="J143" i="10"/>
  <c r="C146" i="10"/>
  <c r="C137" i="10"/>
  <c r="I141" i="10"/>
  <c r="B144" i="10"/>
  <c r="D146" i="10"/>
  <c r="H139" i="10"/>
  <c r="J141" i="10"/>
  <c r="I137" i="10"/>
  <c r="J146" i="10"/>
  <c r="H142" i="10"/>
  <c r="I142" i="10"/>
  <c r="G143" i="10"/>
  <c r="G139" i="10"/>
  <c r="C144" i="10"/>
  <c r="B140" i="10"/>
  <c r="D137" i="10"/>
  <c r="G146" i="10"/>
  <c r="G137" i="10"/>
  <c r="I139" i="10"/>
  <c r="B142" i="10"/>
  <c r="D144" i="10"/>
  <c r="H146" i="10"/>
  <c r="H137" i="10"/>
  <c r="C142" i="10"/>
  <c r="G144" i="10"/>
  <c r="I146" i="10"/>
  <c r="H144" i="10"/>
  <c r="B138" i="10"/>
  <c r="B145" i="10"/>
  <c r="D138" i="10"/>
  <c r="J145" i="10"/>
  <c r="J139" i="10"/>
  <c r="G140" i="10"/>
  <c r="H145" i="10"/>
  <c r="C141" i="10"/>
  <c r="D142" i="10"/>
  <c r="D140" i="10"/>
  <c r="J142" i="10"/>
  <c r="C143" i="10"/>
  <c r="H143" i="10"/>
  <c r="J137" i="10"/>
  <c r="C140" i="10"/>
  <c r="G142" i="10"/>
  <c r="I144" i="10"/>
  <c r="J144" i="10"/>
  <c r="I138" i="10"/>
  <c r="D141" i="10"/>
  <c r="I145" i="10"/>
  <c r="C138" i="10"/>
  <c r="C145" i="10"/>
  <c r="J140" i="10"/>
  <c r="D143" i="10"/>
  <c r="J138" i="10"/>
  <c r="H140" i="10"/>
  <c r="H138" i="10"/>
  <c r="B141" i="10"/>
  <c r="G138" i="10"/>
  <c r="I140" i="10"/>
  <c r="B143" i="10"/>
  <c r="D145" i="10"/>
  <c r="G145" i="10"/>
  <c r="B139" i="10"/>
  <c r="C139" i="10"/>
  <c r="I143" i="10"/>
  <c r="B146" i="10"/>
  <c r="G141" i="10"/>
  <c r="C14" i="10"/>
  <c r="C135" i="10"/>
  <c r="J132" i="10"/>
  <c r="H130" i="10"/>
  <c r="D128" i="10"/>
  <c r="B126" i="10"/>
  <c r="I123" i="10"/>
  <c r="G121" i="10"/>
  <c r="C119" i="10"/>
  <c r="J116" i="10"/>
  <c r="H114" i="10"/>
  <c r="D112" i="10"/>
  <c r="B110" i="10"/>
  <c r="I107" i="10"/>
  <c r="G105" i="10"/>
  <c r="C103" i="10"/>
  <c r="J100" i="10"/>
  <c r="H98" i="10"/>
  <c r="D96" i="10"/>
  <c r="B94" i="10"/>
  <c r="I91" i="10"/>
  <c r="G89" i="10"/>
  <c r="C87" i="10"/>
  <c r="J84" i="10"/>
  <c r="H82" i="10"/>
  <c r="D80" i="10"/>
  <c r="B78" i="10"/>
  <c r="I75" i="10"/>
  <c r="G73" i="10"/>
  <c r="C71" i="10"/>
  <c r="J68" i="10"/>
  <c r="H66" i="10"/>
  <c r="D64" i="10"/>
  <c r="B62" i="10"/>
  <c r="I59" i="10"/>
  <c r="G57" i="10"/>
  <c r="C55" i="10"/>
  <c r="J52" i="10"/>
  <c r="H50" i="10"/>
  <c r="D48" i="10"/>
  <c r="B46" i="10"/>
  <c r="I43" i="10"/>
  <c r="G41" i="10"/>
  <c r="C39" i="10"/>
  <c r="J36" i="10"/>
  <c r="H34" i="10"/>
  <c r="D32" i="10"/>
  <c r="B30" i="10"/>
  <c r="I27" i="10"/>
  <c r="G25" i="10"/>
  <c r="C23" i="10"/>
  <c r="J20" i="10"/>
  <c r="H18" i="10"/>
  <c r="D16" i="10"/>
  <c r="B14" i="10"/>
  <c r="B135" i="10"/>
  <c r="I132" i="10"/>
  <c r="G130" i="10"/>
  <c r="C128" i="10"/>
  <c r="J125" i="10"/>
  <c r="H123" i="10"/>
  <c r="D121" i="10"/>
  <c r="B119" i="10"/>
  <c r="I116" i="10"/>
  <c r="G114" i="10"/>
  <c r="C112" i="10"/>
  <c r="J109" i="10"/>
  <c r="H107" i="10"/>
  <c r="D105" i="10"/>
  <c r="B103" i="10"/>
  <c r="I100" i="10"/>
  <c r="G98" i="10"/>
  <c r="C96" i="10"/>
  <c r="J93" i="10"/>
  <c r="H91" i="10"/>
  <c r="D89" i="10"/>
  <c r="B87" i="10"/>
  <c r="I84" i="10"/>
  <c r="G82" i="10"/>
  <c r="C80" i="10"/>
  <c r="J77" i="10"/>
  <c r="H75" i="10"/>
  <c r="D73" i="10"/>
  <c r="B71" i="10"/>
  <c r="I68" i="10"/>
  <c r="G66" i="10"/>
  <c r="C64" i="10"/>
  <c r="J61" i="10"/>
  <c r="H59" i="10"/>
  <c r="D57" i="10"/>
  <c r="B55" i="10"/>
  <c r="I52" i="10"/>
  <c r="G50" i="10"/>
  <c r="C48" i="10"/>
  <c r="J45" i="10"/>
  <c r="H43" i="10"/>
  <c r="D41" i="10"/>
  <c r="B39" i="10"/>
  <c r="I36" i="10"/>
  <c r="G34" i="10"/>
  <c r="C32" i="10"/>
  <c r="J29" i="10"/>
  <c r="H27" i="10"/>
  <c r="D25" i="10"/>
  <c r="B23" i="10"/>
  <c r="I20" i="10"/>
  <c r="G18" i="10"/>
  <c r="C16" i="10"/>
  <c r="J13" i="10"/>
  <c r="J134" i="10"/>
  <c r="H132" i="10"/>
  <c r="D130" i="10"/>
  <c r="B128" i="10"/>
  <c r="I125" i="10"/>
  <c r="G123" i="10"/>
  <c r="C121" i="10"/>
  <c r="J118" i="10"/>
  <c r="H116" i="10"/>
  <c r="D114" i="10"/>
  <c r="B112" i="10"/>
  <c r="I109" i="10"/>
  <c r="G107" i="10"/>
  <c r="C105" i="10"/>
  <c r="J102" i="10"/>
  <c r="H100" i="10"/>
  <c r="D98" i="10"/>
  <c r="B96" i="10"/>
  <c r="I93" i="10"/>
  <c r="G91" i="10"/>
  <c r="C89" i="10"/>
  <c r="J86" i="10"/>
  <c r="H84" i="10"/>
  <c r="D82" i="10"/>
  <c r="B80" i="10"/>
  <c r="I77" i="10"/>
  <c r="G75" i="10"/>
  <c r="C73" i="10"/>
  <c r="J70" i="10"/>
  <c r="H68" i="10"/>
  <c r="D66" i="10"/>
  <c r="B64" i="10"/>
  <c r="I61" i="10"/>
  <c r="G59" i="10"/>
  <c r="C57" i="10"/>
  <c r="J54" i="10"/>
  <c r="H52" i="10"/>
  <c r="D50" i="10"/>
  <c r="B48" i="10"/>
  <c r="I45" i="10"/>
  <c r="G43" i="10"/>
  <c r="C41" i="10"/>
  <c r="J38" i="10"/>
  <c r="H36" i="10"/>
  <c r="D34" i="10"/>
  <c r="B32" i="10"/>
  <c r="I29" i="10"/>
  <c r="G27" i="10"/>
  <c r="C25" i="10"/>
  <c r="J22" i="10"/>
  <c r="H20" i="10"/>
  <c r="D18" i="10"/>
  <c r="B16" i="10"/>
  <c r="I13" i="10"/>
  <c r="B12" i="10"/>
  <c r="I134" i="10"/>
  <c r="G132" i="10"/>
  <c r="C130" i="10"/>
  <c r="J127" i="10"/>
  <c r="H125" i="10"/>
  <c r="D123" i="10"/>
  <c r="B121" i="10"/>
  <c r="I118" i="10"/>
  <c r="G116" i="10"/>
  <c r="C114" i="10"/>
  <c r="J111" i="10"/>
  <c r="H109" i="10"/>
  <c r="D107" i="10"/>
  <c r="B105" i="10"/>
  <c r="I102" i="10"/>
  <c r="G100" i="10"/>
  <c r="C98" i="10"/>
  <c r="J95" i="10"/>
  <c r="H93" i="10"/>
  <c r="D91" i="10"/>
  <c r="B89" i="10"/>
  <c r="I86" i="10"/>
  <c r="G84" i="10"/>
  <c r="C82" i="10"/>
  <c r="J79" i="10"/>
  <c r="H77" i="10"/>
  <c r="D75" i="10"/>
  <c r="B73" i="10"/>
  <c r="I70" i="10"/>
  <c r="G68" i="10"/>
  <c r="C66" i="10"/>
  <c r="J63" i="10"/>
  <c r="H61" i="10"/>
  <c r="D59" i="10"/>
  <c r="B57" i="10"/>
  <c r="I54" i="10"/>
  <c r="G52" i="10"/>
  <c r="C50" i="10"/>
  <c r="J47" i="10"/>
  <c r="H45" i="10"/>
  <c r="D43" i="10"/>
  <c r="B41" i="10"/>
  <c r="I38" i="10"/>
  <c r="G36" i="10"/>
  <c r="C34" i="10"/>
  <c r="J31" i="10"/>
  <c r="H29" i="10"/>
  <c r="D27" i="10"/>
  <c r="B25" i="10"/>
  <c r="I22" i="10"/>
  <c r="G20" i="10"/>
  <c r="C18" i="10"/>
  <c r="J15" i="10"/>
  <c r="H13" i="10"/>
  <c r="C12" i="10"/>
  <c r="J136" i="10"/>
  <c r="H134" i="10"/>
  <c r="D132" i="10"/>
  <c r="B130" i="10"/>
  <c r="I127" i="10"/>
  <c r="G125" i="10"/>
  <c r="C123" i="10"/>
  <c r="J120" i="10"/>
  <c r="H118" i="10"/>
  <c r="D116" i="10"/>
  <c r="B114" i="10"/>
  <c r="I111" i="10"/>
  <c r="G109" i="10"/>
  <c r="C107" i="10"/>
  <c r="J104" i="10"/>
  <c r="H102" i="10"/>
  <c r="D100" i="10"/>
  <c r="B98" i="10"/>
  <c r="I95" i="10"/>
  <c r="G93" i="10"/>
  <c r="C91" i="10"/>
  <c r="J88" i="10"/>
  <c r="H86" i="10"/>
  <c r="D84" i="10"/>
  <c r="B82" i="10"/>
  <c r="I79" i="10"/>
  <c r="G77" i="10"/>
  <c r="C75" i="10"/>
  <c r="J72" i="10"/>
  <c r="H70" i="10"/>
  <c r="D68" i="10"/>
  <c r="B66" i="10"/>
  <c r="I63" i="10"/>
  <c r="G61" i="10"/>
  <c r="C59" i="10"/>
  <c r="J56" i="10"/>
  <c r="H54" i="10"/>
  <c r="D52" i="10"/>
  <c r="B50" i="10"/>
  <c r="I47" i="10"/>
  <c r="G45" i="10"/>
  <c r="C43" i="10"/>
  <c r="J40" i="10"/>
  <c r="H38" i="10"/>
  <c r="D36" i="10"/>
  <c r="B34" i="10"/>
  <c r="I31" i="10"/>
  <c r="G29" i="10"/>
  <c r="C27" i="10"/>
  <c r="J24" i="10"/>
  <c r="H22" i="10"/>
  <c r="D20" i="10"/>
  <c r="B18" i="10"/>
  <c r="I15" i="10"/>
  <c r="G13" i="10"/>
  <c r="D12" i="10"/>
  <c r="I136" i="10"/>
  <c r="G134" i="10"/>
  <c r="C132" i="10"/>
  <c r="J129" i="10"/>
  <c r="H127" i="10"/>
  <c r="D125" i="10"/>
  <c r="B123" i="10"/>
  <c r="I120" i="10"/>
  <c r="G118" i="10"/>
  <c r="C116" i="10"/>
  <c r="J113" i="10"/>
  <c r="H111" i="10"/>
  <c r="D109" i="10"/>
  <c r="B107" i="10"/>
  <c r="I104" i="10"/>
  <c r="G102" i="10"/>
  <c r="C100" i="10"/>
  <c r="J97" i="10"/>
  <c r="H95" i="10"/>
  <c r="D93" i="10"/>
  <c r="B91" i="10"/>
  <c r="I88" i="10"/>
  <c r="G86" i="10"/>
  <c r="C84" i="10"/>
  <c r="J81" i="10"/>
  <c r="H79" i="10"/>
  <c r="D77" i="10"/>
  <c r="B75" i="10"/>
  <c r="I72" i="10"/>
  <c r="G70" i="10"/>
  <c r="C68" i="10"/>
  <c r="J65" i="10"/>
  <c r="H63" i="10"/>
  <c r="D61" i="10"/>
  <c r="B59" i="10"/>
  <c r="I56" i="10"/>
  <c r="G54" i="10"/>
  <c r="C52" i="10"/>
  <c r="J49" i="10"/>
  <c r="H47" i="10"/>
  <c r="D45" i="10"/>
  <c r="B43" i="10"/>
  <c r="I40" i="10"/>
  <c r="G38" i="10"/>
  <c r="C36" i="10"/>
  <c r="J33" i="10"/>
  <c r="H31" i="10"/>
  <c r="D29" i="10"/>
  <c r="B27" i="10"/>
  <c r="I24" i="10"/>
  <c r="G22" i="10"/>
  <c r="C20" i="10"/>
  <c r="J17" i="10"/>
  <c r="H15" i="10"/>
  <c r="D13" i="10"/>
  <c r="G12" i="10"/>
  <c r="H136" i="10"/>
  <c r="D134" i="10"/>
  <c r="B132" i="10"/>
  <c r="I129" i="10"/>
  <c r="G127" i="10"/>
  <c r="C125" i="10"/>
  <c r="J122" i="10"/>
  <c r="H120" i="10"/>
  <c r="D118" i="10"/>
  <c r="B116" i="10"/>
  <c r="I113" i="10"/>
  <c r="G111" i="10"/>
  <c r="C109" i="10"/>
  <c r="J106" i="10"/>
  <c r="H104" i="10"/>
  <c r="D102" i="10"/>
  <c r="B100" i="10"/>
  <c r="I97" i="10"/>
  <c r="G95" i="10"/>
  <c r="C93" i="10"/>
  <c r="J90" i="10"/>
  <c r="H88" i="10"/>
  <c r="D86" i="10"/>
  <c r="B84" i="10"/>
  <c r="I81" i="10"/>
  <c r="G79" i="10"/>
  <c r="C77" i="10"/>
  <c r="J74" i="10"/>
  <c r="H72" i="10"/>
  <c r="D70" i="10"/>
  <c r="B68" i="10"/>
  <c r="I65" i="10"/>
  <c r="G63" i="10"/>
  <c r="C61" i="10"/>
  <c r="J58" i="10"/>
  <c r="H56" i="10"/>
  <c r="D54" i="10"/>
  <c r="B52" i="10"/>
  <c r="I49" i="10"/>
  <c r="G47" i="10"/>
  <c r="C45" i="10"/>
  <c r="J42" i="10"/>
  <c r="H40" i="10"/>
  <c r="D38" i="10"/>
  <c r="B36" i="10"/>
  <c r="I33" i="10"/>
  <c r="G31" i="10"/>
  <c r="C29" i="10"/>
  <c r="J26" i="10"/>
  <c r="H24" i="10"/>
  <c r="D22" i="10"/>
  <c r="B20" i="10"/>
  <c r="I17" i="10"/>
  <c r="G15" i="10"/>
  <c r="C13" i="10"/>
  <c r="H12" i="10"/>
  <c r="G136" i="10"/>
  <c r="C134" i="10"/>
  <c r="J131" i="10"/>
  <c r="H129" i="10"/>
  <c r="D127" i="10"/>
  <c r="B125" i="10"/>
  <c r="I122" i="10"/>
  <c r="G120" i="10"/>
  <c r="C118" i="10"/>
  <c r="J115" i="10"/>
  <c r="H113" i="10"/>
  <c r="D111" i="10"/>
  <c r="B109" i="10"/>
  <c r="I106" i="10"/>
  <c r="G104" i="10"/>
  <c r="C102" i="10"/>
  <c r="J99" i="10"/>
  <c r="H97" i="10"/>
  <c r="D95" i="10"/>
  <c r="B93" i="10"/>
  <c r="I90" i="10"/>
  <c r="G88" i="10"/>
  <c r="C86" i="10"/>
  <c r="J83" i="10"/>
  <c r="H81" i="10"/>
  <c r="D79" i="10"/>
  <c r="B77" i="10"/>
  <c r="I74" i="10"/>
  <c r="G72" i="10"/>
  <c r="C70" i="10"/>
  <c r="J67" i="10"/>
  <c r="H65" i="10"/>
  <c r="D63" i="10"/>
  <c r="B61" i="10"/>
  <c r="I58" i="10"/>
  <c r="G56" i="10"/>
  <c r="C54" i="10"/>
  <c r="J51" i="10"/>
  <c r="H49" i="10"/>
  <c r="D47" i="10"/>
  <c r="B45" i="10"/>
  <c r="I42" i="10"/>
  <c r="G40" i="10"/>
  <c r="C38" i="10"/>
  <c r="J35" i="10"/>
  <c r="H33" i="10"/>
  <c r="D31" i="10"/>
  <c r="B29" i="10"/>
  <c r="I26" i="10"/>
  <c r="G24" i="10"/>
  <c r="C22" i="10"/>
  <c r="J19" i="10"/>
  <c r="H17" i="10"/>
  <c r="D15" i="10"/>
  <c r="B13" i="10"/>
  <c r="I12" i="10"/>
  <c r="D136" i="10"/>
  <c r="B134" i="10"/>
  <c r="I131" i="10"/>
  <c r="G129" i="10"/>
  <c r="C127" i="10"/>
  <c r="J124" i="10"/>
  <c r="H122" i="10"/>
  <c r="D120" i="10"/>
  <c r="B118" i="10"/>
  <c r="I115" i="10"/>
  <c r="G113" i="10"/>
  <c r="C111" i="10"/>
  <c r="J108" i="10"/>
  <c r="H106" i="10"/>
  <c r="D104" i="10"/>
  <c r="B102" i="10"/>
  <c r="I99" i="10"/>
  <c r="G97" i="10"/>
  <c r="C95" i="10"/>
  <c r="J92" i="10"/>
  <c r="H90" i="10"/>
  <c r="D88" i="10"/>
  <c r="B86" i="10"/>
  <c r="I83" i="10"/>
  <c r="G81" i="10"/>
  <c r="C79" i="10"/>
  <c r="J76" i="10"/>
  <c r="H74" i="10"/>
  <c r="D72" i="10"/>
  <c r="B70" i="10"/>
  <c r="I67" i="10"/>
  <c r="G65" i="10"/>
  <c r="C63" i="10"/>
  <c r="J60" i="10"/>
  <c r="H58" i="10"/>
  <c r="D56" i="10"/>
  <c r="B54" i="10"/>
  <c r="I51" i="10"/>
  <c r="G49" i="10"/>
  <c r="C47" i="10"/>
  <c r="J44" i="10"/>
  <c r="H42" i="10"/>
  <c r="D40" i="10"/>
  <c r="B38" i="10"/>
  <c r="I35" i="10"/>
  <c r="G33" i="10"/>
  <c r="C31" i="10"/>
  <c r="J28" i="10"/>
  <c r="H26" i="10"/>
  <c r="D24" i="10"/>
  <c r="B22" i="10"/>
  <c r="I19" i="10"/>
  <c r="G17" i="10"/>
  <c r="C15" i="10"/>
  <c r="J12" i="10"/>
  <c r="C136" i="10"/>
  <c r="J133" i="10"/>
  <c r="H131" i="10"/>
  <c r="D129" i="10"/>
  <c r="B127" i="10"/>
  <c r="I124" i="10"/>
  <c r="G122" i="10"/>
  <c r="C120" i="10"/>
  <c r="J117" i="10"/>
  <c r="H115" i="10"/>
  <c r="D113" i="10"/>
  <c r="B111" i="10"/>
  <c r="I108" i="10"/>
  <c r="G106" i="10"/>
  <c r="C104" i="10"/>
  <c r="J101" i="10"/>
  <c r="H99" i="10"/>
  <c r="D97" i="10"/>
  <c r="B95" i="10"/>
  <c r="I92" i="10"/>
  <c r="G90" i="10"/>
  <c r="C88" i="10"/>
  <c r="J85" i="10"/>
  <c r="H83" i="10"/>
  <c r="D81" i="10"/>
  <c r="B79" i="10"/>
  <c r="I76" i="10"/>
  <c r="G74" i="10"/>
  <c r="C72" i="10"/>
  <c r="J69" i="10"/>
  <c r="H67" i="10"/>
  <c r="D65" i="10"/>
  <c r="B63" i="10"/>
  <c r="I60" i="10"/>
  <c r="G58" i="10"/>
  <c r="C56" i="10"/>
  <c r="J53" i="10"/>
  <c r="H51" i="10"/>
  <c r="D49" i="10"/>
  <c r="B47" i="10"/>
  <c r="I44" i="10"/>
  <c r="G42" i="10"/>
  <c r="C40" i="10"/>
  <c r="J37" i="10"/>
  <c r="H35" i="10"/>
  <c r="D33" i="10"/>
  <c r="B31" i="10"/>
  <c r="I28" i="10"/>
  <c r="G26" i="10"/>
  <c r="C24" i="10"/>
  <c r="J21" i="10"/>
  <c r="H19" i="10"/>
  <c r="D17" i="10"/>
  <c r="B15" i="10"/>
  <c r="B136" i="10"/>
  <c r="I133" i="10"/>
  <c r="G131" i="10"/>
  <c r="C129" i="10"/>
  <c r="J126" i="10"/>
  <c r="H124" i="10"/>
  <c r="D122" i="10"/>
  <c r="B120" i="10"/>
  <c r="I117" i="10"/>
  <c r="G115" i="10"/>
  <c r="C113" i="10"/>
  <c r="J110" i="10"/>
  <c r="H108" i="10"/>
  <c r="D106" i="10"/>
  <c r="B104" i="10"/>
  <c r="I101" i="10"/>
  <c r="G99" i="10"/>
  <c r="C97" i="10"/>
  <c r="J94" i="10"/>
  <c r="H92" i="10"/>
  <c r="D90" i="10"/>
  <c r="B88" i="10"/>
  <c r="I85" i="10"/>
  <c r="G83" i="10"/>
  <c r="C81" i="10"/>
  <c r="J78" i="10"/>
  <c r="H76" i="10"/>
  <c r="D74" i="10"/>
  <c r="B72" i="10"/>
  <c r="I69" i="10"/>
  <c r="G67" i="10"/>
  <c r="C65" i="10"/>
  <c r="J62" i="10"/>
  <c r="H60" i="10"/>
  <c r="D58" i="10"/>
  <c r="B56" i="10"/>
  <c r="I53" i="10"/>
  <c r="G51" i="10"/>
  <c r="C49" i="10"/>
  <c r="J46" i="10"/>
  <c r="H44" i="10"/>
  <c r="D42" i="10"/>
  <c r="B40" i="10"/>
  <c r="I37" i="10"/>
  <c r="G35" i="10"/>
  <c r="C33" i="10"/>
  <c r="J30" i="10"/>
  <c r="H28" i="10"/>
  <c r="D26" i="10"/>
  <c r="B24" i="10"/>
  <c r="I21" i="10"/>
  <c r="G19" i="10"/>
  <c r="C17" i="10"/>
  <c r="J14" i="10"/>
  <c r="J135" i="10"/>
  <c r="H133" i="10"/>
  <c r="D131" i="10"/>
  <c r="B129" i="10"/>
  <c r="I126" i="10"/>
  <c r="G124" i="10"/>
  <c r="C122" i="10"/>
  <c r="J119" i="10"/>
  <c r="H117" i="10"/>
  <c r="D115" i="10"/>
  <c r="B113" i="10"/>
  <c r="I110" i="10"/>
  <c r="G108" i="10"/>
  <c r="C106" i="10"/>
  <c r="J103" i="10"/>
  <c r="H101" i="10"/>
  <c r="D99" i="10"/>
  <c r="B97" i="10"/>
  <c r="I94" i="10"/>
  <c r="G92" i="10"/>
  <c r="C90" i="10"/>
  <c r="J87" i="10"/>
  <c r="H85" i="10"/>
  <c r="D83" i="10"/>
  <c r="B81" i="10"/>
  <c r="I78" i="10"/>
  <c r="G76" i="10"/>
  <c r="C74" i="10"/>
  <c r="J71" i="10"/>
  <c r="H69" i="10"/>
  <c r="D67" i="10"/>
  <c r="B65" i="10"/>
  <c r="I62" i="10"/>
  <c r="G60" i="10"/>
  <c r="C58" i="10"/>
  <c r="J55" i="10"/>
  <c r="H53" i="10"/>
  <c r="D51" i="10"/>
  <c r="B49" i="10"/>
  <c r="I46" i="10"/>
  <c r="G44" i="10"/>
  <c r="C42" i="10"/>
  <c r="J39" i="10"/>
  <c r="H37" i="10"/>
  <c r="D35" i="10"/>
  <c r="B33" i="10"/>
  <c r="I30" i="10"/>
  <c r="G28" i="10"/>
  <c r="C26" i="10"/>
  <c r="J23" i="10"/>
  <c r="H21" i="10"/>
  <c r="D19" i="10"/>
  <c r="B17" i="10"/>
  <c r="I14" i="10"/>
  <c r="I135" i="10"/>
  <c r="G133" i="10"/>
  <c r="C131" i="10"/>
  <c r="J128" i="10"/>
  <c r="H126" i="10"/>
  <c r="D124" i="10"/>
  <c r="B122" i="10"/>
  <c r="I119" i="10"/>
  <c r="G117" i="10"/>
  <c r="C115" i="10"/>
  <c r="J112" i="10"/>
  <c r="H110" i="10"/>
  <c r="D108" i="10"/>
  <c r="B106" i="10"/>
  <c r="I103" i="10"/>
  <c r="G101" i="10"/>
  <c r="C99" i="10"/>
  <c r="J96" i="10"/>
  <c r="H94" i="10"/>
  <c r="D92" i="10"/>
  <c r="B90" i="10"/>
  <c r="I87" i="10"/>
  <c r="G85" i="10"/>
  <c r="C83" i="10"/>
  <c r="J80" i="10"/>
  <c r="H78" i="10"/>
  <c r="D76" i="10"/>
  <c r="B74" i="10"/>
  <c r="I71" i="10"/>
  <c r="G69" i="10"/>
  <c r="C67" i="10"/>
  <c r="J64" i="10"/>
  <c r="H62" i="10"/>
  <c r="D60" i="10"/>
  <c r="B58" i="10"/>
  <c r="I55" i="10"/>
  <c r="G53" i="10"/>
  <c r="C51" i="10"/>
  <c r="J48" i="10"/>
  <c r="H46" i="10"/>
  <c r="D44" i="10"/>
  <c r="B42" i="10"/>
  <c r="I39" i="10"/>
  <c r="G37" i="10"/>
  <c r="C35" i="10"/>
  <c r="J32" i="10"/>
  <c r="H30" i="10"/>
  <c r="D28" i="10"/>
  <c r="B26" i="10"/>
  <c r="I23" i="10"/>
  <c r="G21" i="10"/>
  <c r="C19" i="10"/>
  <c r="J16" i="10"/>
  <c r="H14" i="10"/>
  <c r="H135" i="10"/>
  <c r="D133" i="10"/>
  <c r="B131" i="10"/>
  <c r="I128" i="10"/>
  <c r="G126" i="10"/>
  <c r="C124" i="10"/>
  <c r="J121" i="10"/>
  <c r="H119" i="10"/>
  <c r="D117" i="10"/>
  <c r="B115" i="10"/>
  <c r="I112" i="10"/>
  <c r="G110" i="10"/>
  <c r="C108" i="10"/>
  <c r="J105" i="10"/>
  <c r="H103" i="10"/>
  <c r="D101" i="10"/>
  <c r="B99" i="10"/>
  <c r="I96" i="10"/>
  <c r="G94" i="10"/>
  <c r="C92" i="10"/>
  <c r="J89" i="10"/>
  <c r="H87" i="10"/>
  <c r="D85" i="10"/>
  <c r="B83" i="10"/>
  <c r="I80" i="10"/>
  <c r="G78" i="10"/>
  <c r="C76" i="10"/>
  <c r="J73" i="10"/>
  <c r="H71" i="10"/>
  <c r="D69" i="10"/>
  <c r="B67" i="10"/>
  <c r="I64" i="10"/>
  <c r="G62" i="10"/>
  <c r="C60" i="10"/>
  <c r="J57" i="10"/>
  <c r="H55" i="10"/>
  <c r="D53" i="10"/>
  <c r="B51" i="10"/>
  <c r="I48" i="10"/>
  <c r="G46" i="10"/>
  <c r="C44" i="10"/>
  <c r="J41" i="10"/>
  <c r="H39" i="10"/>
  <c r="D37" i="10"/>
  <c r="B35" i="10"/>
  <c r="I32" i="10"/>
  <c r="G30" i="10"/>
  <c r="C28" i="10"/>
  <c r="J25" i="10"/>
  <c r="H23" i="10"/>
  <c r="D21" i="10"/>
  <c r="B19" i="10"/>
  <c r="I16" i="10"/>
  <c r="G14" i="10"/>
  <c r="G135" i="10"/>
  <c r="C133" i="10"/>
  <c r="J130" i="10"/>
  <c r="H128" i="10"/>
  <c r="D126" i="10"/>
  <c r="B124" i="10"/>
  <c r="I121" i="10"/>
  <c r="G119" i="10"/>
  <c r="C117" i="10"/>
  <c r="J114" i="10"/>
  <c r="H112" i="10"/>
  <c r="D110" i="10"/>
  <c r="B108" i="10"/>
  <c r="I105" i="10"/>
  <c r="G103" i="10"/>
  <c r="C101" i="10"/>
  <c r="J98" i="10"/>
  <c r="H96" i="10"/>
  <c r="D94" i="10"/>
  <c r="B92" i="10"/>
  <c r="I89" i="10"/>
  <c r="G87" i="10"/>
  <c r="C85" i="10"/>
  <c r="J82" i="10"/>
  <c r="H80" i="10"/>
  <c r="D78" i="10"/>
  <c r="B76" i="10"/>
  <c r="I73" i="10"/>
  <c r="G71" i="10"/>
  <c r="C69" i="10"/>
  <c r="J66" i="10"/>
  <c r="H64" i="10"/>
  <c r="D62" i="10"/>
  <c r="B60" i="10"/>
  <c r="I57" i="10"/>
  <c r="G55" i="10"/>
  <c r="C53" i="10"/>
  <c r="J50" i="10"/>
  <c r="H48" i="10"/>
  <c r="D46" i="10"/>
  <c r="B44" i="10"/>
  <c r="I41" i="10"/>
  <c r="G39" i="10"/>
  <c r="C37" i="10"/>
  <c r="J34" i="10"/>
  <c r="H32" i="10"/>
  <c r="D30" i="10"/>
  <c r="B28" i="10"/>
  <c r="I25" i="10"/>
  <c r="G23" i="10"/>
  <c r="C21" i="10"/>
  <c r="J18" i="10"/>
  <c r="H16" i="10"/>
  <c r="D14" i="10"/>
  <c r="D135" i="10"/>
  <c r="B133" i="10"/>
  <c r="I130" i="10"/>
  <c r="G128" i="10"/>
  <c r="C126" i="10"/>
  <c r="J123" i="10"/>
  <c r="H121" i="10"/>
  <c r="D119" i="10"/>
  <c r="B117" i="10"/>
  <c r="I114" i="10"/>
  <c r="G112" i="10"/>
  <c r="C110" i="10"/>
  <c r="J107" i="10"/>
  <c r="H105" i="10"/>
  <c r="D103" i="10"/>
  <c r="B101" i="10"/>
  <c r="I98" i="10"/>
  <c r="G96" i="10"/>
  <c r="C94" i="10"/>
  <c r="J91" i="10"/>
  <c r="H89" i="10"/>
  <c r="D87" i="10"/>
  <c r="B85" i="10"/>
  <c r="I82" i="10"/>
  <c r="G80" i="10"/>
  <c r="C78" i="10"/>
  <c r="J75" i="10"/>
  <c r="H73" i="10"/>
  <c r="D71" i="10"/>
  <c r="B69" i="10"/>
  <c r="I66" i="10"/>
  <c r="G64" i="10"/>
  <c r="C62" i="10"/>
  <c r="J59" i="10"/>
  <c r="H57" i="10"/>
  <c r="D55" i="10"/>
  <c r="B53" i="10"/>
  <c r="I50" i="10"/>
  <c r="G48" i="10"/>
  <c r="C46" i="10"/>
  <c r="J43" i="10"/>
  <c r="H41" i="10"/>
  <c r="D39" i="10"/>
  <c r="B37" i="10"/>
  <c r="I34" i="10"/>
  <c r="G32" i="10"/>
  <c r="C30" i="10"/>
  <c r="J27" i="10"/>
  <c r="H25" i="10"/>
  <c r="D23" i="10"/>
  <c r="B21" i="10"/>
  <c r="I18" i="10"/>
  <c r="G16" i="10"/>
  <c r="A4" i="9" l="1"/>
  <c r="A1123" i="9" l="1"/>
  <c r="A1107" i="9"/>
  <c r="A1091" i="9"/>
  <c r="A1075" i="9"/>
  <c r="A1059" i="9"/>
  <c r="A1043" i="9"/>
  <c r="A1027" i="9"/>
  <c r="A1011" i="9"/>
  <c r="A995" i="9"/>
  <c r="A979" i="9"/>
  <c r="A963" i="9"/>
  <c r="A947" i="9"/>
  <c r="A931" i="9"/>
  <c r="A915" i="9"/>
  <c r="A899" i="9"/>
  <c r="A883" i="9"/>
  <c r="A867" i="9"/>
  <c r="A851" i="9"/>
  <c r="A835" i="9"/>
  <c r="A819" i="9"/>
  <c r="A803" i="9"/>
  <c r="A787" i="9"/>
  <c r="A771" i="9"/>
  <c r="A755" i="9"/>
  <c r="A739" i="9"/>
  <c r="A723" i="9"/>
  <c r="A707" i="9"/>
  <c r="A691" i="9"/>
  <c r="A675" i="9"/>
  <c r="A659" i="9"/>
  <c r="A643" i="9"/>
  <c r="A627" i="9"/>
  <c r="A611" i="9"/>
  <c r="A595" i="9"/>
  <c r="A579" i="9"/>
  <c r="A563" i="9"/>
  <c r="A547" i="9"/>
  <c r="A531" i="9"/>
  <c r="A515" i="9"/>
  <c r="A499" i="9"/>
  <c r="A483" i="9"/>
  <c r="A467" i="9"/>
  <c r="A451" i="9"/>
  <c r="A435" i="9"/>
  <c r="A419" i="9"/>
  <c r="A403" i="9"/>
  <c r="A387" i="9"/>
  <c r="A371" i="9"/>
  <c r="A355" i="9"/>
  <c r="A339" i="9"/>
  <c r="A323" i="9"/>
  <c r="A307" i="9"/>
  <c r="A291" i="9"/>
  <c r="A275" i="9"/>
  <c r="A259" i="9"/>
  <c r="A243" i="9"/>
  <c r="A227" i="9"/>
  <c r="A211" i="9"/>
  <c r="A195" i="9"/>
  <c r="A179" i="9"/>
  <c r="A163" i="9"/>
  <c r="A147" i="9"/>
  <c r="A131" i="9"/>
  <c r="A115" i="9"/>
  <c r="A99" i="9"/>
  <c r="A83" i="9"/>
  <c r="A67" i="9"/>
  <c r="A51" i="9"/>
  <c r="A35" i="9"/>
  <c r="A19" i="9"/>
  <c r="A1122" i="9"/>
  <c r="A1106" i="9"/>
  <c r="A1090" i="9"/>
  <c r="A1074" i="9"/>
  <c r="A1058" i="9"/>
  <c r="A1042" i="9"/>
  <c r="A1026" i="9"/>
  <c r="A1010" i="9"/>
  <c r="A994" i="9"/>
  <c r="A978" i="9"/>
  <c r="A962" i="9"/>
  <c r="A946" i="9"/>
  <c r="A930" i="9"/>
  <c r="A914" i="9"/>
  <c r="A898" i="9"/>
  <c r="A882" i="9"/>
  <c r="A866" i="9"/>
  <c r="A850" i="9"/>
  <c r="A834" i="9"/>
  <c r="A818" i="9"/>
  <c r="A802" i="9"/>
  <c r="A786" i="9"/>
  <c r="A770" i="9"/>
  <c r="A754" i="9"/>
  <c r="A738" i="9"/>
  <c r="A722" i="9"/>
  <c r="A706" i="9"/>
  <c r="A690" i="9"/>
  <c r="A674" i="9"/>
  <c r="A658" i="9"/>
  <c r="A642" i="9"/>
  <c r="A626" i="9"/>
  <c r="A610" i="9"/>
  <c r="A594" i="9"/>
  <c r="A578" i="9"/>
  <c r="A562" i="9"/>
  <c r="A546" i="9"/>
  <c r="A530" i="9"/>
  <c r="A514" i="9"/>
  <c r="A498" i="9"/>
  <c r="A482" i="9"/>
  <c r="A466" i="9"/>
  <c r="A450" i="9"/>
  <c r="A434" i="9"/>
  <c r="A418" i="9"/>
  <c r="A402" i="9"/>
  <c r="A386" i="9"/>
  <c r="A370" i="9"/>
  <c r="A354" i="9"/>
  <c r="A338" i="9"/>
  <c r="A322" i="9"/>
  <c r="A306" i="9"/>
  <c r="A290" i="9"/>
  <c r="A274" i="9"/>
  <c r="A258" i="9"/>
  <c r="A242" i="9"/>
  <c r="A226" i="9"/>
  <c r="A210" i="9"/>
  <c r="A194" i="9"/>
  <c r="A178" i="9"/>
  <c r="A162" i="9"/>
  <c r="A146" i="9"/>
  <c r="A130" i="9"/>
  <c r="A114" i="9"/>
  <c r="A98" i="9"/>
  <c r="A82" i="9"/>
  <c r="A66" i="9"/>
  <c r="A50" i="9"/>
  <c r="A34" i="9"/>
  <c r="A18" i="9"/>
  <c r="A1121" i="9"/>
  <c r="A1105" i="9"/>
  <c r="A1089" i="9"/>
  <c r="A1073" i="9"/>
  <c r="A1057" i="9"/>
  <c r="A1041" i="9"/>
  <c r="A1025" i="9"/>
  <c r="A1009" i="9"/>
  <c r="A993" i="9"/>
  <c r="A977" i="9"/>
  <c r="A961" i="9"/>
  <c r="A945" i="9"/>
  <c r="A929" i="9"/>
  <c r="A913" i="9"/>
  <c r="A897" i="9"/>
  <c r="A881" i="9"/>
  <c r="A865" i="9"/>
  <c r="A849" i="9"/>
  <c r="A833" i="9"/>
  <c r="A817" i="9"/>
  <c r="A801" i="9"/>
  <c r="A785" i="9"/>
  <c r="A769" i="9"/>
  <c r="A753" i="9"/>
  <c r="A737" i="9"/>
  <c r="A721" i="9"/>
  <c r="A705" i="9"/>
  <c r="A689" i="9"/>
  <c r="A673" i="9"/>
  <c r="A657" i="9"/>
  <c r="A641" i="9"/>
  <c r="A625" i="9"/>
  <c r="A609" i="9"/>
  <c r="A593" i="9"/>
  <c r="A577" i="9"/>
  <c r="A561" i="9"/>
  <c r="A545" i="9"/>
  <c r="A529" i="9"/>
  <c r="A513" i="9"/>
  <c r="A497" i="9"/>
  <c r="A481" i="9"/>
  <c r="A465" i="9"/>
  <c r="A449" i="9"/>
  <c r="A433" i="9"/>
  <c r="A417" i="9"/>
  <c r="A401" i="9"/>
  <c r="A385" i="9"/>
  <c r="A369" i="9"/>
  <c r="A353" i="9"/>
  <c r="A337" i="9"/>
  <c r="A321" i="9"/>
  <c r="A305" i="9"/>
  <c r="A289" i="9"/>
  <c r="A273" i="9"/>
  <c r="A257" i="9"/>
  <c r="A241" i="9"/>
  <c r="A225" i="9"/>
  <c r="A209" i="9"/>
  <c r="A193" i="9"/>
  <c r="A177" i="9"/>
  <c r="A161" i="9"/>
  <c r="A145" i="9"/>
  <c r="A129" i="9"/>
  <c r="A113" i="9"/>
  <c r="A97" i="9"/>
  <c r="A81" i="9"/>
  <c r="A65" i="9"/>
  <c r="A49" i="9"/>
  <c r="A33" i="9"/>
  <c r="A17" i="9"/>
  <c r="A1120" i="9"/>
  <c r="A1104" i="9"/>
  <c r="A1088" i="9"/>
  <c r="A1072" i="9"/>
  <c r="A1056" i="9"/>
  <c r="A1040" i="9"/>
  <c r="A1024" i="9"/>
  <c r="A1008" i="9"/>
  <c r="A992" i="9"/>
  <c r="A976" i="9"/>
  <c r="A960" i="9"/>
  <c r="A944" i="9"/>
  <c r="A928" i="9"/>
  <c r="A912" i="9"/>
  <c r="A896" i="9"/>
  <c r="A880" i="9"/>
  <c r="A864" i="9"/>
  <c r="A848" i="9"/>
  <c r="A832" i="9"/>
  <c r="A816" i="9"/>
  <c r="A800" i="9"/>
  <c r="A784" i="9"/>
  <c r="A768" i="9"/>
  <c r="A752" i="9"/>
  <c r="A736" i="9"/>
  <c r="A720" i="9"/>
  <c r="A704" i="9"/>
  <c r="A688" i="9"/>
  <c r="A672" i="9"/>
  <c r="A656" i="9"/>
  <c r="A640" i="9"/>
  <c r="A624" i="9"/>
  <c r="A608" i="9"/>
  <c r="A592" i="9"/>
  <c r="A576" i="9"/>
  <c r="A560" i="9"/>
  <c r="A544" i="9"/>
  <c r="A528" i="9"/>
  <c r="A512" i="9"/>
  <c r="A496" i="9"/>
  <c r="A480" i="9"/>
  <c r="A464" i="9"/>
  <c r="A448" i="9"/>
  <c r="A432" i="9"/>
  <c r="A416" i="9"/>
  <c r="A400" i="9"/>
  <c r="A384" i="9"/>
  <c r="A368" i="9"/>
  <c r="A352" i="9"/>
  <c r="A336" i="9"/>
  <c r="A320" i="9"/>
  <c r="A304" i="9"/>
  <c r="A288" i="9"/>
  <c r="A272" i="9"/>
  <c r="A256" i="9"/>
  <c r="A240" i="9"/>
  <c r="A224" i="9"/>
  <c r="A208" i="9"/>
  <c r="A192" i="9"/>
  <c r="A176" i="9"/>
  <c r="A160" i="9"/>
  <c r="A144" i="9"/>
  <c r="A128" i="9"/>
  <c r="A112" i="9"/>
  <c r="A96" i="9"/>
  <c r="A80" i="9"/>
  <c r="A64" i="9"/>
  <c r="A48" i="9"/>
  <c r="A32" i="9"/>
  <c r="A16" i="9"/>
  <c r="A1119" i="9"/>
  <c r="A1103" i="9"/>
  <c r="A1087" i="9"/>
  <c r="A1071" i="9"/>
  <c r="A1055" i="9"/>
  <c r="A1039" i="9"/>
  <c r="A1023" i="9"/>
  <c r="A1007" i="9"/>
  <c r="A991" i="9"/>
  <c r="A975" i="9"/>
  <c r="A959" i="9"/>
  <c r="A943" i="9"/>
  <c r="A927" i="9"/>
  <c r="A911" i="9"/>
  <c r="A895" i="9"/>
  <c r="A879" i="9"/>
  <c r="A863" i="9"/>
  <c r="A847" i="9"/>
  <c r="A831" i="9"/>
  <c r="A815" i="9"/>
  <c r="A799" i="9"/>
  <c r="A783" i="9"/>
  <c r="A767" i="9"/>
  <c r="A751" i="9"/>
  <c r="A735" i="9"/>
  <c r="A719" i="9"/>
  <c r="A703" i="9"/>
  <c r="A687" i="9"/>
  <c r="A671" i="9"/>
  <c r="A655" i="9"/>
  <c r="A639" i="9"/>
  <c r="A623" i="9"/>
  <c r="A607" i="9"/>
  <c r="A591" i="9"/>
  <c r="A575" i="9"/>
  <c r="A559" i="9"/>
  <c r="A543" i="9"/>
  <c r="A527" i="9"/>
  <c r="A511" i="9"/>
  <c r="A495" i="9"/>
  <c r="A479" i="9"/>
  <c r="A463" i="9"/>
  <c r="A447" i="9"/>
  <c r="A431" i="9"/>
  <c r="A415" i="9"/>
  <c r="A399" i="9"/>
  <c r="A383" i="9"/>
  <c r="A367" i="9"/>
  <c r="A351" i="9"/>
  <c r="A335" i="9"/>
  <c r="A319" i="9"/>
  <c r="A303" i="9"/>
  <c r="A287" i="9"/>
  <c r="A271" i="9"/>
  <c r="A255" i="9"/>
  <c r="A239" i="9"/>
  <c r="A223" i="9"/>
  <c r="A207" i="9"/>
  <c r="A191" i="9"/>
  <c r="A175" i="9"/>
  <c r="A159" i="9"/>
  <c r="A143" i="9"/>
  <c r="A127" i="9"/>
  <c r="A111" i="9"/>
  <c r="A95" i="9"/>
  <c r="A79" i="9"/>
  <c r="A63" i="9"/>
  <c r="A47" i="9"/>
  <c r="A31" i="9"/>
  <c r="A15" i="9"/>
  <c r="A1118" i="9"/>
  <c r="A1102" i="9"/>
  <c r="A1086" i="9"/>
  <c r="A1070" i="9"/>
  <c r="A1054" i="9"/>
  <c r="A1038" i="9"/>
  <c r="A1022" i="9"/>
  <c r="A1006" i="9"/>
  <c r="A990" i="9"/>
  <c r="A974" i="9"/>
  <c r="A958" i="9"/>
  <c r="A942" i="9"/>
  <c r="A926" i="9"/>
  <c r="A910" i="9"/>
  <c r="A894" i="9"/>
  <c r="A878" i="9"/>
  <c r="A862" i="9"/>
  <c r="A846" i="9"/>
  <c r="A830" i="9"/>
  <c r="A814" i="9"/>
  <c r="A798" i="9"/>
  <c r="A782" i="9"/>
  <c r="A766" i="9"/>
  <c r="A750" i="9"/>
  <c r="A734" i="9"/>
  <c r="A718" i="9"/>
  <c r="A702" i="9"/>
  <c r="A686" i="9"/>
  <c r="A670" i="9"/>
  <c r="A654" i="9"/>
  <c r="A638" i="9"/>
  <c r="A622" i="9"/>
  <c r="A606" i="9"/>
  <c r="A590" i="9"/>
  <c r="A574" i="9"/>
  <c r="A558" i="9"/>
  <c r="A542" i="9"/>
  <c r="A526" i="9"/>
  <c r="A510" i="9"/>
  <c r="A494" i="9"/>
  <c r="A478" i="9"/>
  <c r="A462" i="9"/>
  <c r="A446" i="9"/>
  <c r="A430" i="9"/>
  <c r="A414" i="9"/>
  <c r="A398" i="9"/>
  <c r="A382" i="9"/>
  <c r="A366" i="9"/>
  <c r="A350" i="9"/>
  <c r="A334" i="9"/>
  <c r="A318" i="9"/>
  <c r="A302" i="9"/>
  <c r="A286" i="9"/>
  <c r="A270" i="9"/>
  <c r="A254" i="9"/>
  <c r="A238" i="9"/>
  <c r="A222" i="9"/>
  <c r="A206" i="9"/>
  <c r="A190" i="9"/>
  <c r="A174" i="9"/>
  <c r="A158" i="9"/>
  <c r="A142" i="9"/>
  <c r="A126" i="9"/>
  <c r="A110" i="9"/>
  <c r="A94" i="9"/>
  <c r="A78" i="9"/>
  <c r="A62" i="9"/>
  <c r="A46" i="9"/>
  <c r="A30" i="9"/>
  <c r="A14" i="9"/>
  <c r="A1117" i="9"/>
  <c r="A1101" i="9"/>
  <c r="A1085" i="9"/>
  <c r="A1069" i="9"/>
  <c r="A1053" i="9"/>
  <c r="A1037" i="9"/>
  <c r="A1021" i="9"/>
  <c r="A1005" i="9"/>
  <c r="A989" i="9"/>
  <c r="A973" i="9"/>
  <c r="A957" i="9"/>
  <c r="A941" i="9"/>
  <c r="A925" i="9"/>
  <c r="A909" i="9"/>
  <c r="A893" i="9"/>
  <c r="A877" i="9"/>
  <c r="A861" i="9"/>
  <c r="A845" i="9"/>
  <c r="A829" i="9"/>
  <c r="A813" i="9"/>
  <c r="A797" i="9"/>
  <c r="A781" i="9"/>
  <c r="A765" i="9"/>
  <c r="A749" i="9"/>
  <c r="A733" i="9"/>
  <c r="A717" i="9"/>
  <c r="A701" i="9"/>
  <c r="A685" i="9"/>
  <c r="A669" i="9"/>
  <c r="A653" i="9"/>
  <c r="A637" i="9"/>
  <c r="A621" i="9"/>
  <c r="A605" i="9"/>
  <c r="A589" i="9"/>
  <c r="A573" i="9"/>
  <c r="A557" i="9"/>
  <c r="A541" i="9"/>
  <c r="A525" i="9"/>
  <c r="A509" i="9"/>
  <c r="A493" i="9"/>
  <c r="A477" i="9"/>
  <c r="A461" i="9"/>
  <c r="A445" i="9"/>
  <c r="A429" i="9"/>
  <c r="A413" i="9"/>
  <c r="A397" i="9"/>
  <c r="A381" i="9"/>
  <c r="A365" i="9"/>
  <c r="A349" i="9"/>
  <c r="A333" i="9"/>
  <c r="A317" i="9"/>
  <c r="A301" i="9"/>
  <c r="A285" i="9"/>
  <c r="A269" i="9"/>
  <c r="A253" i="9"/>
  <c r="A237" i="9"/>
  <c r="A221" i="9"/>
  <c r="A205" i="9"/>
  <c r="A189" i="9"/>
  <c r="A173" i="9"/>
  <c r="A157" i="9"/>
  <c r="A141" i="9"/>
  <c r="A125" i="9"/>
  <c r="A109" i="9"/>
  <c r="A93" i="9"/>
  <c r="A77" i="9"/>
  <c r="A61" i="9"/>
  <c r="A45" i="9"/>
  <c r="A29" i="9"/>
  <c r="A13" i="9"/>
  <c r="A1116" i="9"/>
  <c r="A1100" i="9"/>
  <c r="A1084" i="9"/>
  <c r="A1068" i="9"/>
  <c r="A1052" i="9"/>
  <c r="A1036" i="9"/>
  <c r="A1020" i="9"/>
  <c r="A1004" i="9"/>
  <c r="A988" i="9"/>
  <c r="A972" i="9"/>
  <c r="A956" i="9"/>
  <c r="A940" i="9"/>
  <c r="A924" i="9"/>
  <c r="A908" i="9"/>
  <c r="A892" i="9"/>
  <c r="A876" i="9"/>
  <c r="A860" i="9"/>
  <c r="A844" i="9"/>
  <c r="A828" i="9"/>
  <c r="A812" i="9"/>
  <c r="A796" i="9"/>
  <c r="A780" i="9"/>
  <c r="A764" i="9"/>
  <c r="A748" i="9"/>
  <c r="A732" i="9"/>
  <c r="A716" i="9"/>
  <c r="A700" i="9"/>
  <c r="A684" i="9"/>
  <c r="A668" i="9"/>
  <c r="A652" i="9"/>
  <c r="A636" i="9"/>
  <c r="A620" i="9"/>
  <c r="A604" i="9"/>
  <c r="A588" i="9"/>
  <c r="A572" i="9"/>
  <c r="A556" i="9"/>
  <c r="A540" i="9"/>
  <c r="A524" i="9"/>
  <c r="A508" i="9"/>
  <c r="A492" i="9"/>
  <c r="A476" i="9"/>
  <c r="A460" i="9"/>
  <c r="A444" i="9"/>
  <c r="A428" i="9"/>
  <c r="A412" i="9"/>
  <c r="A396" i="9"/>
  <c r="A380" i="9"/>
  <c r="A364" i="9"/>
  <c r="A348" i="9"/>
  <c r="A332" i="9"/>
  <c r="A316" i="9"/>
  <c r="A300" i="9"/>
  <c r="A284" i="9"/>
  <c r="A268" i="9"/>
  <c r="A252" i="9"/>
  <c r="A236" i="9"/>
  <c r="A220" i="9"/>
  <c r="A204" i="9"/>
  <c r="A188" i="9"/>
  <c r="A172" i="9"/>
  <c r="A156" i="9"/>
  <c r="A140" i="9"/>
  <c r="A124" i="9"/>
  <c r="A108" i="9"/>
  <c r="A92" i="9"/>
  <c r="A76" i="9"/>
  <c r="A60" i="9"/>
  <c r="A44" i="9"/>
  <c r="A28" i="9"/>
  <c r="A12" i="9"/>
  <c r="A1115" i="9"/>
  <c r="A1099" i="9"/>
  <c r="A1083" i="9"/>
  <c r="A1067" i="9"/>
  <c r="A1051" i="9"/>
  <c r="A1035" i="9"/>
  <c r="A1019" i="9"/>
  <c r="A1003" i="9"/>
  <c r="A987" i="9"/>
  <c r="A971" i="9"/>
  <c r="A955" i="9"/>
  <c r="A939" i="9"/>
  <c r="A923" i="9"/>
  <c r="A907" i="9"/>
  <c r="A891" i="9"/>
  <c r="A875" i="9"/>
  <c r="A859" i="9"/>
  <c r="A843" i="9"/>
  <c r="A827" i="9"/>
  <c r="A811" i="9"/>
  <c r="A795" i="9"/>
  <c r="A779" i="9"/>
  <c r="A763" i="9"/>
  <c r="A747" i="9"/>
  <c r="A731" i="9"/>
  <c r="A715" i="9"/>
  <c r="A699" i="9"/>
  <c r="A683" i="9"/>
  <c r="A667" i="9"/>
  <c r="A651" i="9"/>
  <c r="A635" i="9"/>
  <c r="A619" i="9"/>
  <c r="A603" i="9"/>
  <c r="A587" i="9"/>
  <c r="A571" i="9"/>
  <c r="A555" i="9"/>
  <c r="A539" i="9"/>
  <c r="A523" i="9"/>
  <c r="A507" i="9"/>
  <c r="A491" i="9"/>
  <c r="A475" i="9"/>
  <c r="A459" i="9"/>
  <c r="A443" i="9"/>
  <c r="A427" i="9"/>
  <c r="A411" i="9"/>
  <c r="A395" i="9"/>
  <c r="A379" i="9"/>
  <c r="A363" i="9"/>
  <c r="A347" i="9"/>
  <c r="A331" i="9"/>
  <c r="A315" i="9"/>
  <c r="A299" i="9"/>
  <c r="A283" i="9"/>
  <c r="A267" i="9"/>
  <c r="A251" i="9"/>
  <c r="A235" i="9"/>
  <c r="A219" i="9"/>
  <c r="A203" i="9"/>
  <c r="A187" i="9"/>
  <c r="A171" i="9"/>
  <c r="A155" i="9"/>
  <c r="A139" i="9"/>
  <c r="A123" i="9"/>
  <c r="A107" i="9"/>
  <c r="A91" i="9"/>
  <c r="A75" i="9"/>
  <c r="A59" i="9"/>
  <c r="A43" i="9"/>
  <c r="A27" i="9"/>
  <c r="A11" i="9"/>
  <c r="A1114" i="9"/>
  <c r="A1098" i="9"/>
  <c r="A1082" i="9"/>
  <c r="A1066" i="9"/>
  <c r="A1050" i="9"/>
  <c r="A1034" i="9"/>
  <c r="A1018" i="9"/>
  <c r="A1002" i="9"/>
  <c r="A986" i="9"/>
  <c r="A970" i="9"/>
  <c r="A954" i="9"/>
  <c r="A938" i="9"/>
  <c r="A922" i="9"/>
  <c r="A906" i="9"/>
  <c r="A890" i="9"/>
  <c r="A874" i="9"/>
  <c r="A858" i="9"/>
  <c r="A842" i="9"/>
  <c r="A826" i="9"/>
  <c r="A810" i="9"/>
  <c r="A794" i="9"/>
  <c r="A778" i="9"/>
  <c r="A762" i="9"/>
  <c r="A746" i="9"/>
  <c r="A730" i="9"/>
  <c r="A714" i="9"/>
  <c r="A698" i="9"/>
  <c r="A682" i="9"/>
  <c r="A666" i="9"/>
  <c r="A650" i="9"/>
  <c r="A634" i="9"/>
  <c r="A618" i="9"/>
  <c r="A602" i="9"/>
  <c r="A586" i="9"/>
  <c r="A570" i="9"/>
  <c r="A554" i="9"/>
  <c r="A538" i="9"/>
  <c r="A522" i="9"/>
  <c r="A506" i="9"/>
  <c r="A490" i="9"/>
  <c r="A474" i="9"/>
  <c r="A458" i="9"/>
  <c r="A442" i="9"/>
  <c r="A426" i="9"/>
  <c r="A410" i="9"/>
  <c r="A394" i="9"/>
  <c r="A378" i="9"/>
  <c r="A362" i="9"/>
  <c r="A346" i="9"/>
  <c r="A330" i="9"/>
  <c r="A314" i="9"/>
  <c r="A298" i="9"/>
  <c r="A282" i="9"/>
  <c r="A266" i="9"/>
  <c r="A250" i="9"/>
  <c r="A234" i="9"/>
  <c r="A218" i="9"/>
  <c r="A202" i="9"/>
  <c r="A186" i="9"/>
  <c r="A170" i="9"/>
  <c r="A154" i="9"/>
  <c r="A138" i="9"/>
  <c r="A122" i="9"/>
  <c r="A106" i="9"/>
  <c r="A90" i="9"/>
  <c r="A74" i="9"/>
  <c r="A58" i="9"/>
  <c r="A42" i="9"/>
  <c r="A26" i="9"/>
  <c r="A10" i="9"/>
  <c r="A1113" i="9"/>
  <c r="A1097" i="9"/>
  <c r="A1081" i="9"/>
  <c r="A1065" i="9"/>
  <c r="A1049" i="9"/>
  <c r="A1033" i="9"/>
  <c r="A1017" i="9"/>
  <c r="A1001" i="9"/>
  <c r="A985" i="9"/>
  <c r="A969" i="9"/>
  <c r="A953" i="9"/>
  <c r="A937" i="9"/>
  <c r="A921" i="9"/>
  <c r="A905" i="9"/>
  <c r="A889" i="9"/>
  <c r="A873" i="9"/>
  <c r="A857" i="9"/>
  <c r="A841" i="9"/>
  <c r="A825" i="9"/>
  <c r="A809" i="9"/>
  <c r="A793" i="9"/>
  <c r="A777" i="9"/>
  <c r="A761" i="9"/>
  <c r="A745" i="9"/>
  <c r="A729" i="9"/>
  <c r="A713" i="9"/>
  <c r="A697" i="9"/>
  <c r="A681" i="9"/>
  <c r="A665" i="9"/>
  <c r="A649" i="9"/>
  <c r="A633" i="9"/>
  <c r="A617" i="9"/>
  <c r="A601" i="9"/>
  <c r="A585" i="9"/>
  <c r="A569" i="9"/>
  <c r="A553" i="9"/>
  <c r="A537" i="9"/>
  <c r="A521" i="9"/>
  <c r="A505" i="9"/>
  <c r="A489" i="9"/>
  <c r="A473" i="9"/>
  <c r="A457" i="9"/>
  <c r="A441" i="9"/>
  <c r="A425" i="9"/>
  <c r="A409" i="9"/>
  <c r="A393" i="9"/>
  <c r="A377" i="9"/>
  <c r="A361" i="9"/>
  <c r="A345" i="9"/>
  <c r="A329" i="9"/>
  <c r="A313" i="9"/>
  <c r="A297" i="9"/>
  <c r="A281" i="9"/>
  <c r="A265" i="9"/>
  <c r="A249" i="9"/>
  <c r="A233" i="9"/>
  <c r="A217" i="9"/>
  <c r="A201" i="9"/>
  <c r="A185" i="9"/>
  <c r="A169" i="9"/>
  <c r="A153" i="9"/>
  <c r="A137" i="9"/>
  <c r="A121" i="9"/>
  <c r="A105" i="9"/>
  <c r="A89" i="9"/>
  <c r="A73" i="9"/>
  <c r="A57" i="9"/>
  <c r="A41" i="9"/>
  <c r="A25" i="9"/>
  <c r="A9" i="9"/>
  <c r="A1112" i="9"/>
  <c r="A1096" i="9"/>
  <c r="A1080" i="9"/>
  <c r="A1064" i="9"/>
  <c r="A1048" i="9"/>
  <c r="A1032" i="9"/>
  <c r="A1016" i="9"/>
  <c r="A1000" i="9"/>
  <c r="A984" i="9"/>
  <c r="A968" i="9"/>
  <c r="A952" i="9"/>
  <c r="A936" i="9"/>
  <c r="A920" i="9"/>
  <c r="A904" i="9"/>
  <c r="A888" i="9"/>
  <c r="A872" i="9"/>
  <c r="A856" i="9"/>
  <c r="A840" i="9"/>
  <c r="A824" i="9"/>
  <c r="A808" i="9"/>
  <c r="A792" i="9"/>
  <c r="A776" i="9"/>
  <c r="A760" i="9"/>
  <c r="A744" i="9"/>
  <c r="A728" i="9"/>
  <c r="A712" i="9"/>
  <c r="A696" i="9"/>
  <c r="A680" i="9"/>
  <c r="A664" i="9"/>
  <c r="A648" i="9"/>
  <c r="A632" i="9"/>
  <c r="A616" i="9"/>
  <c r="A600" i="9"/>
  <c r="A584" i="9"/>
  <c r="A568" i="9"/>
  <c r="A552" i="9"/>
  <c r="A536" i="9"/>
  <c r="A520" i="9"/>
  <c r="A504" i="9"/>
  <c r="A488" i="9"/>
  <c r="A472" i="9"/>
  <c r="A456" i="9"/>
  <c r="A440" i="9"/>
  <c r="A424" i="9"/>
  <c r="A408" i="9"/>
  <c r="A392" i="9"/>
  <c r="A376" i="9"/>
  <c r="A360" i="9"/>
  <c r="A344" i="9"/>
  <c r="A328" i="9"/>
  <c r="A312" i="9"/>
  <c r="A296" i="9"/>
  <c r="A280" i="9"/>
  <c r="A264" i="9"/>
  <c r="A248" i="9"/>
  <c r="A232" i="9"/>
  <c r="A216" i="9"/>
  <c r="A200" i="9"/>
  <c r="A184" i="9"/>
  <c r="A168" i="9"/>
  <c r="A152" i="9"/>
  <c r="A136" i="9"/>
  <c r="A120" i="9"/>
  <c r="A104" i="9"/>
  <c r="A88" i="9"/>
  <c r="A72" i="9"/>
  <c r="A56" i="9"/>
  <c r="A40" i="9"/>
  <c r="A24" i="9"/>
  <c r="A8" i="9"/>
  <c r="A1111" i="9"/>
  <c r="A1095" i="9"/>
  <c r="A1079" i="9"/>
  <c r="A1063" i="9"/>
  <c r="A1047" i="9"/>
  <c r="A1031" i="9"/>
  <c r="A1015" i="9"/>
  <c r="A999" i="9"/>
  <c r="A983" i="9"/>
  <c r="A967" i="9"/>
  <c r="A951" i="9"/>
  <c r="A935" i="9"/>
  <c r="A919" i="9"/>
  <c r="A903" i="9"/>
  <c r="A887" i="9"/>
  <c r="A871" i="9"/>
  <c r="A855" i="9"/>
  <c r="A839" i="9"/>
  <c r="A823" i="9"/>
  <c r="A807" i="9"/>
  <c r="A791" i="9"/>
  <c r="A775" i="9"/>
  <c r="A759" i="9"/>
  <c r="A743" i="9"/>
  <c r="A727" i="9"/>
  <c r="A711" i="9"/>
  <c r="A695" i="9"/>
  <c r="A679" i="9"/>
  <c r="A663" i="9"/>
  <c r="A647" i="9"/>
  <c r="A631" i="9"/>
  <c r="A615" i="9"/>
  <c r="A599" i="9"/>
  <c r="A583" i="9"/>
  <c r="A567" i="9"/>
  <c r="A551" i="9"/>
  <c r="A535" i="9"/>
  <c r="A519" i="9"/>
  <c r="A503" i="9"/>
  <c r="A487" i="9"/>
  <c r="A471" i="9"/>
  <c r="A455" i="9"/>
  <c r="A439" i="9"/>
  <c r="A423" i="9"/>
  <c r="A407" i="9"/>
  <c r="A391" i="9"/>
  <c r="A375" i="9"/>
  <c r="A359" i="9"/>
  <c r="A343" i="9"/>
  <c r="A327" i="9"/>
  <c r="A311" i="9"/>
  <c r="A295" i="9"/>
  <c r="A279" i="9"/>
  <c r="A263" i="9"/>
  <c r="A247" i="9"/>
  <c r="A231" i="9"/>
  <c r="A215" i="9"/>
  <c r="A199" i="9"/>
  <c r="A183" i="9"/>
  <c r="A167" i="9"/>
  <c r="A151" i="9"/>
  <c r="A135" i="9"/>
  <c r="A119" i="9"/>
  <c r="A103" i="9"/>
  <c r="A87" i="9"/>
  <c r="A71" i="9"/>
  <c r="A55" i="9"/>
  <c r="A39" i="9"/>
  <c r="A23" i="9"/>
  <c r="A7" i="9"/>
  <c r="A1110" i="9"/>
  <c r="A1094" i="9"/>
  <c r="A1078" i="9"/>
  <c r="A1062" i="9"/>
  <c r="A1046" i="9"/>
  <c r="A1030" i="9"/>
  <c r="A1014" i="9"/>
  <c r="A998" i="9"/>
  <c r="A982" i="9"/>
  <c r="A966" i="9"/>
  <c r="A950" i="9"/>
  <c r="A934" i="9"/>
  <c r="A918" i="9"/>
  <c r="A902" i="9"/>
  <c r="A886" i="9"/>
  <c r="A870" i="9"/>
  <c r="A854" i="9"/>
  <c r="A838" i="9"/>
  <c r="A822" i="9"/>
  <c r="A806" i="9"/>
  <c r="A790" i="9"/>
  <c r="A774" i="9"/>
  <c r="A758" i="9"/>
  <c r="A742" i="9"/>
  <c r="A726" i="9"/>
  <c r="A710" i="9"/>
  <c r="A694" i="9"/>
  <c r="A678" i="9"/>
  <c r="A662" i="9"/>
  <c r="A646" i="9"/>
  <c r="A630" i="9"/>
  <c r="A614" i="9"/>
  <c r="A598" i="9"/>
  <c r="A582" i="9"/>
  <c r="A566" i="9"/>
  <c r="A550" i="9"/>
  <c r="A534" i="9"/>
  <c r="A518" i="9"/>
  <c r="A502" i="9"/>
  <c r="A486" i="9"/>
  <c r="A470" i="9"/>
  <c r="A454" i="9"/>
  <c r="A438" i="9"/>
  <c r="A422" i="9"/>
  <c r="A406" i="9"/>
  <c r="A390" i="9"/>
  <c r="A374" i="9"/>
  <c r="A358" i="9"/>
  <c r="A342" i="9"/>
  <c r="A326" i="9"/>
  <c r="A310" i="9"/>
  <c r="A294" i="9"/>
  <c r="A278" i="9"/>
  <c r="A262" i="9"/>
  <c r="A246" i="9"/>
  <c r="A230" i="9"/>
  <c r="A214" i="9"/>
  <c r="A198" i="9"/>
  <c r="A182" i="9"/>
  <c r="A166" i="9"/>
  <c r="A150" i="9"/>
  <c r="A134" i="9"/>
  <c r="A118" i="9"/>
  <c r="A102" i="9"/>
  <c r="A86" i="9"/>
  <c r="A70" i="9"/>
  <c r="A54" i="9"/>
  <c r="A38" i="9"/>
  <c r="A22" i="9"/>
  <c r="A6" i="9"/>
  <c r="A3" i="9"/>
  <c r="A1109" i="9"/>
  <c r="A1093" i="9"/>
  <c r="A1077" i="9"/>
  <c r="A1061" i="9"/>
  <c r="A1045" i="9"/>
  <c r="A1029" i="9"/>
  <c r="A1013" i="9"/>
  <c r="A997" i="9"/>
  <c r="A981" i="9"/>
  <c r="A965" i="9"/>
  <c r="A949" i="9"/>
  <c r="A933" i="9"/>
  <c r="A917" i="9"/>
  <c r="A901" i="9"/>
  <c r="A885" i="9"/>
  <c r="A869" i="9"/>
  <c r="A853" i="9"/>
  <c r="A837" i="9"/>
  <c r="A821" i="9"/>
  <c r="A805" i="9"/>
  <c r="A789" i="9"/>
  <c r="A773" i="9"/>
  <c r="A757" i="9"/>
  <c r="A741" i="9"/>
  <c r="A725" i="9"/>
  <c r="A709" i="9"/>
  <c r="A693" i="9"/>
  <c r="A677" i="9"/>
  <c r="A661" i="9"/>
  <c r="A645" i="9"/>
  <c r="A629" i="9"/>
  <c r="A613" i="9"/>
  <c r="A597" i="9"/>
  <c r="A581" i="9"/>
  <c r="A565" i="9"/>
  <c r="A549" i="9"/>
  <c r="A533" i="9"/>
  <c r="A517" i="9"/>
  <c r="A501" i="9"/>
  <c r="A485" i="9"/>
  <c r="A469" i="9"/>
  <c r="A453" i="9"/>
  <c r="A437" i="9"/>
  <c r="A421" i="9"/>
  <c r="A405" i="9"/>
  <c r="A389" i="9"/>
  <c r="A373" i="9"/>
  <c r="A357" i="9"/>
  <c r="A341" i="9"/>
  <c r="A325" i="9"/>
  <c r="A309" i="9"/>
  <c r="A293" i="9"/>
  <c r="A277" i="9"/>
  <c r="A261" i="9"/>
  <c r="A245" i="9"/>
  <c r="A229" i="9"/>
  <c r="A213" i="9"/>
  <c r="A197" i="9"/>
  <c r="A181" i="9"/>
  <c r="A165" i="9"/>
  <c r="A149" i="9"/>
  <c r="A133" i="9"/>
  <c r="A117" i="9"/>
  <c r="A101" i="9"/>
  <c r="A85" i="9"/>
  <c r="A69" i="9"/>
  <c r="A53" i="9"/>
  <c r="A37" i="9"/>
  <c r="A21" i="9"/>
  <c r="A5" i="9"/>
  <c r="A1124" i="9"/>
  <c r="A1108" i="9"/>
  <c r="A1092" i="9"/>
  <c r="A1076" i="9"/>
  <c r="A1060" i="9"/>
  <c r="A1044" i="9"/>
  <c r="A1028" i="9"/>
  <c r="A1012" i="9"/>
  <c r="A996" i="9"/>
  <c r="A980" i="9"/>
  <c r="A964" i="9"/>
  <c r="A948" i="9"/>
  <c r="A932" i="9"/>
  <c r="A916" i="9"/>
  <c r="A900" i="9"/>
  <c r="A884" i="9"/>
  <c r="A868" i="9"/>
  <c r="A852" i="9"/>
  <c r="A836" i="9"/>
  <c r="A820" i="9"/>
  <c r="A804" i="9"/>
  <c r="A788" i="9"/>
  <c r="A772" i="9"/>
  <c r="A756" i="9"/>
  <c r="A740" i="9"/>
  <c r="A724" i="9"/>
  <c r="A708" i="9"/>
  <c r="A692" i="9"/>
  <c r="A676" i="9"/>
  <c r="A660" i="9"/>
  <c r="A644" i="9"/>
  <c r="A628" i="9"/>
  <c r="A612" i="9"/>
  <c r="A596" i="9"/>
  <c r="A580" i="9"/>
  <c r="A564" i="9"/>
  <c r="A548" i="9"/>
  <c r="A532" i="9"/>
  <c r="A516" i="9"/>
  <c r="A500" i="9"/>
  <c r="A484" i="9"/>
  <c r="A468" i="9"/>
  <c r="A452" i="9"/>
  <c r="A436" i="9"/>
  <c r="A420" i="9"/>
  <c r="A404" i="9"/>
  <c r="A388" i="9"/>
  <c r="A372" i="9"/>
  <c r="A356" i="9"/>
  <c r="A340" i="9"/>
  <c r="A324" i="9"/>
  <c r="A308" i="9"/>
  <c r="A292" i="9"/>
  <c r="A276" i="9"/>
  <c r="A260" i="9"/>
  <c r="A244" i="9"/>
  <c r="A228" i="9"/>
  <c r="A212" i="9"/>
  <c r="A196" i="9"/>
  <c r="A180" i="9"/>
  <c r="A164" i="9"/>
  <c r="A148" i="9"/>
  <c r="A132" i="9"/>
  <c r="A116" i="9"/>
  <c r="A100" i="9"/>
  <c r="A84" i="9"/>
  <c r="A68" i="9"/>
  <c r="A52" i="9"/>
  <c r="A36" i="9"/>
  <c r="A20" i="9"/>
  <c r="T15" i="13" l="1"/>
  <c r="U20" i="13"/>
  <c r="S26" i="13"/>
  <c r="T31" i="13"/>
  <c r="U36" i="13"/>
  <c r="S42" i="13"/>
  <c r="T47" i="13"/>
  <c r="U52" i="13"/>
  <c r="S58" i="13"/>
  <c r="T63" i="13"/>
  <c r="U68" i="13"/>
  <c r="S74" i="13"/>
  <c r="T79" i="13"/>
  <c r="U84" i="13"/>
  <c r="S90" i="13"/>
  <c r="T95" i="13"/>
  <c r="U100" i="13"/>
  <c r="S106" i="13"/>
  <c r="T111" i="13"/>
  <c r="U116" i="13"/>
  <c r="S122" i="13"/>
  <c r="T127" i="13"/>
  <c r="U132" i="13"/>
  <c r="S138" i="13"/>
  <c r="T143" i="13"/>
  <c r="U111" i="13"/>
  <c r="T122" i="13"/>
  <c r="S133" i="13"/>
  <c r="U143" i="13"/>
  <c r="T76" i="13"/>
  <c r="U39" i="13"/>
  <c r="U15" i="13"/>
  <c r="S21" i="13"/>
  <c r="T26" i="13"/>
  <c r="U31" i="13"/>
  <c r="S37" i="13"/>
  <c r="T42" i="13"/>
  <c r="U47" i="13"/>
  <c r="S53" i="13"/>
  <c r="T58" i="13"/>
  <c r="U63" i="13"/>
  <c r="S69" i="13"/>
  <c r="T74" i="13"/>
  <c r="U79" i="13"/>
  <c r="S85" i="13"/>
  <c r="T90" i="13"/>
  <c r="U95" i="13"/>
  <c r="S101" i="13"/>
  <c r="T106" i="13"/>
  <c r="S117" i="13"/>
  <c r="U127" i="13"/>
  <c r="T138" i="13"/>
  <c r="T92" i="13"/>
  <c r="S135" i="13"/>
  <c r="S16" i="13"/>
  <c r="T21" i="13"/>
  <c r="U26" i="13"/>
  <c r="S32" i="13"/>
  <c r="T37" i="13"/>
  <c r="U42" i="13"/>
  <c r="S48" i="13"/>
  <c r="T53" i="13"/>
  <c r="U58" i="13"/>
  <c r="S64" i="13"/>
  <c r="T69" i="13"/>
  <c r="U74" i="13"/>
  <c r="S80" i="13"/>
  <c r="T85" i="13"/>
  <c r="U90" i="13"/>
  <c r="S96" i="13"/>
  <c r="T101" i="13"/>
  <c r="U106" i="13"/>
  <c r="S112" i="13"/>
  <c r="T117" i="13"/>
  <c r="U122" i="13"/>
  <c r="S128" i="13"/>
  <c r="T133" i="13"/>
  <c r="U138" i="13"/>
  <c r="T38" i="13"/>
  <c r="U107" i="13"/>
  <c r="S55" i="13"/>
  <c r="T108" i="13"/>
  <c r="T34" i="13"/>
  <c r="T16" i="13"/>
  <c r="U21" i="13"/>
  <c r="S27" i="13"/>
  <c r="T32" i="13"/>
  <c r="U37" i="13"/>
  <c r="S43" i="13"/>
  <c r="T48" i="13"/>
  <c r="U53" i="13"/>
  <c r="S59" i="13"/>
  <c r="T64" i="13"/>
  <c r="U69" i="13"/>
  <c r="S75" i="13"/>
  <c r="T80" i="13"/>
  <c r="U85" i="13"/>
  <c r="S91" i="13"/>
  <c r="T96" i="13"/>
  <c r="U101" i="13"/>
  <c r="S107" i="13"/>
  <c r="T112" i="13"/>
  <c r="U117" i="13"/>
  <c r="S123" i="13"/>
  <c r="T128" i="13"/>
  <c r="U133" i="13"/>
  <c r="S139" i="13"/>
  <c r="U16" i="13"/>
  <c r="S22" i="13"/>
  <c r="T27" i="13"/>
  <c r="U32" i="13"/>
  <c r="S38" i="13"/>
  <c r="T43" i="13"/>
  <c r="U48" i="13"/>
  <c r="S54" i="13"/>
  <c r="T59" i="13"/>
  <c r="U64" i="13"/>
  <c r="S70" i="13"/>
  <c r="T75" i="13"/>
  <c r="U80" i="13"/>
  <c r="S86" i="13"/>
  <c r="T91" i="13"/>
  <c r="U96" i="13"/>
  <c r="S102" i="13"/>
  <c r="T107" i="13"/>
  <c r="U112" i="13"/>
  <c r="S118" i="13"/>
  <c r="T123" i="13"/>
  <c r="U128" i="13"/>
  <c r="S134" i="13"/>
  <c r="T139" i="13"/>
  <c r="S17" i="13"/>
  <c r="T22" i="13"/>
  <c r="U27" i="13"/>
  <c r="S33" i="13"/>
  <c r="U43" i="13"/>
  <c r="S49" i="13"/>
  <c r="T54" i="13"/>
  <c r="U59" i="13"/>
  <c r="S65" i="13"/>
  <c r="T70" i="13"/>
  <c r="U75" i="13"/>
  <c r="S81" i="13"/>
  <c r="T86" i="13"/>
  <c r="U91" i="13"/>
  <c r="S97" i="13"/>
  <c r="T102" i="13"/>
  <c r="S113" i="13"/>
  <c r="T118" i="13"/>
  <c r="U123" i="13"/>
  <c r="S129" i="13"/>
  <c r="T134" i="13"/>
  <c r="U139" i="13"/>
  <c r="T44" i="13"/>
  <c r="T60" i="13"/>
  <c r="U65" i="13"/>
  <c r="S71" i="13"/>
  <c r="S87" i="13"/>
  <c r="U97" i="13"/>
  <c r="S103" i="13"/>
  <c r="U113" i="13"/>
  <c r="T124" i="13"/>
  <c r="U129" i="13"/>
  <c r="T140" i="13"/>
  <c r="U23" i="13"/>
  <c r="T50" i="13"/>
  <c r="U55" i="13"/>
  <c r="S61" i="13"/>
  <c r="T17" i="13"/>
  <c r="U22" i="13"/>
  <c r="S28" i="13"/>
  <c r="T33" i="13"/>
  <c r="U38" i="13"/>
  <c r="S44" i="13"/>
  <c r="T49" i="13"/>
  <c r="U54" i="13"/>
  <c r="S60" i="13"/>
  <c r="T65" i="13"/>
  <c r="U70" i="13"/>
  <c r="S76" i="13"/>
  <c r="T81" i="13"/>
  <c r="U86" i="13"/>
  <c r="S92" i="13"/>
  <c r="T97" i="13"/>
  <c r="U102" i="13"/>
  <c r="S108" i="13"/>
  <c r="T113" i="13"/>
  <c r="U118" i="13"/>
  <c r="S124" i="13"/>
  <c r="T129" i="13"/>
  <c r="U134" i="13"/>
  <c r="S140" i="13"/>
  <c r="S23" i="13"/>
  <c r="T28" i="13"/>
  <c r="U33" i="13"/>
  <c r="S39" i="13"/>
  <c r="U49" i="13"/>
  <c r="U81" i="13"/>
  <c r="S119" i="13"/>
  <c r="S29" i="13"/>
  <c r="U17" i="13"/>
  <c r="S18" i="13"/>
  <c r="T23" i="13"/>
  <c r="U28" i="13"/>
  <c r="S34" i="13"/>
  <c r="T39" i="13"/>
  <c r="U44" i="13"/>
  <c r="S50" i="13"/>
  <c r="T55" i="13"/>
  <c r="U60" i="13"/>
  <c r="S66" i="13"/>
  <c r="T71" i="13"/>
  <c r="U76" i="13"/>
  <c r="S82" i="13"/>
  <c r="T87" i="13"/>
  <c r="U92" i="13"/>
  <c r="S98" i="13"/>
  <c r="T103" i="13"/>
  <c r="U108" i="13"/>
  <c r="S114" i="13"/>
  <c r="T119" i="13"/>
  <c r="U124" i="13"/>
  <c r="S130" i="13"/>
  <c r="T135" i="13"/>
  <c r="U140" i="13"/>
  <c r="T18" i="13"/>
  <c r="U18" i="13"/>
  <c r="S24" i="13"/>
  <c r="T29" i="13"/>
  <c r="U34" i="13"/>
  <c r="S40" i="13"/>
  <c r="T45" i="13"/>
  <c r="U50" i="13"/>
  <c r="S56" i="13"/>
  <c r="T61" i="13"/>
  <c r="U66" i="13"/>
  <c r="S72" i="13"/>
  <c r="T77" i="13"/>
  <c r="U82" i="13"/>
  <c r="S88" i="13"/>
  <c r="T93" i="13"/>
  <c r="U98" i="13"/>
  <c r="S104" i="13"/>
  <c r="T109" i="13"/>
  <c r="U114" i="13"/>
  <c r="S120" i="13"/>
  <c r="T125" i="13"/>
  <c r="U130" i="13"/>
  <c r="S136" i="13"/>
  <c r="T141" i="13"/>
  <c r="S19" i="13"/>
  <c r="T24" i="13"/>
  <c r="U29" i="13"/>
  <c r="S35" i="13"/>
  <c r="T40" i="13"/>
  <c r="U45" i="13"/>
  <c r="S51" i="13"/>
  <c r="T56" i="13"/>
  <c r="T19" i="13"/>
  <c r="U24" i="13"/>
  <c r="U19" i="13"/>
  <c r="S25" i="13"/>
  <c r="T30" i="13"/>
  <c r="U35" i="13"/>
  <c r="S41" i="13"/>
  <c r="T46" i="13"/>
  <c r="U51" i="13"/>
  <c r="S57" i="13"/>
  <c r="T62" i="13"/>
  <c r="U67" i="13"/>
  <c r="S73" i="13"/>
  <c r="T78" i="13"/>
  <c r="U83" i="13"/>
  <c r="S89" i="13"/>
  <c r="T94" i="13"/>
  <c r="U99" i="13"/>
  <c r="S105" i="13"/>
  <c r="T110" i="13"/>
  <c r="U115" i="13"/>
  <c r="S121" i="13"/>
  <c r="T126" i="13"/>
  <c r="U131" i="13"/>
  <c r="S137" i="13"/>
  <c r="T142" i="13"/>
  <c r="S20" i="13"/>
  <c r="T25" i="13"/>
  <c r="U30" i="13"/>
  <c r="S36" i="13"/>
  <c r="T41" i="13"/>
  <c r="U46" i="13"/>
  <c r="S52" i="13"/>
  <c r="T57" i="13"/>
  <c r="U62" i="13"/>
  <c r="S68" i="13"/>
  <c r="T73" i="13"/>
  <c r="U78" i="13"/>
  <c r="S84" i="13"/>
  <c r="S15" i="13"/>
  <c r="U61" i="13"/>
  <c r="S83" i="13"/>
  <c r="S100" i="13"/>
  <c r="T116" i="13"/>
  <c r="U135" i="13"/>
  <c r="T20" i="13"/>
  <c r="S62" i="13"/>
  <c r="T83" i="13"/>
  <c r="T100" i="13"/>
  <c r="U119" i="13"/>
  <c r="T136" i="13"/>
  <c r="S63" i="13"/>
  <c r="T84" i="13"/>
  <c r="U103" i="13"/>
  <c r="T120" i="13"/>
  <c r="T137" i="13"/>
  <c r="T68" i="13"/>
  <c r="U105" i="13"/>
  <c r="U141" i="13"/>
  <c r="U89" i="13"/>
  <c r="U125" i="13"/>
  <c r="U41" i="13"/>
  <c r="S126" i="13"/>
  <c r="U93" i="13"/>
  <c r="U126" i="13"/>
  <c r="U73" i="13"/>
  <c r="S77" i="13"/>
  <c r="T130" i="13"/>
  <c r="U77" i="13"/>
  <c r="S78" i="13"/>
  <c r="S79" i="13"/>
  <c r="T99" i="13"/>
  <c r="U25" i="13"/>
  <c r="U136" i="13"/>
  <c r="T72" i="13"/>
  <c r="S143" i="13"/>
  <c r="U94" i="13"/>
  <c r="T98" i="13"/>
  <c r="S116" i="13"/>
  <c r="S30" i="13"/>
  <c r="T66" i="13"/>
  <c r="U87" i="13"/>
  <c r="T104" i="13"/>
  <c r="U120" i="13"/>
  <c r="U40" i="13"/>
  <c r="T114" i="13"/>
  <c r="U57" i="13"/>
  <c r="S31" i="13"/>
  <c r="S67" i="13"/>
  <c r="T88" i="13"/>
  <c r="U104" i="13"/>
  <c r="T121" i="13"/>
  <c r="U137" i="13"/>
  <c r="T67" i="13"/>
  <c r="U88" i="13"/>
  <c r="T105" i="13"/>
  <c r="U121" i="13"/>
  <c r="S141" i="13"/>
  <c r="T36" i="13"/>
  <c r="T89" i="13"/>
  <c r="U71" i="13"/>
  <c r="S109" i="13"/>
  <c r="S142" i="13"/>
  <c r="S93" i="13"/>
  <c r="U142" i="13"/>
  <c r="U72" i="13"/>
  <c r="S110" i="13"/>
  <c r="S94" i="13"/>
  <c r="S127" i="13"/>
  <c r="S111" i="13"/>
  <c r="S95" i="13"/>
  <c r="T52" i="13"/>
  <c r="S99" i="13"/>
  <c r="T82" i="13"/>
  <c r="T35" i="13"/>
  <c r="S125" i="13"/>
  <c r="S46" i="13"/>
  <c r="U109" i="13"/>
  <c r="S115" i="13"/>
  <c r="S45" i="13"/>
  <c r="S131" i="13"/>
  <c r="T131" i="13"/>
  <c r="S132" i="13"/>
  <c r="T132" i="13"/>
  <c r="U110" i="13"/>
  <c r="S47" i="13"/>
  <c r="T115" i="13"/>
  <c r="T51" i="13"/>
  <c r="U56" i="13"/>
  <c r="S14" i="13"/>
  <c r="T14" i="13"/>
  <c r="U14" i="13"/>
  <c r="Q16" i="13"/>
  <c r="R21" i="13"/>
  <c r="P27" i="13"/>
  <c r="Q32" i="13"/>
  <c r="R37" i="13"/>
  <c r="P43" i="13"/>
  <c r="Q48" i="13"/>
  <c r="R53" i="13"/>
  <c r="P59" i="13"/>
  <c r="Q64" i="13"/>
  <c r="R69" i="13"/>
  <c r="P75" i="13"/>
  <c r="Q80" i="13"/>
  <c r="R85" i="13"/>
  <c r="P91" i="13"/>
  <c r="Q96" i="13"/>
  <c r="R101" i="13"/>
  <c r="P107" i="13"/>
  <c r="Q112" i="13"/>
  <c r="R117" i="13"/>
  <c r="P123" i="13"/>
  <c r="Q128" i="13"/>
  <c r="R133" i="13"/>
  <c r="P139" i="13"/>
  <c r="L19" i="13"/>
  <c r="L35" i="13"/>
  <c r="L51" i="13"/>
  <c r="L67" i="13"/>
  <c r="L83" i="13"/>
  <c r="L99" i="13"/>
  <c r="L115" i="13"/>
  <c r="L131" i="13"/>
  <c r="R16" i="13"/>
  <c r="P22" i="13"/>
  <c r="Q27" i="13"/>
  <c r="R32" i="13"/>
  <c r="P38" i="13"/>
  <c r="Q43" i="13"/>
  <c r="R48" i="13"/>
  <c r="P54" i="13"/>
  <c r="Q59" i="13"/>
  <c r="R64" i="13"/>
  <c r="P70" i="13"/>
  <c r="Q75" i="13"/>
  <c r="R80" i="13"/>
  <c r="P86" i="13"/>
  <c r="R17" i="13"/>
  <c r="P23" i="13"/>
  <c r="Q28" i="13"/>
  <c r="R33" i="13"/>
  <c r="P39" i="13"/>
  <c r="Q44" i="13"/>
  <c r="R49" i="13"/>
  <c r="P55" i="13"/>
  <c r="Q60" i="13"/>
  <c r="R65" i="13"/>
  <c r="P71" i="13"/>
  <c r="Q76" i="13"/>
  <c r="R81" i="13"/>
  <c r="P87" i="13"/>
  <c r="Q92" i="13"/>
  <c r="R97" i="13"/>
  <c r="P103" i="13"/>
  <c r="Q108" i="13"/>
  <c r="R113" i="13"/>
  <c r="P119" i="13"/>
  <c r="Q124" i="13"/>
  <c r="R129" i="13"/>
  <c r="P135" i="13"/>
  <c r="Q140" i="13"/>
  <c r="L23" i="13"/>
  <c r="L39" i="13"/>
  <c r="L55" i="13"/>
  <c r="L71" i="13"/>
  <c r="L87" i="13"/>
  <c r="L103" i="13"/>
  <c r="L119" i="13"/>
  <c r="L135" i="13"/>
  <c r="P45" i="13"/>
  <c r="R71" i="13"/>
  <c r="R87" i="13"/>
  <c r="Q98" i="13"/>
  <c r="P109" i="13"/>
  <c r="R119" i="13"/>
  <c r="Q130" i="13"/>
  <c r="R135" i="13"/>
  <c r="P141" i="13"/>
  <c r="L41" i="13"/>
  <c r="L73" i="13"/>
  <c r="L105" i="13"/>
  <c r="Q24" i="13"/>
  <c r="P51" i="13"/>
  <c r="P67" i="13"/>
  <c r="Q88" i="13"/>
  <c r="P18" i="13"/>
  <c r="Q23" i="13"/>
  <c r="R28" i="13"/>
  <c r="P34" i="13"/>
  <c r="Q39" i="13"/>
  <c r="R44" i="13"/>
  <c r="P50" i="13"/>
  <c r="Q55" i="13"/>
  <c r="R60" i="13"/>
  <c r="P66" i="13"/>
  <c r="Q71" i="13"/>
  <c r="R76" i="13"/>
  <c r="P82" i="13"/>
  <c r="Q87" i="13"/>
  <c r="R92" i="13"/>
  <c r="P98" i="13"/>
  <c r="Q103" i="13"/>
  <c r="R108" i="13"/>
  <c r="P114" i="13"/>
  <c r="Q119" i="13"/>
  <c r="R124" i="13"/>
  <c r="P130" i="13"/>
  <c r="Q135" i="13"/>
  <c r="R140" i="13"/>
  <c r="L24" i="13"/>
  <c r="L40" i="13"/>
  <c r="L56" i="13"/>
  <c r="L72" i="13"/>
  <c r="L88" i="13"/>
  <c r="L104" i="13"/>
  <c r="L120" i="13"/>
  <c r="L136" i="13"/>
  <c r="Q18" i="13"/>
  <c r="R23" i="13"/>
  <c r="Q34" i="13"/>
  <c r="R39" i="13"/>
  <c r="Q50" i="13"/>
  <c r="R55" i="13"/>
  <c r="P61" i="13"/>
  <c r="Q66" i="13"/>
  <c r="P77" i="13"/>
  <c r="Q82" i="13"/>
  <c r="P93" i="13"/>
  <c r="R103" i="13"/>
  <c r="Q114" i="13"/>
  <c r="L25" i="13"/>
  <c r="L89" i="13"/>
  <c r="L137" i="13"/>
  <c r="P19" i="13"/>
  <c r="Q40" i="13"/>
  <c r="Q72" i="13"/>
  <c r="P29" i="13"/>
  <c r="P125" i="13"/>
  <c r="L57" i="13"/>
  <c r="L121" i="13"/>
  <c r="P35" i="13"/>
  <c r="Q56" i="13"/>
  <c r="P83" i="13"/>
  <c r="R18" i="13"/>
  <c r="P24" i="13"/>
  <c r="Q29" i="13"/>
  <c r="R34" i="13"/>
  <c r="P40" i="13"/>
  <c r="Q45" i="13"/>
  <c r="R50" i="13"/>
  <c r="P56" i="13"/>
  <c r="Q61" i="13"/>
  <c r="R66" i="13"/>
  <c r="P72" i="13"/>
  <c r="Q77" i="13"/>
  <c r="R82" i="13"/>
  <c r="P88" i="13"/>
  <c r="Q93" i="13"/>
  <c r="R98" i="13"/>
  <c r="P104" i="13"/>
  <c r="Q109" i="13"/>
  <c r="R114" i="13"/>
  <c r="P120" i="13"/>
  <c r="Q125" i="13"/>
  <c r="R130" i="13"/>
  <c r="P136" i="13"/>
  <c r="Q141" i="13"/>
  <c r="L26" i="13"/>
  <c r="L42" i="13"/>
  <c r="L58" i="13"/>
  <c r="L74" i="13"/>
  <c r="L90" i="13"/>
  <c r="L106" i="13"/>
  <c r="L122" i="13"/>
  <c r="L138" i="13"/>
  <c r="R29" i="13"/>
  <c r="R45" i="13"/>
  <c r="R61" i="13"/>
  <c r="R77" i="13"/>
  <c r="Q19" i="13"/>
  <c r="R24" i="13"/>
  <c r="P30" i="13"/>
  <c r="Q35" i="13"/>
  <c r="R40" i="13"/>
  <c r="P46" i="13"/>
  <c r="Q51" i="13"/>
  <c r="R56" i="13"/>
  <c r="P62" i="13"/>
  <c r="Q67" i="13"/>
  <c r="R72" i="13"/>
  <c r="P78" i="13"/>
  <c r="Q83" i="13"/>
  <c r="R88" i="13"/>
  <c r="P94" i="13"/>
  <c r="Q99" i="13"/>
  <c r="R104" i="13"/>
  <c r="P110" i="13"/>
  <c r="Q115" i="13"/>
  <c r="R120" i="13"/>
  <c r="P126" i="13"/>
  <c r="Q131" i="13"/>
  <c r="R136" i="13"/>
  <c r="P142" i="13"/>
  <c r="L28" i="13"/>
  <c r="L44" i="13"/>
  <c r="L60" i="13"/>
  <c r="L76" i="13"/>
  <c r="L92" i="13"/>
  <c r="L108" i="13"/>
  <c r="L124" i="13"/>
  <c r="L140" i="13"/>
  <c r="R19" i="13"/>
  <c r="P25" i="13"/>
  <c r="Q30" i="13"/>
  <c r="R35" i="13"/>
  <c r="P41" i="13"/>
  <c r="Q46" i="13"/>
  <c r="R51" i="13"/>
  <c r="P57" i="13"/>
  <c r="Q62" i="13"/>
  <c r="R67" i="13"/>
  <c r="P73" i="13"/>
  <c r="Q78" i="13"/>
  <c r="R83" i="13"/>
  <c r="P89" i="13"/>
  <c r="Q94" i="13"/>
  <c r="R99" i="13"/>
  <c r="P105" i="13"/>
  <c r="Q110" i="13"/>
  <c r="R115" i="13"/>
  <c r="P121" i="13"/>
  <c r="Q126" i="13"/>
  <c r="R131" i="13"/>
  <c r="P137" i="13"/>
  <c r="L29" i="13"/>
  <c r="L45" i="13"/>
  <c r="L61" i="13"/>
  <c r="L77" i="13"/>
  <c r="L93" i="13"/>
  <c r="L109" i="13"/>
  <c r="L125" i="13"/>
  <c r="L141" i="13"/>
  <c r="P20" i="13"/>
  <c r="Q142" i="13"/>
  <c r="Q20" i="13"/>
  <c r="R25" i="13"/>
  <c r="P31" i="13"/>
  <c r="Q36" i="13"/>
  <c r="R41" i="13"/>
  <c r="P47" i="13"/>
  <c r="Q52" i="13"/>
  <c r="R57" i="13"/>
  <c r="P63" i="13"/>
  <c r="Q68" i="13"/>
  <c r="R73" i="13"/>
  <c r="P79" i="13"/>
  <c r="Q84" i="13"/>
  <c r="R89" i="13"/>
  <c r="P95" i="13"/>
  <c r="Q100" i="13"/>
  <c r="R105" i="13"/>
  <c r="P111" i="13"/>
  <c r="Q116" i="13"/>
  <c r="R121" i="13"/>
  <c r="P127" i="13"/>
  <c r="Q132" i="13"/>
  <c r="R137" i="13"/>
  <c r="P143" i="13"/>
  <c r="L31" i="13"/>
  <c r="L47" i="13"/>
  <c r="L63" i="13"/>
  <c r="L79" i="13"/>
  <c r="L95" i="13"/>
  <c r="L111" i="13"/>
  <c r="R27" i="13"/>
  <c r="Q42" i="13"/>
  <c r="Q57" i="13"/>
  <c r="Q70" i="13"/>
  <c r="P85" i="13"/>
  <c r="R96" i="13"/>
  <c r="Q107" i="13"/>
  <c r="P118" i="13"/>
  <c r="R128" i="13"/>
  <c r="Q139" i="13"/>
  <c r="L36" i="13"/>
  <c r="L68" i="13"/>
  <c r="L100" i="13"/>
  <c r="L130" i="13"/>
  <c r="R70" i="13"/>
  <c r="R107" i="13"/>
  <c r="P129" i="13"/>
  <c r="L37" i="13"/>
  <c r="L101" i="13"/>
  <c r="L38" i="13"/>
  <c r="P28" i="13"/>
  <c r="R42" i="13"/>
  <c r="P58" i="13"/>
  <c r="Q85" i="13"/>
  <c r="P97" i="13"/>
  <c r="Q118" i="13"/>
  <c r="R139" i="13"/>
  <c r="L69" i="13"/>
  <c r="L132" i="13"/>
  <c r="L70" i="13"/>
  <c r="R30" i="13"/>
  <c r="R43" i="13"/>
  <c r="Q58" i="13"/>
  <c r="Q73" i="13"/>
  <c r="Q86" i="13"/>
  <c r="Q97" i="13"/>
  <c r="P108" i="13"/>
  <c r="R118" i="13"/>
  <c r="Q129" i="13"/>
  <c r="P140" i="13"/>
  <c r="L133" i="13"/>
  <c r="Q31" i="13"/>
  <c r="P44" i="13"/>
  <c r="R58" i="13"/>
  <c r="P74" i="13"/>
  <c r="R86" i="13"/>
  <c r="P99" i="13"/>
  <c r="R109" i="13"/>
  <c r="Q120" i="13"/>
  <c r="P131" i="13"/>
  <c r="R141" i="13"/>
  <c r="L43" i="13"/>
  <c r="L75" i="13"/>
  <c r="L107" i="13"/>
  <c r="L134" i="13"/>
  <c r="Q74" i="13"/>
  <c r="Q89" i="13"/>
  <c r="R110" i="13"/>
  <c r="Q121" i="13"/>
  <c r="R142" i="13"/>
  <c r="L46" i="13"/>
  <c r="L110" i="13"/>
  <c r="L139" i="13"/>
  <c r="P17" i="13"/>
  <c r="Q47" i="13"/>
  <c r="R74" i="13"/>
  <c r="P90" i="13"/>
  <c r="R100" i="13"/>
  <c r="Q111" i="13"/>
  <c r="R132" i="13"/>
  <c r="Q143" i="13"/>
  <c r="L80" i="13"/>
  <c r="L142" i="13"/>
  <c r="R47" i="13"/>
  <c r="P101" i="13"/>
  <c r="P133" i="13"/>
  <c r="L81" i="13"/>
  <c r="R84" i="13"/>
  <c r="R138" i="13"/>
  <c r="L102" i="13"/>
  <c r="P16" i="13"/>
  <c r="R31" i="13"/>
  <c r="R46" i="13"/>
  <c r="R59" i="13"/>
  <c r="P100" i="13"/>
  <c r="P132" i="13"/>
  <c r="L78" i="13"/>
  <c r="P60" i="13"/>
  <c r="P122" i="13"/>
  <c r="L112" i="13"/>
  <c r="Q90" i="13"/>
  <c r="L113" i="13"/>
  <c r="Q117" i="13"/>
  <c r="P32" i="13"/>
  <c r="L48" i="13"/>
  <c r="R75" i="13"/>
  <c r="Q122" i="13"/>
  <c r="L49" i="13"/>
  <c r="P42" i="13"/>
  <c r="L34" i="13"/>
  <c r="Q17" i="13"/>
  <c r="P33" i="13"/>
  <c r="R62" i="13"/>
  <c r="R111" i="13"/>
  <c r="R143" i="13"/>
  <c r="L143" i="13"/>
  <c r="Q69" i="13"/>
  <c r="R20" i="13"/>
  <c r="Q33" i="13"/>
  <c r="P48" i="13"/>
  <c r="Q63" i="13"/>
  <c r="P76" i="13"/>
  <c r="R90" i="13"/>
  <c r="Q101" i="13"/>
  <c r="P112" i="13"/>
  <c r="R122" i="13"/>
  <c r="Q133" i="13"/>
  <c r="L18" i="13"/>
  <c r="L50" i="13"/>
  <c r="L82" i="13"/>
  <c r="L114" i="13"/>
  <c r="P37" i="13"/>
  <c r="P92" i="13"/>
  <c r="R134" i="13"/>
  <c r="L118" i="13"/>
  <c r="R22" i="13"/>
  <c r="Q65" i="13"/>
  <c r="Q104" i="13"/>
  <c r="Q136" i="13"/>
  <c r="L123" i="13"/>
  <c r="Q26" i="13"/>
  <c r="P117" i="13"/>
  <c r="L128" i="13"/>
  <c r="R26" i="13"/>
  <c r="P128" i="13"/>
  <c r="P21" i="13"/>
  <c r="P36" i="13"/>
  <c r="P49" i="13"/>
  <c r="R63" i="13"/>
  <c r="R78" i="13"/>
  <c r="Q91" i="13"/>
  <c r="P102" i="13"/>
  <c r="R112" i="13"/>
  <c r="Q123" i="13"/>
  <c r="P134" i="13"/>
  <c r="L20" i="13"/>
  <c r="L52" i="13"/>
  <c r="L84" i="13"/>
  <c r="L116" i="13"/>
  <c r="P65" i="13"/>
  <c r="R102" i="13"/>
  <c r="L22" i="13"/>
  <c r="R52" i="13"/>
  <c r="P115" i="13"/>
  <c r="L91" i="13"/>
  <c r="P69" i="13"/>
  <c r="Q138" i="13"/>
  <c r="L66" i="13"/>
  <c r="Q21" i="13"/>
  <c r="R36" i="13"/>
  <c r="Q49" i="13"/>
  <c r="P64" i="13"/>
  <c r="Q79" i="13"/>
  <c r="R91" i="13"/>
  <c r="Q102" i="13"/>
  <c r="P113" i="13"/>
  <c r="R123" i="13"/>
  <c r="Q134" i="13"/>
  <c r="L21" i="13"/>
  <c r="L53" i="13"/>
  <c r="L85" i="13"/>
  <c r="L117" i="13"/>
  <c r="P52" i="13"/>
  <c r="Q113" i="13"/>
  <c r="L54" i="13"/>
  <c r="P80" i="13"/>
  <c r="L27" i="13"/>
  <c r="Q106" i="13"/>
  <c r="L97" i="13"/>
  <c r="R54" i="13"/>
  <c r="L129" i="13"/>
  <c r="Q22" i="13"/>
  <c r="R79" i="13"/>
  <c r="P124" i="13"/>
  <c r="L86" i="13"/>
  <c r="Q37" i="13"/>
  <c r="R93" i="13"/>
  <c r="R125" i="13"/>
  <c r="L59" i="13"/>
  <c r="Q54" i="13"/>
  <c r="R95" i="13"/>
  <c r="L33" i="13"/>
  <c r="R106" i="13"/>
  <c r="Q25" i="13"/>
  <c r="Q38" i="13"/>
  <c r="P53" i="13"/>
  <c r="P68" i="13"/>
  <c r="P81" i="13"/>
  <c r="R94" i="13"/>
  <c r="Q105" i="13"/>
  <c r="P116" i="13"/>
  <c r="R126" i="13"/>
  <c r="Q137" i="13"/>
  <c r="L30" i="13"/>
  <c r="L62" i="13"/>
  <c r="L94" i="13"/>
  <c r="L126" i="13"/>
  <c r="P26" i="13"/>
  <c r="R38" i="13"/>
  <c r="Q53" i="13"/>
  <c r="R68" i="13"/>
  <c r="Q81" i="13"/>
  <c r="Q95" i="13"/>
  <c r="P106" i="13"/>
  <c r="R116" i="13"/>
  <c r="Q127" i="13"/>
  <c r="P138" i="13"/>
  <c r="L32" i="13"/>
  <c r="L64" i="13"/>
  <c r="L96" i="13"/>
  <c r="L127" i="13"/>
  <c r="Q41" i="13"/>
  <c r="P84" i="13"/>
  <c r="R127" i="13"/>
  <c r="L65" i="13"/>
  <c r="P96" i="13"/>
  <c r="L98" i="13"/>
  <c r="P14" i="13"/>
  <c r="Q14" i="13"/>
  <c r="R15" i="13"/>
  <c r="R14" i="13"/>
  <c r="Q15" i="13"/>
  <c r="P15" i="13"/>
  <c r="L17" i="13"/>
  <c r="L16" i="13"/>
  <c r="L15" i="13"/>
  <c r="L14" i="13"/>
  <c r="N19" i="13"/>
  <c r="O24" i="13"/>
  <c r="M30" i="13"/>
  <c r="N35" i="13"/>
  <c r="O40" i="13"/>
  <c r="M46" i="13"/>
  <c r="N51" i="13"/>
  <c r="O56" i="13"/>
  <c r="M62" i="13"/>
  <c r="N67" i="13"/>
  <c r="O72" i="13"/>
  <c r="M78" i="13"/>
  <c r="N83" i="13"/>
  <c r="O88" i="13"/>
  <c r="M94" i="13"/>
  <c r="N99" i="13"/>
  <c r="O104" i="13"/>
  <c r="M110" i="13"/>
  <c r="N115" i="13"/>
  <c r="O120" i="13"/>
  <c r="M126" i="13"/>
  <c r="N131" i="13"/>
  <c r="O19" i="13"/>
  <c r="M25" i="13"/>
  <c r="N30" i="13"/>
  <c r="O35" i="13"/>
  <c r="M41" i="13"/>
  <c r="N46" i="13"/>
  <c r="O51" i="13"/>
  <c r="M57" i="13"/>
  <c r="N62" i="13"/>
  <c r="O67" i="13"/>
  <c r="M73" i="13"/>
  <c r="N78" i="13"/>
  <c r="O83" i="13"/>
  <c r="M89" i="13"/>
  <c r="N94" i="13"/>
  <c r="O99" i="13"/>
  <c r="M105" i="13"/>
  <c r="N110" i="13"/>
  <c r="O115" i="13"/>
  <c r="M121" i="13"/>
  <c r="N126" i="13"/>
  <c r="O131" i="13"/>
  <c r="M137" i="13"/>
  <c r="N142" i="13"/>
  <c r="O127" i="13"/>
  <c r="N128" i="13"/>
  <c r="M134" i="13"/>
  <c r="O61" i="13"/>
  <c r="N136" i="13"/>
  <c r="M20" i="13"/>
  <c r="N25" i="13"/>
  <c r="O30" i="13"/>
  <c r="M36" i="13"/>
  <c r="N41" i="13"/>
  <c r="O46" i="13"/>
  <c r="M52" i="13"/>
  <c r="N57" i="13"/>
  <c r="O62" i="13"/>
  <c r="M68" i="13"/>
  <c r="N73" i="13"/>
  <c r="O78" i="13"/>
  <c r="M84" i="13"/>
  <c r="N89" i="13"/>
  <c r="O94" i="13"/>
  <c r="M100" i="13"/>
  <c r="N105" i="13"/>
  <c r="O110" i="13"/>
  <c r="M116" i="13"/>
  <c r="N121" i="13"/>
  <c r="O126" i="13"/>
  <c r="M132" i="13"/>
  <c r="N137" i="13"/>
  <c r="O142" i="13"/>
  <c r="N122" i="13"/>
  <c r="O143" i="13"/>
  <c r="N14" i="13"/>
  <c r="M14" i="13"/>
  <c r="M83" i="13"/>
  <c r="M142" i="13"/>
  <c r="M15" i="13"/>
  <c r="N20" i="13"/>
  <c r="O25" i="13"/>
  <c r="M31" i="13"/>
  <c r="N36" i="13"/>
  <c r="O41" i="13"/>
  <c r="M47" i="13"/>
  <c r="N52" i="13"/>
  <c r="O57" i="13"/>
  <c r="M63" i="13"/>
  <c r="N68" i="13"/>
  <c r="O73" i="13"/>
  <c r="M79" i="13"/>
  <c r="N84" i="13"/>
  <c r="O89" i="13"/>
  <c r="M95" i="13"/>
  <c r="N100" i="13"/>
  <c r="O105" i="13"/>
  <c r="M111" i="13"/>
  <c r="N116" i="13"/>
  <c r="O121" i="13"/>
  <c r="M127" i="13"/>
  <c r="N132" i="13"/>
  <c r="O137" i="13"/>
  <c r="M143" i="13"/>
  <c r="O111" i="13"/>
  <c r="M133" i="13"/>
  <c r="M139" i="13"/>
  <c r="N139" i="13"/>
  <c r="O77" i="13"/>
  <c r="M131" i="13"/>
  <c r="N15" i="13"/>
  <c r="O20" i="13"/>
  <c r="M26" i="13"/>
  <c r="N31" i="13"/>
  <c r="O36" i="13"/>
  <c r="M42" i="13"/>
  <c r="N47" i="13"/>
  <c r="O52" i="13"/>
  <c r="M58" i="13"/>
  <c r="N63" i="13"/>
  <c r="O68" i="13"/>
  <c r="M74" i="13"/>
  <c r="N79" i="13"/>
  <c r="O84" i="13"/>
  <c r="M90" i="13"/>
  <c r="N95" i="13"/>
  <c r="O100" i="13"/>
  <c r="M106" i="13"/>
  <c r="N111" i="13"/>
  <c r="O116" i="13"/>
  <c r="M122" i="13"/>
  <c r="N127" i="13"/>
  <c r="O132" i="13"/>
  <c r="M138" i="13"/>
  <c r="N143" i="13"/>
  <c r="M117" i="13"/>
  <c r="O133" i="13"/>
  <c r="N123" i="13"/>
  <c r="N56" i="13"/>
  <c r="O15" i="13"/>
  <c r="M21" i="13"/>
  <c r="N26" i="13"/>
  <c r="O31" i="13"/>
  <c r="M37" i="13"/>
  <c r="N42" i="13"/>
  <c r="O47" i="13"/>
  <c r="M53" i="13"/>
  <c r="N58" i="13"/>
  <c r="O63" i="13"/>
  <c r="M69" i="13"/>
  <c r="N74" i="13"/>
  <c r="O79" i="13"/>
  <c r="M85" i="13"/>
  <c r="N90" i="13"/>
  <c r="O95" i="13"/>
  <c r="M101" i="13"/>
  <c r="N106" i="13"/>
  <c r="N138" i="13"/>
  <c r="M115" i="13"/>
  <c r="M16" i="13"/>
  <c r="N21" i="13"/>
  <c r="O26" i="13"/>
  <c r="M32" i="13"/>
  <c r="N37" i="13"/>
  <c r="O42" i="13"/>
  <c r="M48" i="13"/>
  <c r="N53" i="13"/>
  <c r="O58" i="13"/>
  <c r="M64" i="13"/>
  <c r="N69" i="13"/>
  <c r="O74" i="13"/>
  <c r="M80" i="13"/>
  <c r="N85" i="13"/>
  <c r="O90" i="13"/>
  <c r="M96" i="13"/>
  <c r="N101" i="13"/>
  <c r="O106" i="13"/>
  <c r="M112" i="13"/>
  <c r="N117" i="13"/>
  <c r="O122" i="13"/>
  <c r="M128" i="13"/>
  <c r="N133" i="13"/>
  <c r="O138" i="13"/>
  <c r="O14" i="13"/>
  <c r="N112" i="13"/>
  <c r="M123" i="13"/>
  <c r="O128" i="13"/>
  <c r="M51" i="13"/>
  <c r="N16" i="13"/>
  <c r="O21" i="13"/>
  <c r="M27" i="13"/>
  <c r="N32" i="13"/>
  <c r="O37" i="13"/>
  <c r="M43" i="13"/>
  <c r="N48" i="13"/>
  <c r="O53" i="13"/>
  <c r="M59" i="13"/>
  <c r="N64" i="13"/>
  <c r="O69" i="13"/>
  <c r="M75" i="13"/>
  <c r="N80" i="13"/>
  <c r="O85" i="13"/>
  <c r="M91" i="13"/>
  <c r="N96" i="13"/>
  <c r="O101" i="13"/>
  <c r="M107" i="13"/>
  <c r="O117" i="13"/>
  <c r="N72" i="13"/>
  <c r="O16" i="13"/>
  <c r="M22" i="13"/>
  <c r="N27" i="13"/>
  <c r="O32" i="13"/>
  <c r="M38" i="13"/>
  <c r="N43" i="13"/>
  <c r="O48" i="13"/>
  <c r="M54" i="13"/>
  <c r="N59" i="13"/>
  <c r="O64" i="13"/>
  <c r="M70" i="13"/>
  <c r="N75" i="13"/>
  <c r="O80" i="13"/>
  <c r="M86" i="13"/>
  <c r="N91" i="13"/>
  <c r="O96" i="13"/>
  <c r="M102" i="13"/>
  <c r="N107" i="13"/>
  <c r="O112" i="13"/>
  <c r="M118" i="13"/>
  <c r="N120" i="13"/>
  <c r="M17" i="13"/>
  <c r="N22" i="13"/>
  <c r="O27" i="13"/>
  <c r="M33" i="13"/>
  <c r="N38" i="13"/>
  <c r="O43" i="13"/>
  <c r="M49" i="13"/>
  <c r="N54" i="13"/>
  <c r="O59" i="13"/>
  <c r="M65" i="13"/>
  <c r="N70" i="13"/>
  <c r="O75" i="13"/>
  <c r="M81" i="13"/>
  <c r="N86" i="13"/>
  <c r="O91" i="13"/>
  <c r="M97" i="13"/>
  <c r="N102" i="13"/>
  <c r="O107" i="13"/>
  <c r="M113" i="13"/>
  <c r="N118" i="13"/>
  <c r="O123" i="13"/>
  <c r="M129" i="13"/>
  <c r="N134" i="13"/>
  <c r="O139" i="13"/>
  <c r="N40" i="13"/>
  <c r="N104" i="13"/>
  <c r="O141" i="13"/>
  <c r="N17" i="13"/>
  <c r="O22" i="13"/>
  <c r="M28" i="13"/>
  <c r="N33" i="13"/>
  <c r="O38" i="13"/>
  <c r="M44" i="13"/>
  <c r="N49" i="13"/>
  <c r="O54" i="13"/>
  <c r="M60" i="13"/>
  <c r="N65" i="13"/>
  <c r="O70" i="13"/>
  <c r="M76" i="13"/>
  <c r="N81" i="13"/>
  <c r="O86" i="13"/>
  <c r="M92" i="13"/>
  <c r="N97" i="13"/>
  <c r="O102" i="13"/>
  <c r="M108" i="13"/>
  <c r="N113" i="13"/>
  <c r="O118" i="13"/>
  <c r="M124" i="13"/>
  <c r="N129" i="13"/>
  <c r="O134" i="13"/>
  <c r="M140" i="13"/>
  <c r="M35" i="13"/>
  <c r="M99" i="13"/>
  <c r="O17" i="13"/>
  <c r="M23" i="13"/>
  <c r="N28" i="13"/>
  <c r="O33" i="13"/>
  <c r="M39" i="13"/>
  <c r="N44" i="13"/>
  <c r="O49" i="13"/>
  <c r="M55" i="13"/>
  <c r="N60" i="13"/>
  <c r="O65" i="13"/>
  <c r="M71" i="13"/>
  <c r="N76" i="13"/>
  <c r="O81" i="13"/>
  <c r="M87" i="13"/>
  <c r="N92" i="13"/>
  <c r="O97" i="13"/>
  <c r="M103" i="13"/>
  <c r="N108" i="13"/>
  <c r="O113" i="13"/>
  <c r="M119" i="13"/>
  <c r="N124" i="13"/>
  <c r="O129" i="13"/>
  <c r="M135" i="13"/>
  <c r="N140" i="13"/>
  <c r="N24" i="13"/>
  <c r="N88" i="13"/>
  <c r="M18" i="13"/>
  <c r="N23" i="13"/>
  <c r="O28" i="13"/>
  <c r="M34" i="13"/>
  <c r="N39" i="13"/>
  <c r="O44" i="13"/>
  <c r="M50" i="13"/>
  <c r="N55" i="13"/>
  <c r="O60" i="13"/>
  <c r="M66" i="13"/>
  <c r="N71" i="13"/>
  <c r="O76" i="13"/>
  <c r="M82" i="13"/>
  <c r="N87" i="13"/>
  <c r="O92" i="13"/>
  <c r="M98" i="13"/>
  <c r="N103" i="13"/>
  <c r="O108" i="13"/>
  <c r="M114" i="13"/>
  <c r="N119" i="13"/>
  <c r="O124" i="13"/>
  <c r="M130" i="13"/>
  <c r="N135" i="13"/>
  <c r="O140" i="13"/>
  <c r="O45" i="13"/>
  <c r="O109" i="13"/>
  <c r="O136" i="13"/>
  <c r="N18" i="13"/>
  <c r="O23" i="13"/>
  <c r="M29" i="13"/>
  <c r="N34" i="13"/>
  <c r="O39" i="13"/>
  <c r="M45" i="13"/>
  <c r="N50" i="13"/>
  <c r="O55" i="13"/>
  <c r="M61" i="13"/>
  <c r="N66" i="13"/>
  <c r="O71" i="13"/>
  <c r="M77" i="13"/>
  <c r="N82" i="13"/>
  <c r="O87" i="13"/>
  <c r="M93" i="13"/>
  <c r="N98" i="13"/>
  <c r="O103" i="13"/>
  <c r="M109" i="13"/>
  <c r="N114" i="13"/>
  <c r="O119" i="13"/>
  <c r="M125" i="13"/>
  <c r="N130" i="13"/>
  <c r="O135" i="13"/>
  <c r="M141" i="13"/>
  <c r="O29" i="13"/>
  <c r="O93" i="13"/>
  <c r="O18" i="13"/>
  <c r="M24" i="13"/>
  <c r="N29" i="13"/>
  <c r="O34" i="13"/>
  <c r="M40" i="13"/>
  <c r="N45" i="13"/>
  <c r="O50" i="13"/>
  <c r="M56" i="13"/>
  <c r="N61" i="13"/>
  <c r="O66" i="13"/>
  <c r="M72" i="13"/>
  <c r="N77" i="13"/>
  <c r="O82" i="13"/>
  <c r="M88" i="13"/>
  <c r="N93" i="13"/>
  <c r="O98" i="13"/>
  <c r="M104" i="13"/>
  <c r="N109" i="13"/>
  <c r="O114" i="13"/>
  <c r="M120" i="13"/>
  <c r="N125" i="13"/>
  <c r="O130" i="13"/>
  <c r="M136" i="13"/>
  <c r="N141" i="13"/>
  <c r="M19" i="13"/>
  <c r="M67" i="13"/>
  <c r="O125" i="13"/>
  <c r="G142" i="13"/>
  <c r="B141" i="13"/>
  <c r="H139" i="13"/>
  <c r="C138" i="13"/>
  <c r="I136" i="13"/>
  <c r="D135" i="13"/>
  <c r="J133" i="13"/>
  <c r="E132" i="13"/>
  <c r="K130" i="13"/>
  <c r="F129" i="13"/>
  <c r="G126" i="13"/>
  <c r="B125" i="13"/>
  <c r="H123" i="13"/>
  <c r="C122" i="13"/>
  <c r="I120" i="13"/>
  <c r="D119" i="13"/>
  <c r="J117" i="13"/>
  <c r="E116" i="13"/>
  <c r="K114" i="13"/>
  <c r="F113" i="13"/>
  <c r="G110" i="13"/>
  <c r="B109" i="13"/>
  <c r="H107" i="13"/>
  <c r="C106" i="13"/>
  <c r="I104" i="13"/>
  <c r="D103" i="13"/>
  <c r="J101" i="13"/>
  <c r="E100" i="13"/>
  <c r="K98" i="13"/>
  <c r="F97" i="13"/>
  <c r="G94" i="13"/>
  <c r="B93" i="13"/>
  <c r="H91" i="13"/>
  <c r="C90" i="13"/>
  <c r="I88" i="13"/>
  <c r="D87" i="13"/>
  <c r="J85" i="13"/>
  <c r="E84" i="13"/>
  <c r="K82" i="13"/>
  <c r="F81" i="13"/>
  <c r="G78" i="13"/>
  <c r="B77" i="13"/>
  <c r="H75" i="13"/>
  <c r="C74" i="13"/>
  <c r="K143" i="13"/>
  <c r="F142" i="13"/>
  <c r="G139" i="13"/>
  <c r="B138" i="13"/>
  <c r="H136" i="13"/>
  <c r="C135" i="13"/>
  <c r="I133" i="13"/>
  <c r="D132" i="13"/>
  <c r="J130" i="13"/>
  <c r="E129" i="13"/>
  <c r="K127" i="13"/>
  <c r="F126" i="13"/>
  <c r="G123" i="13"/>
  <c r="B122" i="13"/>
  <c r="H120" i="13"/>
  <c r="C119" i="13"/>
  <c r="I117" i="13"/>
  <c r="D116" i="13"/>
  <c r="J114" i="13"/>
  <c r="E113" i="13"/>
  <c r="K111" i="13"/>
  <c r="F110" i="13"/>
  <c r="G107" i="13"/>
  <c r="B106" i="13"/>
  <c r="H104" i="13"/>
  <c r="C103" i="13"/>
  <c r="I101" i="13"/>
  <c r="D100" i="13"/>
  <c r="J98" i="13"/>
  <c r="E97" i="13"/>
  <c r="K95" i="13"/>
  <c r="F94" i="13"/>
  <c r="G91" i="13"/>
  <c r="B90" i="13"/>
  <c r="H88" i="13"/>
  <c r="C87" i="13"/>
  <c r="I85" i="13"/>
  <c r="D84" i="13"/>
  <c r="J82" i="13"/>
  <c r="E81" i="13"/>
  <c r="K79" i="13"/>
  <c r="F78" i="13"/>
  <c r="G75" i="13"/>
  <c r="B74" i="13"/>
  <c r="H72" i="13"/>
  <c r="C71" i="13"/>
  <c r="I69" i="13"/>
  <c r="D68" i="13"/>
  <c r="J66" i="13"/>
  <c r="E65" i="13"/>
  <c r="K63" i="13"/>
  <c r="F62" i="13"/>
  <c r="G59" i="13"/>
  <c r="B58" i="13"/>
  <c r="H56" i="13"/>
  <c r="C55" i="13"/>
  <c r="I53" i="13"/>
  <c r="D52" i="13"/>
  <c r="J50" i="13"/>
  <c r="E49" i="13"/>
  <c r="K47" i="13"/>
  <c r="F46" i="13"/>
  <c r="G43" i="13"/>
  <c r="B42" i="13"/>
  <c r="H40" i="13"/>
  <c r="J143" i="13"/>
  <c r="E142" i="13"/>
  <c r="K140" i="13"/>
  <c r="F139" i="13"/>
  <c r="G136" i="13"/>
  <c r="B135" i="13"/>
  <c r="H133" i="13"/>
  <c r="C132" i="13"/>
  <c r="I130" i="13"/>
  <c r="D129" i="13"/>
  <c r="J127" i="13"/>
  <c r="E126" i="13"/>
  <c r="K124" i="13"/>
  <c r="F123" i="13"/>
  <c r="G120" i="13"/>
  <c r="B119" i="13"/>
  <c r="H117" i="13"/>
  <c r="C116" i="13"/>
  <c r="I114" i="13"/>
  <c r="D113" i="13"/>
  <c r="J111" i="13"/>
  <c r="E110" i="13"/>
  <c r="K108" i="13"/>
  <c r="F107" i="13"/>
  <c r="G104" i="13"/>
  <c r="B103" i="13"/>
  <c r="H101" i="13"/>
  <c r="C100" i="13"/>
  <c r="I98" i="13"/>
  <c r="D97" i="13"/>
  <c r="J95" i="13"/>
  <c r="E94" i="13"/>
  <c r="K92" i="13"/>
  <c r="F91" i="13"/>
  <c r="G88" i="13"/>
  <c r="B87" i="13"/>
  <c r="H85" i="13"/>
  <c r="C84" i="13"/>
  <c r="I82" i="13"/>
  <c r="D81" i="13"/>
  <c r="J79" i="13"/>
  <c r="E78" i="13"/>
  <c r="K76" i="13"/>
  <c r="F75" i="13"/>
  <c r="G72" i="13"/>
  <c r="B71" i="13"/>
  <c r="H69" i="13"/>
  <c r="C68" i="13"/>
  <c r="I66" i="13"/>
  <c r="I143" i="13"/>
  <c r="D142" i="13"/>
  <c r="J140" i="13"/>
  <c r="E139" i="13"/>
  <c r="K137" i="13"/>
  <c r="F136" i="13"/>
  <c r="G133" i="13"/>
  <c r="B132" i="13"/>
  <c r="H130" i="13"/>
  <c r="C129" i="13"/>
  <c r="I127" i="13"/>
  <c r="D126" i="13"/>
  <c r="J124" i="13"/>
  <c r="E123" i="13"/>
  <c r="K121" i="13"/>
  <c r="F120" i="13"/>
  <c r="G117" i="13"/>
  <c r="B116" i="13"/>
  <c r="H114" i="13"/>
  <c r="C113" i="13"/>
  <c r="I111" i="13"/>
  <c r="D110" i="13"/>
  <c r="J108" i="13"/>
  <c r="E107" i="13"/>
  <c r="K105" i="13"/>
  <c r="F104" i="13"/>
  <c r="G101" i="13"/>
  <c r="B100" i="13"/>
  <c r="H98" i="13"/>
  <c r="C97" i="13"/>
  <c r="I95" i="13"/>
  <c r="D94" i="13"/>
  <c r="J92" i="13"/>
  <c r="E91" i="13"/>
  <c r="K89" i="13"/>
  <c r="F88" i="13"/>
  <c r="G85" i="13"/>
  <c r="B84" i="13"/>
  <c r="H82" i="13"/>
  <c r="C81" i="13"/>
  <c r="I79" i="13"/>
  <c r="D78" i="13"/>
  <c r="J76" i="13"/>
  <c r="E75" i="13"/>
  <c r="K73" i="13"/>
  <c r="F72" i="13"/>
  <c r="G69" i="13"/>
  <c r="B68" i="13"/>
  <c r="H66" i="13"/>
  <c r="C65" i="13"/>
  <c r="H143" i="13"/>
  <c r="C142" i="13"/>
  <c r="I140" i="13"/>
  <c r="D139" i="13"/>
  <c r="J137" i="13"/>
  <c r="E136" i="13"/>
  <c r="K134" i="13"/>
  <c r="F133" i="13"/>
  <c r="G130" i="13"/>
  <c r="B129" i="13"/>
  <c r="H127" i="13"/>
  <c r="C126" i="13"/>
  <c r="I124" i="13"/>
  <c r="D123" i="13"/>
  <c r="J121" i="13"/>
  <c r="E120" i="13"/>
  <c r="K118" i="13"/>
  <c r="F117" i="13"/>
  <c r="G114" i="13"/>
  <c r="B113" i="13"/>
  <c r="H111" i="13"/>
  <c r="C110" i="13"/>
  <c r="I108" i="13"/>
  <c r="D107" i="13"/>
  <c r="J105" i="13"/>
  <c r="E104" i="13"/>
  <c r="K102" i="13"/>
  <c r="F101" i="13"/>
  <c r="G98" i="13"/>
  <c r="B97" i="13"/>
  <c r="H95" i="13"/>
  <c r="C94" i="13"/>
  <c r="I92" i="13"/>
  <c r="D91" i="13"/>
  <c r="J89" i="13"/>
  <c r="E88" i="13"/>
  <c r="K86" i="13"/>
  <c r="F85" i="13"/>
  <c r="G82" i="13"/>
  <c r="B81" i="13"/>
  <c r="H79" i="13"/>
  <c r="C78" i="13"/>
  <c r="I76" i="13"/>
  <c r="D75" i="13"/>
  <c r="J73" i="13"/>
  <c r="E72" i="13"/>
  <c r="K70" i="13"/>
  <c r="F69" i="13"/>
  <c r="G66" i="13"/>
  <c r="B65" i="13"/>
  <c r="G143" i="13"/>
  <c r="B142" i="13"/>
  <c r="H140" i="13"/>
  <c r="C139" i="13"/>
  <c r="I137" i="13"/>
  <c r="D136" i="13"/>
  <c r="J134" i="13"/>
  <c r="E133" i="13"/>
  <c r="K131" i="13"/>
  <c r="F130" i="13"/>
  <c r="G127" i="13"/>
  <c r="B126" i="13"/>
  <c r="H124" i="13"/>
  <c r="C123" i="13"/>
  <c r="I121" i="13"/>
  <c r="D120" i="13"/>
  <c r="J118" i="13"/>
  <c r="E117" i="13"/>
  <c r="K115" i="13"/>
  <c r="F114" i="13"/>
  <c r="G111" i="13"/>
  <c r="B110" i="13"/>
  <c r="H108" i="13"/>
  <c r="C107" i="13"/>
  <c r="I105" i="13"/>
  <c r="D104" i="13"/>
  <c r="J102" i="13"/>
  <c r="E101" i="13"/>
  <c r="K99" i="13"/>
  <c r="F98" i="13"/>
  <c r="G95" i="13"/>
  <c r="B94" i="13"/>
  <c r="H92" i="13"/>
  <c r="C91" i="13"/>
  <c r="I89" i="13"/>
  <c r="D88" i="13"/>
  <c r="J86" i="13"/>
  <c r="E85" i="13"/>
  <c r="K83" i="13"/>
  <c r="F82" i="13"/>
  <c r="G79" i="13"/>
  <c r="B78" i="13"/>
  <c r="H76" i="13"/>
  <c r="F143" i="13"/>
  <c r="G140" i="13"/>
  <c r="B139" i="13"/>
  <c r="H137" i="13"/>
  <c r="C136" i="13"/>
  <c r="I134" i="13"/>
  <c r="D133" i="13"/>
  <c r="J131" i="13"/>
  <c r="E130" i="13"/>
  <c r="K128" i="13"/>
  <c r="F127" i="13"/>
  <c r="G124" i="13"/>
  <c r="B123" i="13"/>
  <c r="H121" i="13"/>
  <c r="C120" i="13"/>
  <c r="I118" i="13"/>
  <c r="D117" i="13"/>
  <c r="J115" i="13"/>
  <c r="E114" i="13"/>
  <c r="K112" i="13"/>
  <c r="F111" i="13"/>
  <c r="G108" i="13"/>
  <c r="B107" i="13"/>
  <c r="H105" i="13"/>
  <c r="C104" i="13"/>
  <c r="I102" i="13"/>
  <c r="D101" i="13"/>
  <c r="J99" i="13"/>
  <c r="E98" i="13"/>
  <c r="K96" i="13"/>
  <c r="F95" i="13"/>
  <c r="G92" i="13"/>
  <c r="B91" i="13"/>
  <c r="H89" i="13"/>
  <c r="C88" i="13"/>
  <c r="I86" i="13"/>
  <c r="D85" i="13"/>
  <c r="J83" i="13"/>
  <c r="E82" i="13"/>
  <c r="K80" i="13"/>
  <c r="F79" i="13"/>
  <c r="G76" i="13"/>
  <c r="B75" i="13"/>
  <c r="H73" i="13"/>
  <c r="C72" i="13"/>
  <c r="I70" i="13"/>
  <c r="D69" i="13"/>
  <c r="J67" i="13"/>
  <c r="E66" i="13"/>
  <c r="K64" i="13"/>
  <c r="F63" i="13"/>
  <c r="G60" i="13"/>
  <c r="B59" i="13"/>
  <c r="H57" i="13"/>
  <c r="C56" i="13"/>
  <c r="I54" i="13"/>
  <c r="D53" i="13"/>
  <c r="J51" i="13"/>
  <c r="E50" i="13"/>
  <c r="K48" i="13"/>
  <c r="F47" i="13"/>
  <c r="G44" i="13"/>
  <c r="B43" i="13"/>
  <c r="H41" i="13"/>
  <c r="C40" i="13"/>
  <c r="I38" i="13"/>
  <c r="D37" i="13"/>
  <c r="J35" i="13"/>
  <c r="E34" i="13"/>
  <c r="K32" i="13"/>
  <c r="F31" i="13"/>
  <c r="G28" i="13"/>
  <c r="B27" i="13"/>
  <c r="H25" i="13"/>
  <c r="C24" i="13"/>
  <c r="I22" i="13"/>
  <c r="D21" i="13"/>
  <c r="E143" i="13"/>
  <c r="K141" i="13"/>
  <c r="F140" i="13"/>
  <c r="G137" i="13"/>
  <c r="B136" i="13"/>
  <c r="H134" i="13"/>
  <c r="C133" i="13"/>
  <c r="I131" i="13"/>
  <c r="D130" i="13"/>
  <c r="J128" i="13"/>
  <c r="E127" i="13"/>
  <c r="K125" i="13"/>
  <c r="F124" i="13"/>
  <c r="G121" i="13"/>
  <c r="B120" i="13"/>
  <c r="H118" i="13"/>
  <c r="C117" i="13"/>
  <c r="I115" i="13"/>
  <c r="D114" i="13"/>
  <c r="J112" i="13"/>
  <c r="E111" i="13"/>
  <c r="K109" i="13"/>
  <c r="F108" i="13"/>
  <c r="G105" i="13"/>
  <c r="B104" i="13"/>
  <c r="H102" i="13"/>
  <c r="C101" i="13"/>
  <c r="I99" i="13"/>
  <c r="D98" i="13"/>
  <c r="J96" i="13"/>
  <c r="E95" i="13"/>
  <c r="K93" i="13"/>
  <c r="F92" i="13"/>
  <c r="G89" i="13"/>
  <c r="B88" i="13"/>
  <c r="H86" i="13"/>
  <c r="C85" i="13"/>
  <c r="I83" i="13"/>
  <c r="D82" i="13"/>
  <c r="J80" i="13"/>
  <c r="E79" i="13"/>
  <c r="K77" i="13"/>
  <c r="F76" i="13"/>
  <c r="D143" i="13"/>
  <c r="J141" i="13"/>
  <c r="E140" i="13"/>
  <c r="K138" i="13"/>
  <c r="F137" i="13"/>
  <c r="G134" i="13"/>
  <c r="B133" i="13"/>
  <c r="H131" i="13"/>
  <c r="C130" i="13"/>
  <c r="I128" i="13"/>
  <c r="D127" i="13"/>
  <c r="J125" i="13"/>
  <c r="E124" i="13"/>
  <c r="K122" i="13"/>
  <c r="F121" i="13"/>
  <c r="G118" i="13"/>
  <c r="B117" i="13"/>
  <c r="H115" i="13"/>
  <c r="C114" i="13"/>
  <c r="I112" i="13"/>
  <c r="D111" i="13"/>
  <c r="J109" i="13"/>
  <c r="E108" i="13"/>
  <c r="K106" i="13"/>
  <c r="F105" i="13"/>
  <c r="G102" i="13"/>
  <c r="B101" i="13"/>
  <c r="H99" i="13"/>
  <c r="C98" i="13"/>
  <c r="I96" i="13"/>
  <c r="D95" i="13"/>
  <c r="J93" i="13"/>
  <c r="E92" i="13"/>
  <c r="K90" i="13"/>
  <c r="F89" i="13"/>
  <c r="G86" i="13"/>
  <c r="B85" i="13"/>
  <c r="H83" i="13"/>
  <c r="C82" i="13"/>
  <c r="I80" i="13"/>
  <c r="D79" i="13"/>
  <c r="J77" i="13"/>
  <c r="E76" i="13"/>
  <c r="K74" i="13"/>
  <c r="C143" i="13"/>
  <c r="I141" i="13"/>
  <c r="D140" i="13"/>
  <c r="J138" i="13"/>
  <c r="E137" i="13"/>
  <c r="K135" i="13"/>
  <c r="F134" i="13"/>
  <c r="G131" i="13"/>
  <c r="B130" i="13"/>
  <c r="H128" i="13"/>
  <c r="C127" i="13"/>
  <c r="I125" i="13"/>
  <c r="D124" i="13"/>
  <c r="J122" i="13"/>
  <c r="E121" i="13"/>
  <c r="K119" i="13"/>
  <c r="F118" i="13"/>
  <c r="G115" i="13"/>
  <c r="B114" i="13"/>
  <c r="H112" i="13"/>
  <c r="C111" i="13"/>
  <c r="I109" i="13"/>
  <c r="D108" i="13"/>
  <c r="J106" i="13"/>
  <c r="E105" i="13"/>
  <c r="K103" i="13"/>
  <c r="F102" i="13"/>
  <c r="G99" i="13"/>
  <c r="B98" i="13"/>
  <c r="H96" i="13"/>
  <c r="C95" i="13"/>
  <c r="I93" i="13"/>
  <c r="D92" i="13"/>
  <c r="J90" i="13"/>
  <c r="E89" i="13"/>
  <c r="K87" i="13"/>
  <c r="F86" i="13"/>
  <c r="G83" i="13"/>
  <c r="B82" i="13"/>
  <c r="H80" i="13"/>
  <c r="C79" i="13"/>
  <c r="I77" i="13"/>
  <c r="D76" i="13"/>
  <c r="J74" i="13"/>
  <c r="E73" i="13"/>
  <c r="K71" i="13"/>
  <c r="F70" i="13"/>
  <c r="G67" i="13"/>
  <c r="B66" i="13"/>
  <c r="H64" i="13"/>
  <c r="C63" i="13"/>
  <c r="I61" i="13"/>
  <c r="D60" i="13"/>
  <c r="J58" i="13"/>
  <c r="E57" i="13"/>
  <c r="K55" i="13"/>
  <c r="F54" i="13"/>
  <c r="G51" i="13"/>
  <c r="B50" i="13"/>
  <c r="H48" i="13"/>
  <c r="C47" i="13"/>
  <c r="I45" i="13"/>
  <c r="D44" i="13"/>
  <c r="J42" i="13"/>
  <c r="E41" i="13"/>
  <c r="K39" i="13"/>
  <c r="F38" i="13"/>
  <c r="B143" i="13"/>
  <c r="H141" i="13"/>
  <c r="C140" i="13"/>
  <c r="I138" i="13"/>
  <c r="D137" i="13"/>
  <c r="J135" i="13"/>
  <c r="E134" i="13"/>
  <c r="K132" i="13"/>
  <c r="F131" i="13"/>
  <c r="G128" i="13"/>
  <c r="B127" i="13"/>
  <c r="H125" i="13"/>
  <c r="C124" i="13"/>
  <c r="I122" i="13"/>
  <c r="D121" i="13"/>
  <c r="J119" i="13"/>
  <c r="E118" i="13"/>
  <c r="K116" i="13"/>
  <c r="F115" i="13"/>
  <c r="G112" i="13"/>
  <c r="B111" i="13"/>
  <c r="H109" i="13"/>
  <c r="C108" i="13"/>
  <c r="I106" i="13"/>
  <c r="D105" i="13"/>
  <c r="J103" i="13"/>
  <c r="E102" i="13"/>
  <c r="K100" i="13"/>
  <c r="F99" i="13"/>
  <c r="G96" i="13"/>
  <c r="B95" i="13"/>
  <c r="H93" i="13"/>
  <c r="C92" i="13"/>
  <c r="I90" i="13"/>
  <c r="D89" i="13"/>
  <c r="J87" i="13"/>
  <c r="E86" i="13"/>
  <c r="K84" i="13"/>
  <c r="F83" i="13"/>
  <c r="G80" i="13"/>
  <c r="B79" i="13"/>
  <c r="H77" i="13"/>
  <c r="C76" i="13"/>
  <c r="I74" i="13"/>
  <c r="D73" i="13"/>
  <c r="J71" i="13"/>
  <c r="E70" i="13"/>
  <c r="K68" i="13"/>
  <c r="F67" i="13"/>
  <c r="G64" i="13"/>
  <c r="B63" i="13"/>
  <c r="H61" i="13"/>
  <c r="C60" i="13"/>
  <c r="I58" i="13"/>
  <c r="D57" i="13"/>
  <c r="J55" i="13"/>
  <c r="E54" i="13"/>
  <c r="K52" i="13"/>
  <c r="F51" i="13"/>
  <c r="G48" i="13"/>
  <c r="B47" i="13"/>
  <c r="H45" i="13"/>
  <c r="C44" i="13"/>
  <c r="I42" i="13"/>
  <c r="D41" i="13"/>
  <c r="J39" i="13"/>
  <c r="G141" i="13"/>
  <c r="B140" i="13"/>
  <c r="H138" i="13"/>
  <c r="C137" i="13"/>
  <c r="I135" i="13"/>
  <c r="D134" i="13"/>
  <c r="J132" i="13"/>
  <c r="E131" i="13"/>
  <c r="K129" i="13"/>
  <c r="F128" i="13"/>
  <c r="G125" i="13"/>
  <c r="B124" i="13"/>
  <c r="H122" i="13"/>
  <c r="C121" i="13"/>
  <c r="I119" i="13"/>
  <c r="D118" i="13"/>
  <c r="J116" i="13"/>
  <c r="E115" i="13"/>
  <c r="K113" i="13"/>
  <c r="F112" i="13"/>
  <c r="G109" i="13"/>
  <c r="B108" i="13"/>
  <c r="H106" i="13"/>
  <c r="C105" i="13"/>
  <c r="I103" i="13"/>
  <c r="D102" i="13"/>
  <c r="J100" i="13"/>
  <c r="E99" i="13"/>
  <c r="K97" i="13"/>
  <c r="F96" i="13"/>
  <c r="G93" i="13"/>
  <c r="B92" i="13"/>
  <c r="H90" i="13"/>
  <c r="C89" i="13"/>
  <c r="I87" i="13"/>
  <c r="D86" i="13"/>
  <c r="J84" i="13"/>
  <c r="E83" i="13"/>
  <c r="K81" i="13"/>
  <c r="F80" i="13"/>
  <c r="G77" i="13"/>
  <c r="B76" i="13"/>
  <c r="H74" i="13"/>
  <c r="C73" i="13"/>
  <c r="I71" i="13"/>
  <c r="D70" i="13"/>
  <c r="J68" i="13"/>
  <c r="E67" i="13"/>
  <c r="K142" i="13"/>
  <c r="F141" i="13"/>
  <c r="G138" i="13"/>
  <c r="B137" i="13"/>
  <c r="H135" i="13"/>
  <c r="C134" i="13"/>
  <c r="I132" i="13"/>
  <c r="D131" i="13"/>
  <c r="J129" i="13"/>
  <c r="E128" i="13"/>
  <c r="K126" i="13"/>
  <c r="F125" i="13"/>
  <c r="G122" i="13"/>
  <c r="B121" i="13"/>
  <c r="H119" i="13"/>
  <c r="C118" i="13"/>
  <c r="I116" i="13"/>
  <c r="D115" i="13"/>
  <c r="J113" i="13"/>
  <c r="E112" i="13"/>
  <c r="K110" i="13"/>
  <c r="F109" i="13"/>
  <c r="G106" i="13"/>
  <c r="B105" i="13"/>
  <c r="H103" i="13"/>
  <c r="C102" i="13"/>
  <c r="I100" i="13"/>
  <c r="D99" i="13"/>
  <c r="J97" i="13"/>
  <c r="E96" i="13"/>
  <c r="K94" i="13"/>
  <c r="F93" i="13"/>
  <c r="G90" i="13"/>
  <c r="B89" i="13"/>
  <c r="H87" i="13"/>
  <c r="C86" i="13"/>
  <c r="I84" i="13"/>
  <c r="D83" i="13"/>
  <c r="J81" i="13"/>
  <c r="E80" i="13"/>
  <c r="K78" i="13"/>
  <c r="F77" i="13"/>
  <c r="G74" i="13"/>
  <c r="B73" i="13"/>
  <c r="H71" i="13"/>
  <c r="C70" i="13"/>
  <c r="I68" i="13"/>
  <c r="D67" i="13"/>
  <c r="J65" i="13"/>
  <c r="J142" i="13"/>
  <c r="E141" i="13"/>
  <c r="K139" i="13"/>
  <c r="F138" i="13"/>
  <c r="G135" i="13"/>
  <c r="B134" i="13"/>
  <c r="H132" i="13"/>
  <c r="C131" i="13"/>
  <c r="I129" i="13"/>
  <c r="D128" i="13"/>
  <c r="J126" i="13"/>
  <c r="E125" i="13"/>
  <c r="K123" i="13"/>
  <c r="F122" i="13"/>
  <c r="G119" i="13"/>
  <c r="B118" i="13"/>
  <c r="H116" i="13"/>
  <c r="C115" i="13"/>
  <c r="I113" i="13"/>
  <c r="D112" i="13"/>
  <c r="J110" i="13"/>
  <c r="E109" i="13"/>
  <c r="K107" i="13"/>
  <c r="F106" i="13"/>
  <c r="G103" i="13"/>
  <c r="B102" i="13"/>
  <c r="H100" i="13"/>
  <c r="C99" i="13"/>
  <c r="I97" i="13"/>
  <c r="D96" i="13"/>
  <c r="J94" i="13"/>
  <c r="E93" i="13"/>
  <c r="K91" i="13"/>
  <c r="F90" i="13"/>
  <c r="G87" i="13"/>
  <c r="B86" i="13"/>
  <c r="H84" i="13"/>
  <c r="C83" i="13"/>
  <c r="I81" i="13"/>
  <c r="D80" i="13"/>
  <c r="J78" i="13"/>
  <c r="E77" i="13"/>
  <c r="K75" i="13"/>
  <c r="F74" i="13"/>
  <c r="G71" i="13"/>
  <c r="B70" i="13"/>
  <c r="H68" i="13"/>
  <c r="C67" i="13"/>
  <c r="I65" i="13"/>
  <c r="I142" i="13"/>
  <c r="D141" i="13"/>
  <c r="J139" i="13"/>
  <c r="E138" i="13"/>
  <c r="K136" i="13"/>
  <c r="F135" i="13"/>
  <c r="G132" i="13"/>
  <c r="B131" i="13"/>
  <c r="H129" i="13"/>
  <c r="C128" i="13"/>
  <c r="I126" i="13"/>
  <c r="D125" i="13"/>
  <c r="J123" i="13"/>
  <c r="E122" i="13"/>
  <c r="K120" i="13"/>
  <c r="F119" i="13"/>
  <c r="G116" i="13"/>
  <c r="B115" i="13"/>
  <c r="H113" i="13"/>
  <c r="C112" i="13"/>
  <c r="I110" i="13"/>
  <c r="D109" i="13"/>
  <c r="J107" i="13"/>
  <c r="E106" i="13"/>
  <c r="K104" i="13"/>
  <c r="F103" i="13"/>
  <c r="G100" i="13"/>
  <c r="B99" i="13"/>
  <c r="H97" i="13"/>
  <c r="C96" i="13"/>
  <c r="I94" i="13"/>
  <c r="D93" i="13"/>
  <c r="J91" i="13"/>
  <c r="E90" i="13"/>
  <c r="K88" i="13"/>
  <c r="F87" i="13"/>
  <c r="G84" i="13"/>
  <c r="B83" i="13"/>
  <c r="H81" i="13"/>
  <c r="C80" i="13"/>
  <c r="I78" i="13"/>
  <c r="D77" i="13"/>
  <c r="J75" i="13"/>
  <c r="E74" i="13"/>
  <c r="K72" i="13"/>
  <c r="F71" i="13"/>
  <c r="G68" i="13"/>
  <c r="B67" i="13"/>
  <c r="H65" i="13"/>
  <c r="C64" i="13"/>
  <c r="I62" i="13"/>
  <c r="D61" i="13"/>
  <c r="J59" i="13"/>
  <c r="E58" i="13"/>
  <c r="K56" i="13"/>
  <c r="F55" i="13"/>
  <c r="G52" i="13"/>
  <c r="B51" i="13"/>
  <c r="H49" i="13"/>
  <c r="C48" i="13"/>
  <c r="I46" i="13"/>
  <c r="D45" i="13"/>
  <c r="J43" i="13"/>
  <c r="E42" i="13"/>
  <c r="K40" i="13"/>
  <c r="F39" i="13"/>
  <c r="G36" i="13"/>
  <c r="B35" i="13"/>
  <c r="H33" i="13"/>
  <c r="C32" i="13"/>
  <c r="I30" i="13"/>
  <c r="D29" i="13"/>
  <c r="J27" i="13"/>
  <c r="E26" i="13"/>
  <c r="K24" i="13"/>
  <c r="F23" i="13"/>
  <c r="G20" i="13"/>
  <c r="H142" i="13"/>
  <c r="E119" i="13"/>
  <c r="B96" i="13"/>
  <c r="J69" i="13"/>
  <c r="F65" i="13"/>
  <c r="K60" i="13"/>
  <c r="K58" i="13"/>
  <c r="I56" i="13"/>
  <c r="H54" i="13"/>
  <c r="F52" i="13"/>
  <c r="F50" i="13"/>
  <c r="D48" i="13"/>
  <c r="C46" i="13"/>
  <c r="K41" i="13"/>
  <c r="I39" i="13"/>
  <c r="K37" i="13"/>
  <c r="D36" i="13"/>
  <c r="H34" i="13"/>
  <c r="D31" i="13"/>
  <c r="H29" i="13"/>
  <c r="D26" i="13"/>
  <c r="H24" i="13"/>
  <c r="E21" i="13"/>
  <c r="I19" i="13"/>
  <c r="D18" i="13"/>
  <c r="J16" i="13"/>
  <c r="E15" i="13"/>
  <c r="C141" i="13"/>
  <c r="K117" i="13"/>
  <c r="H94" i="13"/>
  <c r="D74" i="13"/>
  <c r="E69" i="13"/>
  <c r="D65" i="13"/>
  <c r="K62" i="13"/>
  <c r="J60" i="13"/>
  <c r="H58" i="13"/>
  <c r="G56" i="13"/>
  <c r="G54" i="13"/>
  <c r="E52" i="13"/>
  <c r="D50" i="13"/>
  <c r="B48" i="13"/>
  <c r="B46" i="13"/>
  <c r="K43" i="13"/>
  <c r="J41" i="13"/>
  <c r="H39" i="13"/>
  <c r="J37" i="13"/>
  <c r="C36" i="13"/>
  <c r="G34" i="13"/>
  <c r="J32" i="13"/>
  <c r="C31" i="13"/>
  <c r="G29" i="13"/>
  <c r="K27" i="13"/>
  <c r="C26" i="13"/>
  <c r="G24" i="13"/>
  <c r="K22" i="13"/>
  <c r="C21" i="13"/>
  <c r="H19" i="13"/>
  <c r="C18" i="13"/>
  <c r="I16" i="13"/>
  <c r="D15" i="13"/>
  <c r="I139" i="13"/>
  <c r="F116" i="13"/>
  <c r="C93" i="13"/>
  <c r="I73" i="13"/>
  <c r="C69" i="13"/>
  <c r="J62" i="13"/>
  <c r="I60" i="13"/>
  <c r="G58" i="13"/>
  <c r="F56" i="13"/>
  <c r="D54" i="13"/>
  <c r="C52" i="13"/>
  <c r="C50" i="13"/>
  <c r="K45" i="13"/>
  <c r="I43" i="13"/>
  <c r="I41" i="13"/>
  <c r="G39" i="13"/>
  <c r="I37" i="13"/>
  <c r="B36" i="13"/>
  <c r="F34" i="13"/>
  <c r="I32" i="13"/>
  <c r="B31" i="13"/>
  <c r="F29" i="13"/>
  <c r="I27" i="13"/>
  <c r="B26" i="13"/>
  <c r="F24" i="13"/>
  <c r="J22" i="13"/>
  <c r="B21" i="13"/>
  <c r="G19" i="13"/>
  <c r="B18" i="13"/>
  <c r="H16" i="13"/>
  <c r="C15" i="13"/>
  <c r="D138" i="13"/>
  <c r="I91" i="13"/>
  <c r="G73" i="13"/>
  <c r="B69" i="13"/>
  <c r="J64" i="13"/>
  <c r="H62" i="13"/>
  <c r="H60" i="13"/>
  <c r="F58" i="13"/>
  <c r="E56" i="13"/>
  <c r="C54" i="13"/>
  <c r="B52" i="13"/>
  <c r="K49" i="13"/>
  <c r="J47" i="13"/>
  <c r="J45" i="13"/>
  <c r="H43" i="13"/>
  <c r="G41" i="13"/>
  <c r="E39" i="13"/>
  <c r="H37" i="13"/>
  <c r="D34" i="13"/>
  <c r="H32" i="13"/>
  <c r="E29" i="13"/>
  <c r="H27" i="13"/>
  <c r="E24" i="13"/>
  <c r="H22" i="13"/>
  <c r="F19" i="13"/>
  <c r="G16" i="13"/>
  <c r="B15" i="13"/>
  <c r="J136" i="13"/>
  <c r="G113" i="13"/>
  <c r="D90" i="13"/>
  <c r="F73" i="13"/>
  <c r="F68" i="13"/>
  <c r="I64" i="13"/>
  <c r="G62" i="13"/>
  <c r="F60" i="13"/>
  <c r="D58" i="13"/>
  <c r="D56" i="13"/>
  <c r="B54" i="13"/>
  <c r="J49" i="13"/>
  <c r="I47" i="13"/>
  <c r="G45" i="13"/>
  <c r="F43" i="13"/>
  <c r="F41" i="13"/>
  <c r="D39" i="13"/>
  <c r="G37" i="13"/>
  <c r="K35" i="13"/>
  <c r="C34" i="13"/>
  <c r="G32" i="13"/>
  <c r="K30" i="13"/>
  <c r="C29" i="13"/>
  <c r="G27" i="13"/>
  <c r="K25" i="13"/>
  <c r="D24" i="13"/>
  <c r="G22" i="13"/>
  <c r="K20" i="13"/>
  <c r="E19" i="13"/>
  <c r="K17" i="13"/>
  <c r="F16" i="13"/>
  <c r="E135" i="13"/>
  <c r="B112" i="13"/>
  <c r="J88" i="13"/>
  <c r="J72" i="13"/>
  <c r="E68" i="13"/>
  <c r="F64" i="13"/>
  <c r="E62" i="13"/>
  <c r="E60" i="13"/>
  <c r="C58" i="13"/>
  <c r="B56" i="13"/>
  <c r="K53" i="13"/>
  <c r="K51" i="13"/>
  <c r="I49" i="13"/>
  <c r="H47" i="13"/>
  <c r="F45" i="13"/>
  <c r="E43" i="13"/>
  <c r="C41" i="13"/>
  <c r="C39" i="13"/>
  <c r="F37" i="13"/>
  <c r="I35" i="13"/>
  <c r="B34" i="13"/>
  <c r="F32" i="13"/>
  <c r="J30" i="13"/>
  <c r="B29" i="13"/>
  <c r="F27" i="13"/>
  <c r="J25" i="13"/>
  <c r="B24" i="13"/>
  <c r="F22" i="13"/>
  <c r="J20" i="13"/>
  <c r="D19" i="13"/>
  <c r="J17" i="13"/>
  <c r="E16" i="13"/>
  <c r="K14" i="13"/>
  <c r="K133" i="13"/>
  <c r="H110" i="13"/>
  <c r="E87" i="13"/>
  <c r="I72" i="13"/>
  <c r="K67" i="13"/>
  <c r="E64" i="13"/>
  <c r="D62" i="13"/>
  <c r="B60" i="13"/>
  <c r="J53" i="13"/>
  <c r="I51" i="13"/>
  <c r="G49" i="13"/>
  <c r="G47" i="13"/>
  <c r="E45" i="13"/>
  <c r="D43" i="13"/>
  <c r="B41" i="13"/>
  <c r="B39" i="13"/>
  <c r="E37" i="13"/>
  <c r="H35" i="13"/>
  <c r="E32" i="13"/>
  <c r="H30" i="13"/>
  <c r="E27" i="13"/>
  <c r="I25" i="13"/>
  <c r="E22" i="13"/>
  <c r="I20" i="13"/>
  <c r="C19" i="13"/>
  <c r="I17" i="13"/>
  <c r="D16" i="13"/>
  <c r="J14" i="13"/>
  <c r="F132" i="13"/>
  <c r="C109" i="13"/>
  <c r="K85" i="13"/>
  <c r="D72" i="13"/>
  <c r="I67" i="13"/>
  <c r="D64" i="13"/>
  <c r="C62" i="13"/>
  <c r="K57" i="13"/>
  <c r="I55" i="13"/>
  <c r="H53" i="13"/>
  <c r="H51" i="13"/>
  <c r="F49" i="13"/>
  <c r="E47" i="13"/>
  <c r="C45" i="13"/>
  <c r="C43" i="13"/>
  <c r="C37" i="13"/>
  <c r="G35" i="13"/>
  <c r="K33" i="13"/>
  <c r="D32" i="13"/>
  <c r="G30" i="13"/>
  <c r="K28" i="13"/>
  <c r="D27" i="13"/>
  <c r="G25" i="13"/>
  <c r="K23" i="13"/>
  <c r="D22" i="13"/>
  <c r="H20" i="13"/>
  <c r="B19" i="13"/>
  <c r="H17" i="13"/>
  <c r="C16" i="13"/>
  <c r="I14" i="13"/>
  <c r="I107" i="13"/>
  <c r="F84" i="13"/>
  <c r="B72" i="13"/>
  <c r="H67" i="13"/>
  <c r="B64" i="13"/>
  <c r="B62" i="13"/>
  <c r="K59" i="13"/>
  <c r="J57" i="13"/>
  <c r="H55" i="13"/>
  <c r="G53" i="13"/>
  <c r="E51" i="13"/>
  <c r="D49" i="13"/>
  <c r="D47" i="13"/>
  <c r="B45" i="13"/>
  <c r="J40" i="13"/>
  <c r="K38" i="13"/>
  <c r="B37" i="13"/>
  <c r="F35" i="13"/>
  <c r="J33" i="13"/>
  <c r="B32" i="13"/>
  <c r="F30" i="13"/>
  <c r="J28" i="13"/>
  <c r="C27" i="13"/>
  <c r="F25" i="13"/>
  <c r="J23" i="13"/>
  <c r="C22" i="13"/>
  <c r="F20" i="13"/>
  <c r="G17" i="13"/>
  <c r="B16" i="13"/>
  <c r="H14" i="13"/>
  <c r="G129" i="13"/>
  <c r="D106" i="13"/>
  <c r="K61" i="13"/>
  <c r="I59" i="13"/>
  <c r="I57" i="13"/>
  <c r="G55" i="13"/>
  <c r="F53" i="13"/>
  <c r="D51" i="13"/>
  <c r="C49" i="13"/>
  <c r="K44" i="13"/>
  <c r="K42" i="13"/>
  <c r="I40" i="13"/>
  <c r="J38" i="13"/>
  <c r="E35" i="13"/>
  <c r="I33" i="13"/>
  <c r="E30" i="13"/>
  <c r="I28" i="13"/>
  <c r="E25" i="13"/>
  <c r="I23" i="13"/>
  <c r="B22" i="13"/>
  <c r="E20" i="13"/>
  <c r="K18" i="13"/>
  <c r="F17" i="13"/>
  <c r="G14" i="13"/>
  <c r="J120" i="13"/>
  <c r="H52" i="13"/>
  <c r="B38" i="13"/>
  <c r="B28" i="13"/>
  <c r="E18" i="13"/>
  <c r="B128" i="13"/>
  <c r="J104" i="13"/>
  <c r="G81" i="13"/>
  <c r="E71" i="13"/>
  <c r="K66" i="13"/>
  <c r="J63" i="13"/>
  <c r="J61" i="13"/>
  <c r="H59" i="13"/>
  <c r="G57" i="13"/>
  <c r="E55" i="13"/>
  <c r="E53" i="13"/>
  <c r="C51" i="13"/>
  <c r="B49" i="13"/>
  <c r="K46" i="13"/>
  <c r="J44" i="13"/>
  <c r="H42" i="13"/>
  <c r="G40" i="13"/>
  <c r="H38" i="13"/>
  <c r="K36" i="13"/>
  <c r="D35" i="13"/>
  <c r="G33" i="13"/>
  <c r="K31" i="13"/>
  <c r="D30" i="13"/>
  <c r="H28" i="13"/>
  <c r="K26" i="13"/>
  <c r="D25" i="13"/>
  <c r="H23" i="13"/>
  <c r="K21" i="13"/>
  <c r="D20" i="13"/>
  <c r="J18" i="13"/>
  <c r="E17" i="13"/>
  <c r="K15" i="13"/>
  <c r="F14" i="13"/>
  <c r="G97" i="13"/>
  <c r="E48" i="13"/>
  <c r="E36" i="13"/>
  <c r="F26" i="13"/>
  <c r="K16" i="13"/>
  <c r="H126" i="13"/>
  <c r="E103" i="13"/>
  <c r="B80" i="13"/>
  <c r="D71" i="13"/>
  <c r="F66" i="13"/>
  <c r="I63" i="13"/>
  <c r="G61" i="13"/>
  <c r="F59" i="13"/>
  <c r="F57" i="13"/>
  <c r="D55" i="13"/>
  <c r="C53" i="13"/>
  <c r="J46" i="13"/>
  <c r="I44" i="13"/>
  <c r="G42" i="13"/>
  <c r="F40" i="13"/>
  <c r="G38" i="13"/>
  <c r="J36" i="13"/>
  <c r="C35" i="13"/>
  <c r="F33" i="13"/>
  <c r="J31" i="13"/>
  <c r="C30" i="13"/>
  <c r="F28" i="13"/>
  <c r="J26" i="13"/>
  <c r="C25" i="13"/>
  <c r="G23" i="13"/>
  <c r="J21" i="13"/>
  <c r="C20" i="13"/>
  <c r="I18" i="13"/>
  <c r="D17" i="13"/>
  <c r="J15" i="13"/>
  <c r="E14" i="13"/>
  <c r="D63" i="13"/>
  <c r="D46" i="13"/>
  <c r="E31" i="13"/>
  <c r="F21" i="13"/>
  <c r="C125" i="13"/>
  <c r="K101" i="13"/>
  <c r="H78" i="13"/>
  <c r="J70" i="13"/>
  <c r="D66" i="13"/>
  <c r="H63" i="13"/>
  <c r="F61" i="13"/>
  <c r="E59" i="13"/>
  <c r="C57" i="13"/>
  <c r="B55" i="13"/>
  <c r="B53" i="13"/>
  <c r="K50" i="13"/>
  <c r="J48" i="13"/>
  <c r="H46" i="13"/>
  <c r="H44" i="13"/>
  <c r="F42" i="13"/>
  <c r="E40" i="13"/>
  <c r="E38" i="13"/>
  <c r="I36" i="13"/>
  <c r="E33" i="13"/>
  <c r="I31" i="13"/>
  <c r="B30" i="13"/>
  <c r="E28" i="13"/>
  <c r="I26" i="13"/>
  <c r="B25" i="13"/>
  <c r="E23" i="13"/>
  <c r="I21" i="13"/>
  <c r="B20" i="13"/>
  <c r="H18" i="13"/>
  <c r="C17" i="13"/>
  <c r="I15" i="13"/>
  <c r="D14" i="13"/>
  <c r="G65" i="13"/>
  <c r="J56" i="13"/>
  <c r="B44" i="13"/>
  <c r="I34" i="13"/>
  <c r="I24" i="13"/>
  <c r="F15" i="13"/>
  <c r="I123" i="13"/>
  <c r="F100" i="13"/>
  <c r="C77" i="13"/>
  <c r="H70" i="13"/>
  <c r="C66" i="13"/>
  <c r="G63" i="13"/>
  <c r="E61" i="13"/>
  <c r="D59" i="13"/>
  <c r="B57" i="13"/>
  <c r="J52" i="13"/>
  <c r="I50" i="13"/>
  <c r="I48" i="13"/>
  <c r="G46" i="13"/>
  <c r="F44" i="13"/>
  <c r="D42" i="13"/>
  <c r="D40" i="13"/>
  <c r="D38" i="13"/>
  <c r="H36" i="13"/>
  <c r="K34" i="13"/>
  <c r="D33" i="13"/>
  <c r="H31" i="13"/>
  <c r="K29" i="13"/>
  <c r="D28" i="13"/>
  <c r="H26" i="13"/>
  <c r="D23" i="13"/>
  <c r="H21" i="13"/>
  <c r="G18" i="13"/>
  <c r="B17" i="13"/>
  <c r="H15" i="13"/>
  <c r="C14" i="13"/>
  <c r="C75" i="13"/>
  <c r="B61" i="13"/>
  <c r="G50" i="13"/>
  <c r="I29" i="13"/>
  <c r="J19" i="13"/>
  <c r="D122" i="13"/>
  <c r="I75" i="13"/>
  <c r="G70" i="13"/>
  <c r="K65" i="13"/>
  <c r="E63" i="13"/>
  <c r="C61" i="13"/>
  <c r="C59" i="13"/>
  <c r="K54" i="13"/>
  <c r="I52" i="13"/>
  <c r="H50" i="13"/>
  <c r="F48" i="13"/>
  <c r="E46" i="13"/>
  <c r="E44" i="13"/>
  <c r="C42" i="13"/>
  <c r="B40" i="13"/>
  <c r="C38" i="13"/>
  <c r="F36" i="13"/>
  <c r="J34" i="13"/>
  <c r="C33" i="13"/>
  <c r="G31" i="13"/>
  <c r="J29" i="13"/>
  <c r="C28" i="13"/>
  <c r="G26" i="13"/>
  <c r="J24" i="13"/>
  <c r="C23" i="13"/>
  <c r="G21" i="13"/>
  <c r="K19" i="13"/>
  <c r="F18" i="13"/>
  <c r="G15" i="13"/>
  <c r="B14" i="13"/>
  <c r="K69" i="13"/>
  <c r="J54" i="13"/>
  <c r="B33" i="13"/>
  <c r="B23" i="13"/>
  <c r="B6" i="3"/>
  <c r="J133" i="1"/>
  <c r="K133" i="1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" i="5"/>
  <c r="I133" i="1" l="1"/>
  <c r="H133" i="1"/>
  <c r="G133" i="1"/>
  <c r="F133" i="1"/>
  <c r="E133" i="1"/>
  <c r="D133" i="1"/>
  <c r="C133" i="1"/>
  <c r="I122" i="1"/>
  <c r="D122" i="1"/>
  <c r="C111" i="1"/>
  <c r="G13" i="1"/>
  <c r="C11" i="1"/>
  <c r="A11" i="1"/>
  <c r="E10" i="13" s="1"/>
  <c r="B7" i="1"/>
  <c r="U13" i="13" l="1"/>
  <c r="T13" i="13"/>
  <c r="S13" i="13"/>
  <c r="R13" i="13"/>
  <c r="Q13" i="13"/>
  <c r="P13" i="13"/>
  <c r="E13" i="13"/>
  <c r="F13" i="13"/>
  <c r="G13" i="13"/>
  <c r="H13" i="13"/>
  <c r="I13" i="13"/>
  <c r="J13" i="13"/>
  <c r="K13" i="13"/>
  <c r="L13" i="13"/>
  <c r="M13" i="13"/>
  <c r="N13" i="13"/>
  <c r="O13" i="13"/>
  <c r="D13" i="13"/>
  <c r="B7" i="16"/>
  <c r="B7" i="10"/>
  <c r="B7" i="13"/>
  <c r="A13" i="13" s="1"/>
  <c r="B7" i="3"/>
  <c r="C122" i="1"/>
  <c r="E122" i="1" s="1"/>
  <c r="A1053" i="5" l="1"/>
  <c r="A924" i="5"/>
  <c r="A778" i="5"/>
  <c r="A1026" i="5"/>
  <c r="A971" i="5"/>
  <c r="A916" i="5"/>
  <c r="A806" i="5"/>
  <c r="A988" i="5"/>
  <c r="A915" i="5"/>
  <c r="A1042" i="5"/>
  <c r="A987" i="5"/>
  <c r="A932" i="5"/>
  <c r="A840" i="5"/>
  <c r="A786" i="5"/>
  <c r="A722" i="5"/>
  <c r="A1039" i="5"/>
  <c r="A1038" i="5"/>
  <c r="A1002" i="5"/>
  <c r="A1019" i="5"/>
  <c r="A982" i="5"/>
  <c r="A946" i="5"/>
  <c r="A927" i="5"/>
  <c r="A891" i="5"/>
  <c r="A836" i="5"/>
  <c r="A799" i="5"/>
  <c r="A763" i="5"/>
  <c r="A707" i="5"/>
  <c r="A514" i="5"/>
  <c r="A1036" i="5"/>
  <c r="A999" i="5"/>
  <c r="A963" i="5"/>
  <c r="A926" i="5"/>
  <c r="A908" i="5"/>
  <c r="A890" i="5"/>
  <c r="A871" i="5"/>
  <c r="A853" i="5"/>
  <c r="A835" i="5"/>
  <c r="A816" i="5"/>
  <c r="A798" i="5"/>
  <c r="A780" i="5"/>
  <c r="A762" i="5"/>
  <c r="A741" i="5"/>
  <c r="A706" i="5"/>
  <c r="A627" i="5"/>
  <c r="A499" i="5"/>
  <c r="A942" i="5"/>
  <c r="A869" i="5"/>
  <c r="A1044" i="5"/>
  <c r="A1007" i="5"/>
  <c r="A898" i="5"/>
  <c r="A843" i="5"/>
  <c r="A1043" i="5"/>
  <c r="A1006" i="5"/>
  <c r="A933" i="5"/>
  <c r="A1023" i="5"/>
  <c r="A950" i="5"/>
  <c r="A914" i="5"/>
  <c r="A859" i="5"/>
  <c r="A804" i="5"/>
  <c r="A1040" i="5"/>
  <c r="A1004" i="5"/>
  <c r="A1021" i="5"/>
  <c r="A1020" i="5"/>
  <c r="A1037" i="5"/>
  <c r="A1000" i="5"/>
  <c r="A964" i="5"/>
  <c r="A909" i="5"/>
  <c r="A872" i="5"/>
  <c r="A854" i="5"/>
  <c r="A818" i="5"/>
  <c r="A781" i="5"/>
  <c r="A742" i="5"/>
  <c r="A642" i="5"/>
  <c r="A1018" i="5"/>
  <c r="A981" i="5"/>
  <c r="A944" i="5"/>
  <c r="A1035" i="5"/>
  <c r="A1016" i="5"/>
  <c r="A998" i="5"/>
  <c r="A980" i="5"/>
  <c r="A962" i="5"/>
  <c r="A943" i="5"/>
  <c r="A925" i="5"/>
  <c r="A907" i="5"/>
  <c r="A888" i="5"/>
  <c r="A870" i="5"/>
  <c r="A852" i="5"/>
  <c r="A834" i="5"/>
  <c r="A815" i="5"/>
  <c r="A797" i="5"/>
  <c r="A779" i="5"/>
  <c r="A760" i="5"/>
  <c r="A740" i="5"/>
  <c r="A704" i="5"/>
  <c r="A626" i="5"/>
  <c r="A498" i="5"/>
  <c r="A611" i="5"/>
  <c r="A483" i="5"/>
  <c r="A1014" i="5"/>
  <c r="A886" i="5"/>
  <c r="A850" i="5"/>
  <c r="A813" i="5"/>
  <c r="A795" i="5"/>
  <c r="A776" i="5"/>
  <c r="A758" i="5"/>
  <c r="A738" i="5"/>
  <c r="A696" i="5"/>
  <c r="A610" i="5"/>
  <c r="A482" i="5"/>
  <c r="A1034" i="5"/>
  <c r="A851" i="5"/>
  <c r="A978" i="5"/>
  <c r="A941" i="5"/>
  <c r="A904" i="5"/>
  <c r="A868" i="5"/>
  <c r="A831" i="5"/>
  <c r="A1051" i="5"/>
  <c r="A1031" i="5"/>
  <c r="A1013" i="5"/>
  <c r="A995" i="5"/>
  <c r="A976" i="5"/>
  <c r="A958" i="5"/>
  <c r="A940" i="5"/>
  <c r="A922" i="5"/>
  <c r="A903" i="5"/>
  <c r="A885" i="5"/>
  <c r="A867" i="5"/>
  <c r="A848" i="5"/>
  <c r="A830" i="5"/>
  <c r="A812" i="5"/>
  <c r="A794" i="5"/>
  <c r="A775" i="5"/>
  <c r="A757" i="5"/>
  <c r="A736" i="5"/>
  <c r="A691" i="5"/>
  <c r="A595" i="5"/>
  <c r="A467" i="5"/>
  <c r="A960" i="5"/>
  <c r="A700" i="5"/>
  <c r="A959" i="5"/>
  <c r="A923" i="5"/>
  <c r="A1049" i="5"/>
  <c r="A1030" i="5"/>
  <c r="A1012" i="5"/>
  <c r="A994" i="5"/>
  <c r="A975" i="5"/>
  <c r="A957" i="5"/>
  <c r="A939" i="5"/>
  <c r="A920" i="5"/>
  <c r="A902" i="5"/>
  <c r="A884" i="5"/>
  <c r="A866" i="5"/>
  <c r="A847" i="5"/>
  <c r="A829" i="5"/>
  <c r="A811" i="5"/>
  <c r="A792" i="5"/>
  <c r="A774" i="5"/>
  <c r="A756" i="5"/>
  <c r="A735" i="5"/>
  <c r="A690" i="5"/>
  <c r="A594" i="5"/>
  <c r="A466" i="5"/>
  <c r="A887" i="5"/>
  <c r="A1032" i="5"/>
  <c r="A1029" i="5"/>
  <c r="A956" i="5"/>
  <c r="A919" i="5"/>
  <c r="A901" i="5"/>
  <c r="A883" i="5"/>
  <c r="A864" i="5"/>
  <c r="A846" i="5"/>
  <c r="A828" i="5"/>
  <c r="A810" i="5"/>
  <c r="A791" i="5"/>
  <c r="A773" i="5"/>
  <c r="A755" i="5"/>
  <c r="A732" i="5"/>
  <c r="A688" i="5"/>
  <c r="A579" i="5"/>
  <c r="A451" i="5"/>
  <c r="A796" i="5"/>
  <c r="A996" i="5"/>
  <c r="A1011" i="5"/>
  <c r="A974" i="5"/>
  <c r="A938" i="5"/>
  <c r="A1046" i="5"/>
  <c r="A1028" i="5"/>
  <c r="A1010" i="5"/>
  <c r="A991" i="5"/>
  <c r="A973" i="5"/>
  <c r="A955" i="5"/>
  <c r="A936" i="5"/>
  <c r="A918" i="5"/>
  <c r="A900" i="5"/>
  <c r="A882" i="5"/>
  <c r="A863" i="5"/>
  <c r="A845" i="5"/>
  <c r="A827" i="5"/>
  <c r="A808" i="5"/>
  <c r="A790" i="5"/>
  <c r="A772" i="5"/>
  <c r="A754" i="5"/>
  <c r="A728" i="5"/>
  <c r="A684" i="5"/>
  <c r="A578" i="5"/>
  <c r="A450" i="5"/>
  <c r="A832" i="5"/>
  <c r="A1052" i="5"/>
  <c r="A1048" i="5"/>
  <c r="A992" i="5"/>
  <c r="A1045" i="5"/>
  <c r="A1027" i="5"/>
  <c r="A1008" i="5"/>
  <c r="A990" i="5"/>
  <c r="A972" i="5"/>
  <c r="A954" i="5"/>
  <c r="A935" i="5"/>
  <c r="A917" i="5"/>
  <c r="A899" i="5"/>
  <c r="A880" i="5"/>
  <c r="A862" i="5"/>
  <c r="A844" i="5"/>
  <c r="A826" i="5"/>
  <c r="A807" i="5"/>
  <c r="A789" i="5"/>
  <c r="A771" i="5"/>
  <c r="A752" i="5"/>
  <c r="A727" i="5"/>
  <c r="A675" i="5"/>
  <c r="A563" i="5"/>
  <c r="A435" i="5"/>
  <c r="A770" i="5"/>
  <c r="A751" i="5"/>
  <c r="A726" i="5"/>
  <c r="A674" i="5"/>
  <c r="A562" i="5"/>
  <c r="A434" i="5"/>
  <c r="A906" i="5"/>
  <c r="A878" i="5"/>
  <c r="A860" i="5"/>
  <c r="A842" i="5"/>
  <c r="A823" i="5"/>
  <c r="A805" i="5"/>
  <c r="A787" i="5"/>
  <c r="A768" i="5"/>
  <c r="A750" i="5"/>
  <c r="A723" i="5"/>
  <c r="A672" i="5"/>
  <c r="A547" i="5"/>
  <c r="A419" i="5"/>
  <c r="A997" i="5"/>
  <c r="A824" i="5"/>
  <c r="A659" i="5"/>
  <c r="A546" i="5"/>
  <c r="A418" i="5"/>
  <c r="A759" i="5"/>
  <c r="A952" i="5"/>
  <c r="A861" i="5"/>
  <c r="A1024" i="5"/>
  <c r="A896" i="5"/>
  <c r="A895" i="5"/>
  <c r="A767" i="5"/>
  <c r="A986" i="5"/>
  <c r="A967" i="5"/>
  <c r="A949" i="5"/>
  <c r="A931" i="5"/>
  <c r="A912" i="5"/>
  <c r="A894" i="5"/>
  <c r="A876" i="5"/>
  <c r="A858" i="5"/>
  <c r="A839" i="5"/>
  <c r="A821" i="5"/>
  <c r="A803" i="5"/>
  <c r="A784" i="5"/>
  <c r="A766" i="5"/>
  <c r="A748" i="5"/>
  <c r="A720" i="5"/>
  <c r="A658" i="5"/>
  <c r="A531" i="5"/>
  <c r="A403" i="5"/>
  <c r="A979" i="5"/>
  <c r="A739" i="5"/>
  <c r="A934" i="5"/>
  <c r="A788" i="5"/>
  <c r="A970" i="5"/>
  <c r="A968" i="5"/>
  <c r="A822" i="5"/>
  <c r="A1022" i="5"/>
  <c r="A984" i="5"/>
  <c r="A966" i="5"/>
  <c r="A948" i="5"/>
  <c r="A930" i="5"/>
  <c r="A911" i="5"/>
  <c r="A893" i="5"/>
  <c r="A875" i="5"/>
  <c r="A856" i="5"/>
  <c r="A838" i="5"/>
  <c r="A820" i="5"/>
  <c r="A802" i="5"/>
  <c r="A783" i="5"/>
  <c r="A765" i="5"/>
  <c r="A744" i="5"/>
  <c r="A716" i="5"/>
  <c r="A656" i="5"/>
  <c r="A530" i="5"/>
  <c r="A402" i="5"/>
  <c r="A1015" i="5"/>
  <c r="A814" i="5"/>
  <c r="A989" i="5"/>
  <c r="A879" i="5"/>
  <c r="A951" i="5"/>
  <c r="A1005" i="5"/>
  <c r="A877" i="5"/>
  <c r="A749" i="5"/>
  <c r="A1003" i="5"/>
  <c r="A983" i="5"/>
  <c r="A965" i="5"/>
  <c r="A947" i="5"/>
  <c r="A928" i="5"/>
  <c r="A910" i="5"/>
  <c r="A892" i="5"/>
  <c r="A874" i="5"/>
  <c r="A855" i="5"/>
  <c r="A837" i="5"/>
  <c r="A819" i="5"/>
  <c r="A800" i="5"/>
  <c r="A782" i="5"/>
  <c r="A764" i="5"/>
  <c r="A743" i="5"/>
  <c r="A712" i="5"/>
  <c r="A643" i="5"/>
  <c r="A515" i="5"/>
  <c r="A387" i="5"/>
  <c r="A1041" i="5"/>
  <c r="A1025" i="5"/>
  <c r="A1009" i="5"/>
  <c r="A993" i="5"/>
  <c r="A977" i="5"/>
  <c r="A961" i="5"/>
  <c r="A945" i="5"/>
  <c r="A929" i="5"/>
  <c r="A913" i="5"/>
  <c r="A897" i="5"/>
  <c r="A881" i="5"/>
  <c r="A865" i="5"/>
  <c r="A849" i="5"/>
  <c r="A833" i="5"/>
  <c r="A817" i="5"/>
  <c r="A801" i="5"/>
  <c r="A785" i="5"/>
  <c r="A769" i="5"/>
  <c r="A753" i="5"/>
  <c r="A737" i="5"/>
  <c r="A721" i="5"/>
  <c r="A705" i="5"/>
  <c r="A689" i="5"/>
  <c r="A673" i="5"/>
  <c r="A657" i="5"/>
  <c r="A641" i="5"/>
  <c r="A625" i="5"/>
  <c r="A609" i="5"/>
  <c r="A593" i="5"/>
  <c r="A577" i="5"/>
  <c r="A561" i="5"/>
  <c r="A545" i="5"/>
  <c r="A529" i="5"/>
  <c r="A513" i="5"/>
  <c r="A497" i="5"/>
  <c r="A481" i="5"/>
  <c r="A465" i="5"/>
  <c r="A449" i="5"/>
  <c r="A433" i="5"/>
  <c r="A417" i="5"/>
  <c r="A401" i="5"/>
  <c r="A640" i="5"/>
  <c r="A624" i="5"/>
  <c r="A608" i="5"/>
  <c r="A592" i="5"/>
  <c r="A576" i="5"/>
  <c r="A560" i="5"/>
  <c r="A544" i="5"/>
  <c r="A528" i="5"/>
  <c r="A512" i="5"/>
  <c r="A496" i="5"/>
  <c r="A480" i="5"/>
  <c r="A464" i="5"/>
  <c r="A448" i="5"/>
  <c r="A432" i="5"/>
  <c r="A416" i="5"/>
  <c r="A400" i="5"/>
  <c r="A719" i="5"/>
  <c r="A703" i="5"/>
  <c r="A687" i="5"/>
  <c r="A671" i="5"/>
  <c r="A655" i="5"/>
  <c r="A639" i="5"/>
  <c r="A623" i="5"/>
  <c r="A607" i="5"/>
  <c r="A591" i="5"/>
  <c r="A575" i="5"/>
  <c r="A559" i="5"/>
  <c r="A543" i="5"/>
  <c r="A527" i="5"/>
  <c r="A511" i="5"/>
  <c r="A495" i="5"/>
  <c r="A479" i="5"/>
  <c r="A463" i="5"/>
  <c r="A447" i="5"/>
  <c r="A431" i="5"/>
  <c r="A415" i="5"/>
  <c r="A399" i="5"/>
  <c r="A734" i="5"/>
  <c r="A718" i="5"/>
  <c r="A702" i="5"/>
  <c r="A686" i="5"/>
  <c r="A670" i="5"/>
  <c r="A654" i="5"/>
  <c r="A638" i="5"/>
  <c r="A622" i="5"/>
  <c r="A606" i="5"/>
  <c r="A590" i="5"/>
  <c r="A574" i="5"/>
  <c r="A558" i="5"/>
  <c r="A542" i="5"/>
  <c r="A526" i="5"/>
  <c r="A510" i="5"/>
  <c r="A494" i="5"/>
  <c r="A478" i="5"/>
  <c r="A462" i="5"/>
  <c r="A446" i="5"/>
  <c r="A430" i="5"/>
  <c r="A414" i="5"/>
  <c r="A398" i="5"/>
  <c r="A733" i="5"/>
  <c r="A717" i="5"/>
  <c r="A701" i="5"/>
  <c r="A685" i="5"/>
  <c r="A669" i="5"/>
  <c r="A653" i="5"/>
  <c r="A637" i="5"/>
  <c r="A621" i="5"/>
  <c r="A605" i="5"/>
  <c r="A589" i="5"/>
  <c r="A573" i="5"/>
  <c r="A557" i="5"/>
  <c r="A541" i="5"/>
  <c r="A525" i="5"/>
  <c r="A509" i="5"/>
  <c r="A493" i="5"/>
  <c r="A477" i="5"/>
  <c r="A461" i="5"/>
  <c r="A445" i="5"/>
  <c r="A429" i="5"/>
  <c r="A413" i="5"/>
  <c r="A397" i="5"/>
  <c r="A668" i="5"/>
  <c r="A652" i="5"/>
  <c r="A636" i="5"/>
  <c r="A620" i="5"/>
  <c r="A604" i="5"/>
  <c r="A588" i="5"/>
  <c r="A572" i="5"/>
  <c r="A556" i="5"/>
  <c r="A540" i="5"/>
  <c r="A524" i="5"/>
  <c r="A508" i="5"/>
  <c r="A492" i="5"/>
  <c r="A476" i="5"/>
  <c r="A460" i="5"/>
  <c r="A444" i="5"/>
  <c r="A428" i="5"/>
  <c r="A412" i="5"/>
  <c r="A396" i="5"/>
  <c r="A747" i="5"/>
  <c r="A731" i="5"/>
  <c r="A715" i="5"/>
  <c r="A699" i="5"/>
  <c r="A683" i="5"/>
  <c r="A667" i="5"/>
  <c r="A651" i="5"/>
  <c r="A635" i="5"/>
  <c r="A619" i="5"/>
  <c r="A603" i="5"/>
  <c r="A587" i="5"/>
  <c r="A571" i="5"/>
  <c r="A555" i="5"/>
  <c r="A539" i="5"/>
  <c r="A523" i="5"/>
  <c r="A507" i="5"/>
  <c r="A491" i="5"/>
  <c r="A475" i="5"/>
  <c r="A459" i="5"/>
  <c r="A443" i="5"/>
  <c r="A427" i="5"/>
  <c r="A411" i="5"/>
  <c r="A395" i="5"/>
  <c r="A730" i="5"/>
  <c r="A666" i="5"/>
  <c r="A618" i="5"/>
  <c r="A602" i="5"/>
  <c r="A586" i="5"/>
  <c r="A570" i="5"/>
  <c r="A554" i="5"/>
  <c r="A538" i="5"/>
  <c r="A522" i="5"/>
  <c r="A506" i="5"/>
  <c r="A490" i="5"/>
  <c r="A474" i="5"/>
  <c r="A458" i="5"/>
  <c r="A442" i="5"/>
  <c r="A426" i="5"/>
  <c r="A410" i="5"/>
  <c r="A394" i="5"/>
  <c r="A746" i="5"/>
  <c r="A714" i="5"/>
  <c r="A698" i="5"/>
  <c r="A682" i="5"/>
  <c r="A650" i="5"/>
  <c r="A634" i="5"/>
  <c r="A1050" i="5"/>
  <c r="A1033" i="5"/>
  <c r="A1017" i="5"/>
  <c r="A1001" i="5"/>
  <c r="A985" i="5"/>
  <c r="A969" i="5"/>
  <c r="A953" i="5"/>
  <c r="A937" i="5"/>
  <c r="A921" i="5"/>
  <c r="A905" i="5"/>
  <c r="A889" i="5"/>
  <c r="A873" i="5"/>
  <c r="A857" i="5"/>
  <c r="A841" i="5"/>
  <c r="A825" i="5"/>
  <c r="A809" i="5"/>
  <c r="A793" i="5"/>
  <c r="A777" i="5"/>
  <c r="A761" i="5"/>
  <c r="A745" i="5"/>
  <c r="A729" i="5"/>
  <c r="A713" i="5"/>
  <c r="A697" i="5"/>
  <c r="A681" i="5"/>
  <c r="A665" i="5"/>
  <c r="A649" i="5"/>
  <c r="A633" i="5"/>
  <c r="A617" i="5"/>
  <c r="A601" i="5"/>
  <c r="A585" i="5"/>
  <c r="A569" i="5"/>
  <c r="A553" i="5"/>
  <c r="A537" i="5"/>
  <c r="A521" i="5"/>
  <c r="A505" i="5"/>
  <c r="A489" i="5"/>
  <c r="A473" i="5"/>
  <c r="A457" i="5"/>
  <c r="A441" i="5"/>
  <c r="A425" i="5"/>
  <c r="A409" i="5"/>
  <c r="A393" i="5"/>
  <c r="A680" i="5"/>
  <c r="A664" i="5"/>
  <c r="A648" i="5"/>
  <c r="A632" i="5"/>
  <c r="A616" i="5"/>
  <c r="A600" i="5"/>
  <c r="A584" i="5"/>
  <c r="A568" i="5"/>
  <c r="A552" i="5"/>
  <c r="A536" i="5"/>
  <c r="A520" i="5"/>
  <c r="A504" i="5"/>
  <c r="A488" i="5"/>
  <c r="A472" i="5"/>
  <c r="A456" i="5"/>
  <c r="A440" i="5"/>
  <c r="A424" i="5"/>
  <c r="A408" i="5"/>
  <c r="A392" i="5"/>
  <c r="A711" i="5"/>
  <c r="A695" i="5"/>
  <c r="A679" i="5"/>
  <c r="A663" i="5"/>
  <c r="A647" i="5"/>
  <c r="A631" i="5"/>
  <c r="A615" i="5"/>
  <c r="A599" i="5"/>
  <c r="A583" i="5"/>
  <c r="A567" i="5"/>
  <c r="A551" i="5"/>
  <c r="A535" i="5"/>
  <c r="A519" i="5"/>
  <c r="A503" i="5"/>
  <c r="A487" i="5"/>
  <c r="A471" i="5"/>
  <c r="A455" i="5"/>
  <c r="A439" i="5"/>
  <c r="A423" i="5"/>
  <c r="A407" i="5"/>
  <c r="A391" i="5"/>
  <c r="A710" i="5"/>
  <c r="A694" i="5"/>
  <c r="A678" i="5"/>
  <c r="A662" i="5"/>
  <c r="A646" i="5"/>
  <c r="A630" i="5"/>
  <c r="A614" i="5"/>
  <c r="A598" i="5"/>
  <c r="A582" i="5"/>
  <c r="A566" i="5"/>
  <c r="A550" i="5"/>
  <c r="A534" i="5"/>
  <c r="A518" i="5"/>
  <c r="A502" i="5"/>
  <c r="A486" i="5"/>
  <c r="A470" i="5"/>
  <c r="A454" i="5"/>
  <c r="A438" i="5"/>
  <c r="A422" i="5"/>
  <c r="A406" i="5"/>
  <c r="A390" i="5"/>
  <c r="A725" i="5"/>
  <c r="A709" i="5"/>
  <c r="A693" i="5"/>
  <c r="A677" i="5"/>
  <c r="A661" i="5"/>
  <c r="A645" i="5"/>
  <c r="A629" i="5"/>
  <c r="A613" i="5"/>
  <c r="A597" i="5"/>
  <c r="A581" i="5"/>
  <c r="A565" i="5"/>
  <c r="A549" i="5"/>
  <c r="A533" i="5"/>
  <c r="A517" i="5"/>
  <c r="A501" i="5"/>
  <c r="A485" i="5"/>
  <c r="A469" i="5"/>
  <c r="A453" i="5"/>
  <c r="A437" i="5"/>
  <c r="A421" i="5"/>
  <c r="A405" i="5"/>
  <c r="A389" i="5"/>
  <c r="A724" i="5"/>
  <c r="A708" i="5"/>
  <c r="A692" i="5"/>
  <c r="A676" i="5"/>
  <c r="A660" i="5"/>
  <c r="A644" i="5"/>
  <c r="A628" i="5"/>
  <c r="A612" i="5"/>
  <c r="A596" i="5"/>
  <c r="A580" i="5"/>
  <c r="A564" i="5"/>
  <c r="A548" i="5"/>
  <c r="A532" i="5"/>
  <c r="A516" i="5"/>
  <c r="A500" i="5"/>
  <c r="A484" i="5"/>
  <c r="A468" i="5"/>
  <c r="A452" i="5"/>
  <c r="A436" i="5"/>
  <c r="A420" i="5"/>
  <c r="A404" i="5"/>
  <c r="A388" i="5"/>
  <c r="A1047" i="5"/>
  <c r="A35" i="5"/>
  <c r="A51" i="5"/>
  <c r="A67" i="5"/>
  <c r="A83" i="5"/>
  <c r="A99" i="5"/>
  <c r="A115" i="5"/>
  <c r="A131" i="5"/>
  <c r="A147" i="5"/>
  <c r="A163" i="5"/>
  <c r="A179" i="5"/>
  <c r="A371" i="5"/>
  <c r="A36" i="5"/>
  <c r="A52" i="5"/>
  <c r="A68" i="5"/>
  <c r="A84" i="5"/>
  <c r="A100" i="5"/>
  <c r="A116" i="5"/>
  <c r="A132" i="5"/>
  <c r="A148" i="5"/>
  <c r="A164" i="5"/>
  <c r="A180" i="5"/>
  <c r="A196" i="5"/>
  <c r="A212" i="5"/>
  <c r="A228" i="5"/>
  <c r="A244" i="5"/>
  <c r="A260" i="5"/>
  <c r="A276" i="5"/>
  <c r="A292" i="5"/>
  <c r="A308" i="5"/>
  <c r="A324" i="5"/>
  <c r="A340" i="5"/>
  <c r="A372" i="5"/>
  <c r="A37" i="5"/>
  <c r="A53" i="5"/>
  <c r="A69" i="5"/>
  <c r="A85" i="5"/>
  <c r="A101" i="5"/>
  <c r="A117" i="5"/>
  <c r="A133" i="5"/>
  <c r="A149" i="5"/>
  <c r="A165" i="5"/>
  <c r="A181" i="5"/>
  <c r="A197" i="5"/>
  <c r="A213" i="5"/>
  <c r="A229" i="5"/>
  <c r="A245" i="5"/>
  <c r="A261" i="5"/>
  <c r="A277" i="5"/>
  <c r="A293" i="5"/>
  <c r="A309" i="5"/>
  <c r="A325" i="5"/>
  <c r="A341" i="5"/>
  <c r="A357" i="5"/>
  <c r="A373" i="5"/>
  <c r="A356" i="5"/>
  <c r="A38" i="5"/>
  <c r="A54" i="5"/>
  <c r="A70" i="5"/>
  <c r="A86" i="5"/>
  <c r="A102" i="5"/>
  <c r="A118" i="5"/>
  <c r="A134" i="5"/>
  <c r="A150" i="5"/>
  <c r="A166" i="5"/>
  <c r="A182" i="5"/>
  <c r="A198" i="5"/>
  <c r="A214" i="5"/>
  <c r="A230" i="5"/>
  <c r="A246" i="5"/>
  <c r="A262" i="5"/>
  <c r="A278" i="5"/>
  <c r="A294" i="5"/>
  <c r="A310" i="5"/>
  <c r="A326" i="5"/>
  <c r="A342" i="5"/>
  <c r="A358" i="5"/>
  <c r="A374" i="5"/>
  <c r="A39" i="5"/>
  <c r="A55" i="5"/>
  <c r="A71" i="5"/>
  <c r="A87" i="5"/>
  <c r="A103" i="5"/>
  <c r="A119" i="5"/>
  <c r="A135" i="5"/>
  <c r="A151" i="5"/>
  <c r="A167" i="5"/>
  <c r="A183" i="5"/>
  <c r="A199" i="5"/>
  <c r="A215" i="5"/>
  <c r="A231" i="5"/>
  <c r="A247" i="5"/>
  <c r="A263" i="5"/>
  <c r="A279" i="5"/>
  <c r="A295" i="5"/>
  <c r="A311" i="5"/>
  <c r="A327" i="5"/>
  <c r="A343" i="5"/>
  <c r="A359" i="5"/>
  <c r="A375" i="5"/>
  <c r="A227" i="5"/>
  <c r="A40" i="5"/>
  <c r="A56" i="5"/>
  <c r="A72" i="5"/>
  <c r="A88" i="5"/>
  <c r="A104" i="5"/>
  <c r="A120" i="5"/>
  <c r="A136" i="5"/>
  <c r="A152" i="5"/>
  <c r="A168" i="5"/>
  <c r="A184" i="5"/>
  <c r="A200" i="5"/>
  <c r="A216" i="5"/>
  <c r="A232" i="5"/>
  <c r="A248" i="5"/>
  <c r="A264" i="5"/>
  <c r="A280" i="5"/>
  <c r="A296" i="5"/>
  <c r="A312" i="5"/>
  <c r="A328" i="5"/>
  <c r="A344" i="5"/>
  <c r="A360" i="5"/>
  <c r="A376" i="5"/>
  <c r="A211" i="5"/>
  <c r="A41" i="5"/>
  <c r="A57" i="5"/>
  <c r="A73" i="5"/>
  <c r="A89" i="5"/>
  <c r="A105" i="5"/>
  <c r="A121" i="5"/>
  <c r="A137" i="5"/>
  <c r="A153" i="5"/>
  <c r="A169" i="5"/>
  <c r="A185" i="5"/>
  <c r="A201" i="5"/>
  <c r="A217" i="5"/>
  <c r="A233" i="5"/>
  <c r="A249" i="5"/>
  <c r="A265" i="5"/>
  <c r="A281" i="5"/>
  <c r="A297" i="5"/>
  <c r="A313" i="5"/>
  <c r="A329" i="5"/>
  <c r="A345" i="5"/>
  <c r="A361" i="5"/>
  <c r="A377" i="5"/>
  <c r="A243" i="5"/>
  <c r="A42" i="5"/>
  <c r="A58" i="5"/>
  <c r="A74" i="5"/>
  <c r="A90" i="5"/>
  <c r="A106" i="5"/>
  <c r="A122" i="5"/>
  <c r="A138" i="5"/>
  <c r="A154" i="5"/>
  <c r="A170" i="5"/>
  <c r="A186" i="5"/>
  <c r="A202" i="5"/>
  <c r="A218" i="5"/>
  <c r="A234" i="5"/>
  <c r="A250" i="5"/>
  <c r="A266" i="5"/>
  <c r="A282" i="5"/>
  <c r="A298" i="5"/>
  <c r="A314" i="5"/>
  <c r="A330" i="5"/>
  <c r="A346" i="5"/>
  <c r="A362" i="5"/>
  <c r="A378" i="5"/>
  <c r="A307" i="5"/>
  <c r="A43" i="5"/>
  <c r="A59" i="5"/>
  <c r="A75" i="5"/>
  <c r="A91" i="5"/>
  <c r="A107" i="5"/>
  <c r="A123" i="5"/>
  <c r="A139" i="5"/>
  <c r="A155" i="5"/>
  <c r="A171" i="5"/>
  <c r="A187" i="5"/>
  <c r="A203" i="5"/>
  <c r="A219" i="5"/>
  <c r="A235" i="5"/>
  <c r="A251" i="5"/>
  <c r="A267" i="5"/>
  <c r="A283" i="5"/>
  <c r="A299" i="5"/>
  <c r="A315" i="5"/>
  <c r="A331" i="5"/>
  <c r="A347" i="5"/>
  <c r="A363" i="5"/>
  <c r="A379" i="5"/>
  <c r="A339" i="5"/>
  <c r="A28" i="5"/>
  <c r="A44" i="5"/>
  <c r="A60" i="5"/>
  <c r="A76" i="5"/>
  <c r="A92" i="5"/>
  <c r="A108" i="5"/>
  <c r="A124" i="5"/>
  <c r="A140" i="5"/>
  <c r="A156" i="5"/>
  <c r="A172" i="5"/>
  <c r="A188" i="5"/>
  <c r="A204" i="5"/>
  <c r="A220" i="5"/>
  <c r="A236" i="5"/>
  <c r="A252" i="5"/>
  <c r="A268" i="5"/>
  <c r="A284" i="5"/>
  <c r="A300" i="5"/>
  <c r="A316" i="5"/>
  <c r="A332" i="5"/>
  <c r="A348" i="5"/>
  <c r="A364" i="5"/>
  <c r="A380" i="5"/>
  <c r="A323" i="5"/>
  <c r="A29" i="5"/>
  <c r="A45" i="5"/>
  <c r="A61" i="5"/>
  <c r="A77" i="5"/>
  <c r="A93" i="5"/>
  <c r="A109" i="5"/>
  <c r="A125" i="5"/>
  <c r="A141" i="5"/>
  <c r="A157" i="5"/>
  <c r="A173" i="5"/>
  <c r="A189" i="5"/>
  <c r="A205" i="5"/>
  <c r="A221" i="5"/>
  <c r="A237" i="5"/>
  <c r="A253" i="5"/>
  <c r="A269" i="5"/>
  <c r="A285" i="5"/>
  <c r="A301" i="5"/>
  <c r="A317" i="5"/>
  <c r="A333" i="5"/>
  <c r="A349" i="5"/>
  <c r="A365" i="5"/>
  <c r="A381" i="5"/>
  <c r="A195" i="5"/>
  <c r="A30" i="5"/>
  <c r="A46" i="5"/>
  <c r="A62" i="5"/>
  <c r="A78" i="5"/>
  <c r="A94" i="5"/>
  <c r="A110" i="5"/>
  <c r="A126" i="5"/>
  <c r="A142" i="5"/>
  <c r="A158" i="5"/>
  <c r="A174" i="5"/>
  <c r="A190" i="5"/>
  <c r="A206" i="5"/>
  <c r="A222" i="5"/>
  <c r="A238" i="5"/>
  <c r="A254" i="5"/>
  <c r="A270" i="5"/>
  <c r="A286" i="5"/>
  <c r="A302" i="5"/>
  <c r="A318" i="5"/>
  <c r="A334" i="5"/>
  <c r="A350" i="5"/>
  <c r="A366" i="5"/>
  <c r="A382" i="5"/>
  <c r="A291" i="5"/>
  <c r="A31" i="5"/>
  <c r="A47" i="5"/>
  <c r="A63" i="5"/>
  <c r="A79" i="5"/>
  <c r="A95" i="5"/>
  <c r="A111" i="5"/>
  <c r="A127" i="5"/>
  <c r="A143" i="5"/>
  <c r="A159" i="5"/>
  <c r="A175" i="5"/>
  <c r="A191" i="5"/>
  <c r="A207" i="5"/>
  <c r="A223" i="5"/>
  <c r="A239" i="5"/>
  <c r="A255" i="5"/>
  <c r="A271" i="5"/>
  <c r="A287" i="5"/>
  <c r="A303" i="5"/>
  <c r="A319" i="5"/>
  <c r="A335" i="5"/>
  <c r="A351" i="5"/>
  <c r="A367" i="5"/>
  <c r="A383" i="5"/>
  <c r="A259" i="5"/>
  <c r="A32" i="5"/>
  <c r="A48" i="5"/>
  <c r="A64" i="5"/>
  <c r="A80" i="5"/>
  <c r="A96" i="5"/>
  <c r="A112" i="5"/>
  <c r="A128" i="5"/>
  <c r="A144" i="5"/>
  <c r="A160" i="5"/>
  <c r="A176" i="5"/>
  <c r="A192" i="5"/>
  <c r="A208" i="5"/>
  <c r="A224" i="5"/>
  <c r="A240" i="5"/>
  <c r="A256" i="5"/>
  <c r="A272" i="5"/>
  <c r="A288" i="5"/>
  <c r="A304" i="5"/>
  <c r="A320" i="5"/>
  <c r="A336" i="5"/>
  <c r="A352" i="5"/>
  <c r="A368" i="5"/>
  <c r="A384" i="5"/>
  <c r="A275" i="5"/>
  <c r="A33" i="5"/>
  <c r="A49" i="5"/>
  <c r="A65" i="5"/>
  <c r="A81" i="5"/>
  <c r="A97" i="5"/>
  <c r="A113" i="5"/>
  <c r="A129" i="5"/>
  <c r="A145" i="5"/>
  <c r="A161" i="5"/>
  <c r="A177" i="5"/>
  <c r="A193" i="5"/>
  <c r="A209" i="5"/>
  <c r="A225" i="5"/>
  <c r="A241" i="5"/>
  <c r="A257" i="5"/>
  <c r="A273" i="5"/>
  <c r="A289" i="5"/>
  <c r="A305" i="5"/>
  <c r="A321" i="5"/>
  <c r="A337" i="5"/>
  <c r="A353" i="5"/>
  <c r="A369" i="5"/>
  <c r="A385" i="5"/>
  <c r="A355" i="5"/>
  <c r="A34" i="5"/>
  <c r="A50" i="5"/>
  <c r="A66" i="5"/>
  <c r="A82" i="5"/>
  <c r="A98" i="5"/>
  <c r="A114" i="5"/>
  <c r="A130" i="5"/>
  <c r="A146" i="5"/>
  <c r="A162" i="5"/>
  <c r="A178" i="5"/>
  <c r="A194" i="5"/>
  <c r="A210" i="5"/>
  <c r="A226" i="5"/>
  <c r="A242" i="5"/>
  <c r="A258" i="5"/>
  <c r="A274" i="5"/>
  <c r="A290" i="5"/>
  <c r="A306" i="5"/>
  <c r="A322" i="5"/>
  <c r="A338" i="5"/>
  <c r="A354" i="5"/>
  <c r="A370" i="5"/>
  <c r="A27" i="5"/>
  <c r="A386" i="5"/>
  <c r="G13" i="3" l="1"/>
  <c r="K34" i="3"/>
  <c r="C56" i="3"/>
  <c r="H25" i="3"/>
  <c r="E16" i="3"/>
  <c r="I37" i="3"/>
  <c r="F20" i="3"/>
  <c r="C15" i="3"/>
  <c r="G36" i="3"/>
  <c r="K57" i="3"/>
  <c r="D27" i="3"/>
  <c r="I20" i="3"/>
  <c r="M41" i="3"/>
  <c r="C26" i="3"/>
  <c r="G47" i="3"/>
  <c r="M16" i="3"/>
  <c r="K27" i="3"/>
  <c r="C49" i="3"/>
  <c r="E17" i="3"/>
  <c r="I38" i="3"/>
  <c r="L50" i="3"/>
  <c r="L75" i="3"/>
  <c r="D97" i="3"/>
  <c r="H118" i="3"/>
  <c r="N16" i="3"/>
  <c r="N59" i="3"/>
  <c r="J82" i="3"/>
  <c r="N103" i="3"/>
  <c r="F125" i="3"/>
  <c r="L54" i="3"/>
  <c r="K78" i="3"/>
  <c r="C100" i="3"/>
  <c r="G121" i="3"/>
  <c r="F47" i="3"/>
  <c r="I73" i="3"/>
  <c r="M94" i="3"/>
  <c r="D26" i="3"/>
  <c r="N63" i="3"/>
  <c r="J85" i="3"/>
  <c r="N106" i="3"/>
  <c r="F18" i="3"/>
  <c r="I60" i="3"/>
  <c r="F26" i="3"/>
  <c r="E64" i="3"/>
  <c r="L85" i="3"/>
  <c r="D107" i="3"/>
  <c r="H128" i="3"/>
  <c r="H43" i="3"/>
  <c r="E71" i="3"/>
  <c r="I92" i="3"/>
  <c r="M113" i="3"/>
  <c r="F37" i="3"/>
  <c r="J68" i="3"/>
  <c r="N89" i="3"/>
  <c r="F111" i="3"/>
  <c r="I57" i="3"/>
  <c r="L80" i="3"/>
  <c r="D102" i="3"/>
  <c r="D44" i="3"/>
  <c r="J71" i="3"/>
  <c r="N92" i="3"/>
  <c r="F114" i="3"/>
  <c r="C93" i="3"/>
  <c r="C133" i="3"/>
  <c r="C79" i="3"/>
  <c r="M126" i="3"/>
  <c r="C90" i="3"/>
  <c r="K131" i="3"/>
  <c r="G84" i="3"/>
  <c r="E89" i="3"/>
  <c r="E90" i="3"/>
  <c r="G133" i="3"/>
  <c r="D118" i="3"/>
  <c r="C94" i="3"/>
  <c r="H133" i="3"/>
  <c r="N50" i="3"/>
  <c r="E114" i="3"/>
  <c r="L12" i="3"/>
  <c r="F17" i="3"/>
  <c r="G87" i="3"/>
  <c r="J130" i="3"/>
  <c r="C140" i="3"/>
  <c r="M83" i="3"/>
  <c r="E132" i="3"/>
  <c r="H63" i="3"/>
  <c r="G119" i="3"/>
  <c r="K14" i="3"/>
  <c r="C36" i="3"/>
  <c r="G57" i="3"/>
  <c r="L26" i="3"/>
  <c r="I17" i="3"/>
  <c r="M38" i="3"/>
  <c r="J21" i="3"/>
  <c r="G16" i="3"/>
  <c r="K37" i="3"/>
  <c r="C59" i="3"/>
  <c r="H28" i="3"/>
  <c r="M21" i="3"/>
  <c r="E43" i="3"/>
  <c r="G27" i="3"/>
  <c r="K48" i="3"/>
  <c r="E18" i="3"/>
  <c r="C29" i="3"/>
  <c r="G50" i="3"/>
  <c r="I18" i="3"/>
  <c r="M39" i="3"/>
  <c r="J52" i="3"/>
  <c r="D77" i="3"/>
  <c r="H98" i="3"/>
  <c r="L119" i="3"/>
  <c r="D21" i="3"/>
  <c r="L61" i="3"/>
  <c r="N83" i="3"/>
  <c r="F105" i="3"/>
  <c r="J126" i="3"/>
  <c r="I56" i="3"/>
  <c r="C80" i="3"/>
  <c r="G101" i="3"/>
  <c r="K122" i="3"/>
  <c r="F49" i="3"/>
  <c r="M74" i="3"/>
  <c r="E96" i="3"/>
  <c r="F29" i="3"/>
  <c r="J65" i="3"/>
  <c r="N86" i="3"/>
  <c r="F108" i="3"/>
  <c r="H22" i="3"/>
  <c r="F62" i="3"/>
  <c r="D30" i="3"/>
  <c r="L65" i="3"/>
  <c r="D87" i="3"/>
  <c r="H108" i="3"/>
  <c r="L129" i="3"/>
  <c r="J45" i="3"/>
  <c r="I72" i="3"/>
  <c r="M93" i="3"/>
  <c r="E115" i="3"/>
  <c r="M40" i="3"/>
  <c r="N69" i="3"/>
  <c r="F91" i="3"/>
  <c r="H15" i="3"/>
  <c r="F59" i="3"/>
  <c r="D82" i="3"/>
  <c r="H103" i="3"/>
  <c r="F46" i="3"/>
  <c r="N72" i="3"/>
  <c r="F94" i="3"/>
  <c r="J115" i="3"/>
  <c r="K96" i="3"/>
  <c r="J134" i="3"/>
  <c r="I82" i="3"/>
  <c r="J128" i="3"/>
  <c r="H93" i="3"/>
  <c r="F133" i="3"/>
  <c r="I98" i="3"/>
  <c r="K115" i="3"/>
  <c r="K93" i="3"/>
  <c r="G136" i="3"/>
  <c r="I137" i="3"/>
  <c r="H97" i="3"/>
  <c r="N134" i="3"/>
  <c r="J56" i="3"/>
  <c r="K116" i="3"/>
  <c r="K133" i="3"/>
  <c r="I78" i="3"/>
  <c r="L90" i="3"/>
  <c r="D132" i="3"/>
  <c r="E128" i="3"/>
  <c r="I87" i="3"/>
  <c r="K139" i="3"/>
  <c r="D68" i="3"/>
  <c r="C16" i="3"/>
  <c r="G37" i="3"/>
  <c r="K58" i="3"/>
  <c r="D28" i="3"/>
  <c r="M18" i="3"/>
  <c r="E40" i="3"/>
  <c r="N22" i="3"/>
  <c r="K17" i="3"/>
  <c r="C39" i="3"/>
  <c r="G60" i="3"/>
  <c r="L29" i="3"/>
  <c r="E23" i="3"/>
  <c r="I44" i="3"/>
  <c r="K28" i="3"/>
  <c r="C50" i="3"/>
  <c r="I19" i="3"/>
  <c r="G30" i="3"/>
  <c r="K51" i="3"/>
  <c r="M19" i="3"/>
  <c r="E41" i="3"/>
  <c r="H54" i="3"/>
  <c r="H78" i="3"/>
  <c r="L99" i="3"/>
  <c r="D121" i="3"/>
  <c r="N24" i="3"/>
  <c r="I63" i="3"/>
  <c r="F85" i="3"/>
  <c r="J106" i="3"/>
  <c r="N127" i="3"/>
  <c r="F58" i="3"/>
  <c r="G81" i="3"/>
  <c r="K102" i="3"/>
  <c r="C124" i="3"/>
  <c r="H51" i="3"/>
  <c r="E76" i="3"/>
  <c r="I97" i="3"/>
  <c r="N32" i="3"/>
  <c r="N66" i="3"/>
  <c r="F88" i="3"/>
  <c r="J109" i="3"/>
  <c r="E26" i="3"/>
  <c r="D64" i="3"/>
  <c r="F33" i="3"/>
  <c r="D67" i="3"/>
  <c r="H88" i="3"/>
  <c r="L109" i="3"/>
  <c r="D131" i="3"/>
  <c r="L47" i="3"/>
  <c r="M73" i="3"/>
  <c r="E95" i="3"/>
  <c r="I116" i="3"/>
  <c r="I43" i="3"/>
  <c r="F71" i="3"/>
  <c r="J92" i="3"/>
  <c r="J19" i="3"/>
  <c r="D61" i="3"/>
  <c r="H83" i="3"/>
  <c r="L104" i="3"/>
  <c r="H48" i="3"/>
  <c r="F74" i="3"/>
  <c r="J95" i="3"/>
  <c r="N116" i="3"/>
  <c r="D100" i="3"/>
  <c r="D136" i="3"/>
  <c r="E86" i="3"/>
  <c r="D130" i="3"/>
  <c r="C97" i="3"/>
  <c r="L134" i="3"/>
  <c r="M114" i="3"/>
  <c r="J124" i="3"/>
  <c r="E97" i="3"/>
  <c r="K140" i="3"/>
  <c r="E139" i="3"/>
  <c r="C101" i="3"/>
  <c r="I136" i="3"/>
  <c r="L62" i="3"/>
  <c r="M118" i="3"/>
  <c r="C141" i="3"/>
  <c r="C107" i="3"/>
  <c r="G94" i="3"/>
  <c r="J133" i="3"/>
  <c r="H65" i="3"/>
  <c r="C91" i="3"/>
  <c r="M72" i="3"/>
  <c r="K72" i="3"/>
  <c r="G17" i="3"/>
  <c r="K38" i="3"/>
  <c r="C60" i="3"/>
  <c r="H29" i="3"/>
  <c r="E20" i="3"/>
  <c r="I41" i="3"/>
  <c r="F24" i="3"/>
  <c r="C19" i="3"/>
  <c r="G40" i="3"/>
  <c r="K61" i="3"/>
  <c r="D31" i="3"/>
  <c r="I24" i="3"/>
  <c r="M45" i="3"/>
  <c r="C30" i="3"/>
  <c r="G51" i="3"/>
  <c r="M20" i="3"/>
  <c r="K31" i="3"/>
  <c r="C53" i="3"/>
  <c r="E21" i="3"/>
  <c r="I42" i="3"/>
  <c r="E56" i="3"/>
  <c r="L79" i="3"/>
  <c r="D101" i="3"/>
  <c r="H122" i="3"/>
  <c r="L28" i="3"/>
  <c r="F65" i="3"/>
  <c r="J86" i="3"/>
  <c r="N107" i="3"/>
  <c r="D17" i="3"/>
  <c r="D60" i="3"/>
  <c r="K82" i="3"/>
  <c r="C104" i="3"/>
  <c r="G125" i="3"/>
  <c r="E53" i="3"/>
  <c r="I77" i="3"/>
  <c r="M98" i="3"/>
  <c r="L36" i="3"/>
  <c r="F68" i="3"/>
  <c r="J89" i="3"/>
  <c r="N110" i="3"/>
  <c r="N29" i="3"/>
  <c r="K65" i="3"/>
  <c r="N36" i="3"/>
  <c r="H68" i="3"/>
  <c r="L89" i="3"/>
  <c r="D111" i="3"/>
  <c r="H132" i="3"/>
  <c r="N49" i="3"/>
  <c r="E75" i="3"/>
  <c r="I96" i="3"/>
  <c r="M117" i="3"/>
  <c r="L45" i="3"/>
  <c r="J72" i="3"/>
  <c r="N93" i="3"/>
  <c r="J23" i="3"/>
  <c r="M62" i="3"/>
  <c r="L84" i="3"/>
  <c r="D106" i="3"/>
  <c r="I50" i="3"/>
  <c r="J75" i="3"/>
  <c r="N96" i="3"/>
  <c r="H19" i="3"/>
  <c r="K103" i="3"/>
  <c r="J137" i="3"/>
  <c r="K89" i="3"/>
  <c r="J131" i="3"/>
  <c r="K100" i="3"/>
  <c r="F136" i="3"/>
  <c r="J123" i="3"/>
  <c r="I134" i="3"/>
  <c r="M100" i="3"/>
  <c r="F135" i="3"/>
  <c r="N21" i="3"/>
  <c r="K104" i="3"/>
  <c r="C138" i="3"/>
  <c r="I67" i="3"/>
  <c r="N120" i="3"/>
  <c r="I52" i="3"/>
  <c r="H131" i="3"/>
  <c r="C98" i="3"/>
  <c r="E135" i="3"/>
  <c r="C66" i="3"/>
  <c r="I94" i="3"/>
  <c r="N125" i="3"/>
  <c r="M76" i="3"/>
  <c r="K18" i="3"/>
  <c r="C40" i="3"/>
  <c r="G61" i="3"/>
  <c r="L30" i="3"/>
  <c r="I21" i="3"/>
  <c r="M42" i="3"/>
  <c r="J25" i="3"/>
  <c r="G20" i="3"/>
  <c r="K41" i="3"/>
  <c r="C63" i="3"/>
  <c r="H32" i="3"/>
  <c r="M25" i="3"/>
  <c r="E47" i="3"/>
  <c r="G31" i="3"/>
  <c r="K52" i="3"/>
  <c r="E22" i="3"/>
  <c r="C33" i="3"/>
  <c r="G54" i="3"/>
  <c r="I22" i="3"/>
  <c r="M43" i="3"/>
  <c r="N57" i="3"/>
  <c r="D81" i="3"/>
  <c r="H102" i="3"/>
  <c r="L123" i="3"/>
  <c r="N31" i="3"/>
  <c r="J66" i="3"/>
  <c r="N87" i="3"/>
  <c r="F109" i="3"/>
  <c r="F21" i="3"/>
  <c r="M61" i="3"/>
  <c r="C84" i="3"/>
  <c r="G105" i="3"/>
  <c r="K126" i="3"/>
  <c r="N54" i="3"/>
  <c r="M78" i="3"/>
  <c r="E100" i="3"/>
  <c r="N39" i="3"/>
  <c r="J69" i="3"/>
  <c r="N90" i="3"/>
  <c r="F112" i="3"/>
  <c r="D33" i="3"/>
  <c r="C67" i="3"/>
  <c r="J40" i="3"/>
  <c r="L69" i="3"/>
  <c r="D91" i="3"/>
  <c r="H112" i="3"/>
  <c r="L133" i="3"/>
  <c r="M51" i="3"/>
  <c r="I76" i="3"/>
  <c r="M97" i="3"/>
  <c r="E119" i="3"/>
  <c r="M47" i="3"/>
  <c r="N73" i="3"/>
  <c r="F95" i="3"/>
  <c r="H27" i="3"/>
  <c r="J64" i="3"/>
  <c r="D86" i="3"/>
  <c r="H107" i="3"/>
  <c r="H52" i="3"/>
  <c r="N76" i="3"/>
  <c r="F98" i="3"/>
  <c r="F31" i="3"/>
  <c r="G107" i="3"/>
  <c r="D139" i="3"/>
  <c r="E93" i="3"/>
  <c r="J20" i="3"/>
  <c r="D104" i="3"/>
  <c r="M137" i="3"/>
  <c r="G129" i="3"/>
  <c r="N20" i="3"/>
  <c r="G104" i="3"/>
  <c r="N37" i="3"/>
  <c r="E34" i="3"/>
  <c r="D108" i="3"/>
  <c r="H139" i="3"/>
  <c r="K71" i="3"/>
  <c r="F123" i="3"/>
  <c r="I91" i="3"/>
  <c r="K141" i="3"/>
  <c r="H101" i="3"/>
  <c r="K136" i="3"/>
  <c r="H113" i="3"/>
  <c r="E98" i="3"/>
  <c r="K129" i="3"/>
  <c r="K80" i="3"/>
  <c r="I127" i="3"/>
  <c r="C20" i="3"/>
  <c r="G41" i="3"/>
  <c r="K62" i="3"/>
  <c r="D32" i="3"/>
  <c r="M22" i="3"/>
  <c r="E44" i="3"/>
  <c r="N26" i="3"/>
  <c r="K21" i="3"/>
  <c r="C43" i="3"/>
  <c r="G64" i="3"/>
  <c r="L33" i="3"/>
  <c r="E27" i="3"/>
  <c r="I48" i="3"/>
  <c r="K32" i="3"/>
  <c r="C54" i="3"/>
  <c r="C13" i="3"/>
  <c r="G34" i="3"/>
  <c r="K55" i="3"/>
  <c r="M23" i="3"/>
  <c r="J16" i="3"/>
  <c r="L59" i="3"/>
  <c r="H82" i="3"/>
  <c r="L103" i="3"/>
  <c r="D125" i="3"/>
  <c r="J35" i="3"/>
  <c r="N67" i="3"/>
  <c r="F89" i="3"/>
  <c r="J110" i="3"/>
  <c r="D25" i="3"/>
  <c r="J63" i="3"/>
  <c r="G85" i="3"/>
  <c r="K106" i="3"/>
  <c r="C128" i="3"/>
  <c r="L56" i="3"/>
  <c r="E80" i="3"/>
  <c r="I101" i="3"/>
  <c r="N42" i="3"/>
  <c r="N70" i="3"/>
  <c r="F92" i="3"/>
  <c r="J113" i="3"/>
  <c r="M36" i="3"/>
  <c r="G68" i="3"/>
  <c r="F43" i="3"/>
  <c r="D71" i="3"/>
  <c r="H92" i="3"/>
  <c r="L113" i="3"/>
  <c r="D135" i="3"/>
  <c r="J53" i="3"/>
  <c r="M77" i="3"/>
  <c r="E99" i="3"/>
  <c r="I120" i="3"/>
  <c r="D50" i="3"/>
  <c r="F75" i="3"/>
  <c r="J96" i="3"/>
  <c r="J30" i="3"/>
  <c r="D66" i="3"/>
  <c r="H87" i="3"/>
  <c r="L108" i="3"/>
  <c r="E54" i="3"/>
  <c r="F78" i="3"/>
  <c r="J99" i="3"/>
  <c r="L41" i="3"/>
  <c r="L110" i="3"/>
  <c r="H140" i="3"/>
  <c r="M96" i="3"/>
  <c r="L31" i="3"/>
  <c r="K107" i="3"/>
  <c r="F139" i="3"/>
  <c r="N136" i="3"/>
  <c r="L32" i="3"/>
  <c r="M107" i="3"/>
  <c r="K105" i="3"/>
  <c r="N43" i="3"/>
  <c r="K111" i="3"/>
  <c r="L140" i="3"/>
  <c r="M75" i="3"/>
  <c r="E125" i="3"/>
  <c r="J112" i="3"/>
  <c r="L23" i="3"/>
  <c r="C105" i="3"/>
  <c r="E138" i="3"/>
  <c r="N132" i="3"/>
  <c r="K101" i="3"/>
  <c r="G78" i="3"/>
  <c r="G21" i="3"/>
  <c r="K42" i="3"/>
  <c r="C64" i="3"/>
  <c r="H33" i="3"/>
  <c r="E24" i="3"/>
  <c r="I45" i="3"/>
  <c r="F28" i="3"/>
  <c r="C23" i="3"/>
  <c r="G44" i="3"/>
  <c r="L13" i="3"/>
  <c r="D35" i="3"/>
  <c r="I28" i="3"/>
  <c r="M49" i="3"/>
  <c r="C34" i="3"/>
  <c r="G55" i="3"/>
  <c r="G14" i="3"/>
  <c r="K35" i="3"/>
  <c r="C57" i="3"/>
  <c r="E25" i="3"/>
  <c r="L20" i="3"/>
  <c r="I61" i="3"/>
  <c r="L83" i="3"/>
  <c r="D105" i="3"/>
  <c r="H126" i="3"/>
  <c r="H39" i="3"/>
  <c r="F69" i="3"/>
  <c r="J90" i="3"/>
  <c r="N111" i="3"/>
  <c r="M28" i="3"/>
  <c r="G65" i="3"/>
  <c r="K86" i="3"/>
  <c r="C108" i="3"/>
  <c r="F13" i="3"/>
  <c r="I58" i="3"/>
  <c r="I81" i="3"/>
  <c r="M102" i="3"/>
  <c r="E45" i="3"/>
  <c r="F72" i="3"/>
  <c r="J93" i="3"/>
  <c r="N114" i="3"/>
  <c r="F40" i="3"/>
  <c r="K69" i="3"/>
  <c r="H45" i="3"/>
  <c r="H72" i="3"/>
  <c r="L93" i="3"/>
  <c r="D115" i="3"/>
  <c r="H136" i="3"/>
  <c r="H55" i="3"/>
  <c r="E79" i="3"/>
  <c r="I100" i="3"/>
  <c r="M121" i="3"/>
  <c r="N51" i="3"/>
  <c r="J76" i="3"/>
  <c r="N97" i="3"/>
  <c r="F34" i="3"/>
  <c r="H67" i="3"/>
  <c r="L88" i="3"/>
  <c r="D110" i="3"/>
  <c r="N55" i="3"/>
  <c r="J79" i="3"/>
  <c r="N100" i="3"/>
  <c r="M48" i="3"/>
  <c r="I113" i="3"/>
  <c r="L141" i="3"/>
  <c r="G100" i="3"/>
  <c r="H42" i="3"/>
  <c r="G111" i="3"/>
  <c r="J140" i="3"/>
  <c r="F12" i="3"/>
  <c r="J43" i="3"/>
  <c r="I111" i="3"/>
  <c r="K22" i="3"/>
  <c r="C44" i="3"/>
  <c r="H13" i="3"/>
  <c r="L34" i="3"/>
  <c r="I25" i="3"/>
  <c r="M46" i="3"/>
  <c r="J29" i="3"/>
  <c r="G24" i="3"/>
  <c r="K45" i="3"/>
  <c r="D15" i="3"/>
  <c r="H36" i="3"/>
  <c r="M29" i="3"/>
  <c r="C14" i="3"/>
  <c r="G35" i="3"/>
  <c r="K56" i="3"/>
  <c r="K15" i="3"/>
  <c r="C37" i="3"/>
  <c r="G58" i="3"/>
  <c r="I26" i="3"/>
  <c r="L24" i="3"/>
  <c r="F63" i="3"/>
  <c r="D85" i="3"/>
  <c r="H106" i="3"/>
  <c r="L127" i="3"/>
  <c r="E42" i="3"/>
  <c r="J70" i="3"/>
  <c r="N91" i="3"/>
  <c r="F113" i="3"/>
  <c r="J32" i="3"/>
  <c r="K66" i="3"/>
  <c r="C88" i="3"/>
  <c r="G109" i="3"/>
  <c r="N17" i="3"/>
  <c r="F60" i="3"/>
  <c r="M82" i="3"/>
  <c r="E104" i="3"/>
  <c r="H47" i="3"/>
  <c r="J73" i="3"/>
  <c r="N94" i="3"/>
  <c r="F116" i="3"/>
  <c r="D43" i="3"/>
  <c r="C71" i="3"/>
  <c r="J47" i="3"/>
  <c r="L73" i="3"/>
  <c r="D95" i="3"/>
  <c r="H116" i="3"/>
  <c r="L137" i="3"/>
  <c r="E57" i="3"/>
  <c r="I80" i="3"/>
  <c r="M101" i="3"/>
  <c r="E123" i="3"/>
  <c r="L53" i="3"/>
  <c r="N77" i="3"/>
  <c r="F99" i="3"/>
  <c r="D38" i="3"/>
  <c r="L68" i="3"/>
  <c r="D90" i="3"/>
  <c r="H111" i="3"/>
  <c r="L57" i="3"/>
  <c r="N80" i="3"/>
  <c r="F102" i="3"/>
  <c r="M54" i="3"/>
  <c r="M115" i="3"/>
  <c r="L19" i="3"/>
  <c r="M103" i="3"/>
  <c r="E50" i="3"/>
  <c r="N113" i="3"/>
  <c r="N141" i="3"/>
  <c r="D122" i="3"/>
  <c r="H50" i="3"/>
  <c r="C114" i="3"/>
  <c r="E141" i="3"/>
  <c r="F56" i="3"/>
  <c r="J116" i="3"/>
  <c r="L136" i="3"/>
  <c r="I83" i="3"/>
  <c r="N128" i="3"/>
  <c r="M130" i="3"/>
  <c r="J44" i="3"/>
  <c r="D112" i="3"/>
  <c r="N140" i="3"/>
  <c r="I35" i="3"/>
  <c r="M108" i="3"/>
  <c r="I54" i="3"/>
  <c r="G91" i="3"/>
  <c r="C24" i="3"/>
  <c r="G45" i="3"/>
  <c r="L14" i="3"/>
  <c r="D36" i="3"/>
  <c r="M26" i="3"/>
  <c r="E48" i="3"/>
  <c r="N30" i="3"/>
  <c r="K25" i="3"/>
  <c r="C47" i="3"/>
  <c r="H16" i="3"/>
  <c r="L37" i="3"/>
  <c r="E31" i="3"/>
  <c r="G15" i="3"/>
  <c r="K36" i="3"/>
  <c r="C58" i="3"/>
  <c r="C17" i="3"/>
  <c r="G38" i="3"/>
  <c r="K59" i="3"/>
  <c r="M27" i="3"/>
  <c r="N27" i="3"/>
  <c r="D65" i="3"/>
  <c r="H86" i="3"/>
  <c r="L107" i="3"/>
  <c r="D129" i="3"/>
  <c r="L44" i="3"/>
  <c r="N71" i="3"/>
  <c r="F93" i="3"/>
  <c r="J114" i="3"/>
  <c r="L35" i="3"/>
  <c r="C68" i="3"/>
  <c r="G89" i="3"/>
  <c r="K110" i="3"/>
  <c r="D22" i="3"/>
  <c r="D62" i="3"/>
  <c r="E84" i="3"/>
  <c r="I105" i="3"/>
  <c r="H49" i="3"/>
  <c r="N74" i="3"/>
  <c r="F96" i="3"/>
  <c r="J117" i="3"/>
  <c r="F45" i="3"/>
  <c r="G72" i="3"/>
  <c r="L49" i="3"/>
  <c r="D75" i="3"/>
  <c r="H96" i="3"/>
  <c r="L117" i="3"/>
  <c r="H14" i="3"/>
  <c r="N58" i="3"/>
  <c r="M81" i="3"/>
  <c r="E103" i="3"/>
  <c r="I124" i="3"/>
  <c r="I55" i="3"/>
  <c r="F79" i="3"/>
  <c r="J100" i="3"/>
  <c r="D41" i="3"/>
  <c r="D70" i="3"/>
  <c r="H91" i="3"/>
  <c r="L15" i="3"/>
  <c r="I59" i="3"/>
  <c r="F82" i="3"/>
  <c r="J103" i="3"/>
  <c r="N60" i="3"/>
  <c r="E118" i="3"/>
  <c r="I31" i="3"/>
  <c r="I107" i="3"/>
  <c r="M55" i="3"/>
  <c r="E116" i="3"/>
  <c r="F130" i="3"/>
  <c r="M135" i="3"/>
  <c r="D56" i="3"/>
  <c r="G116" i="3"/>
  <c r="E137" i="3"/>
  <c r="N61" i="3"/>
  <c r="L118" i="3"/>
  <c r="L63" i="3"/>
  <c r="C87" i="3"/>
  <c r="I130" i="3"/>
  <c r="I138" i="3"/>
  <c r="F51" i="3"/>
  <c r="G114" i="3"/>
  <c r="K12" i="3"/>
  <c r="N44" i="3"/>
  <c r="E112" i="3"/>
  <c r="M92" i="3"/>
  <c r="L94" i="3"/>
  <c r="G25" i="3"/>
  <c r="K46" i="3"/>
  <c r="D16" i="3"/>
  <c r="H37" i="3"/>
  <c r="E28" i="3"/>
  <c r="I49" i="3"/>
  <c r="F32" i="3"/>
  <c r="C27" i="3"/>
  <c r="G48" i="3"/>
  <c r="L17" i="3"/>
  <c r="D39" i="3"/>
  <c r="I32" i="3"/>
  <c r="K16" i="3"/>
  <c r="C38" i="3"/>
  <c r="G59" i="3"/>
  <c r="G18" i="3"/>
  <c r="K39" i="3"/>
  <c r="C61" i="3"/>
  <c r="E29" i="3"/>
  <c r="J31" i="3"/>
  <c r="H66" i="3"/>
  <c r="L87" i="3"/>
  <c r="D109" i="3"/>
  <c r="H130" i="3"/>
  <c r="L46" i="3"/>
  <c r="F73" i="3"/>
  <c r="J94" i="3"/>
  <c r="N115" i="3"/>
  <c r="I39" i="3"/>
  <c r="G69" i="3"/>
  <c r="K90" i="3"/>
  <c r="C112" i="3"/>
  <c r="N25" i="3"/>
  <c r="M63" i="3"/>
  <c r="I85" i="3"/>
  <c r="M106" i="3"/>
  <c r="I51" i="3"/>
  <c r="F76" i="3"/>
  <c r="J97" i="3"/>
  <c r="N118" i="3"/>
  <c r="I47" i="3"/>
  <c r="K73" i="3"/>
  <c r="L51" i="3"/>
  <c r="H76" i="3"/>
  <c r="L97" i="3"/>
  <c r="D119" i="3"/>
  <c r="J18" i="3"/>
  <c r="L60" i="3"/>
  <c r="E83" i="3"/>
  <c r="I104" i="3"/>
  <c r="M125" i="3"/>
  <c r="F57" i="3"/>
  <c r="J80" i="3"/>
  <c r="N101" i="3"/>
  <c r="L43" i="3"/>
  <c r="H71" i="3"/>
  <c r="L92" i="3"/>
  <c r="N19" i="3"/>
  <c r="F61" i="3"/>
  <c r="J83" i="3"/>
  <c r="N104" i="3"/>
  <c r="E66" i="3"/>
  <c r="G120" i="3"/>
  <c r="D42" i="3"/>
  <c r="C111" i="3"/>
  <c r="K26" i="3"/>
  <c r="C48" i="3"/>
  <c r="H17" i="3"/>
  <c r="L38" i="3"/>
  <c r="I29" i="3"/>
  <c r="M50" i="3"/>
  <c r="J33" i="3"/>
  <c r="G28" i="3"/>
  <c r="K49" i="3"/>
  <c r="D19" i="3"/>
  <c r="H40" i="3"/>
  <c r="M33" i="3"/>
  <c r="C18" i="3"/>
  <c r="G39" i="3"/>
  <c r="K60" i="3"/>
  <c r="K19" i="3"/>
  <c r="C41" i="3"/>
  <c r="G62" i="3"/>
  <c r="I30" i="3"/>
  <c r="H35" i="3"/>
  <c r="L67" i="3"/>
  <c r="D89" i="3"/>
  <c r="H110" i="3"/>
  <c r="L131" i="3"/>
  <c r="N48" i="3"/>
  <c r="J74" i="3"/>
  <c r="N95" i="3"/>
  <c r="F117" i="3"/>
  <c r="F42" i="3"/>
  <c r="K70" i="3"/>
  <c r="C92" i="3"/>
  <c r="G113" i="3"/>
  <c r="D29" i="3"/>
  <c r="I65" i="3"/>
  <c r="M86" i="3"/>
  <c r="E108" i="3"/>
  <c r="F53" i="3"/>
  <c r="J77" i="3"/>
  <c r="N98" i="3"/>
  <c r="F120" i="3"/>
  <c r="J49" i="3"/>
  <c r="C75" i="3"/>
  <c r="I53" i="3"/>
  <c r="L77" i="3"/>
  <c r="D99" i="3"/>
  <c r="H120" i="3"/>
  <c r="F23" i="3"/>
  <c r="I62" i="3"/>
  <c r="I84" i="3"/>
  <c r="M105" i="3"/>
  <c r="J14" i="3"/>
  <c r="D59" i="3"/>
  <c r="N81" i="3"/>
  <c r="F103" i="3"/>
  <c r="D46" i="3"/>
  <c r="L72" i="3"/>
  <c r="D94" i="3"/>
  <c r="N23" i="3"/>
  <c r="D63" i="3"/>
  <c r="N84" i="3"/>
  <c r="F106" i="3"/>
  <c r="G70" i="3"/>
  <c r="G122" i="3"/>
  <c r="E49" i="3"/>
  <c r="K113" i="3"/>
  <c r="I66" i="3"/>
  <c r="K120" i="3"/>
  <c r="N137" i="3"/>
  <c r="H85" i="3"/>
  <c r="L66" i="3"/>
  <c r="L120" i="3"/>
  <c r="E140" i="3"/>
  <c r="I71" i="3"/>
  <c r="C123" i="3"/>
  <c r="G141" i="3"/>
  <c r="E94" i="3"/>
  <c r="I133" i="3"/>
  <c r="I141" i="3"/>
  <c r="N62" i="3"/>
  <c r="C119" i="3"/>
  <c r="J12" i="3"/>
  <c r="J57" i="3"/>
  <c r="M116" i="3"/>
  <c r="G140" i="3"/>
  <c r="C28" i="3"/>
  <c r="G49" i="3"/>
  <c r="L18" i="3"/>
  <c r="D40" i="3"/>
  <c r="M30" i="3"/>
  <c r="J13" i="3"/>
  <c r="N34" i="3"/>
  <c r="K29" i="3"/>
  <c r="C51" i="3"/>
  <c r="H20" i="3"/>
  <c r="M13" i="3"/>
  <c r="E35" i="3"/>
  <c r="G19" i="3"/>
  <c r="K40" i="3"/>
  <c r="C62" i="3"/>
  <c r="C21" i="3"/>
  <c r="G42" i="3"/>
  <c r="K63" i="3"/>
  <c r="M31" i="3"/>
  <c r="J38" i="3"/>
  <c r="D69" i="3"/>
  <c r="H90" i="3"/>
  <c r="L111" i="3"/>
  <c r="D133" i="3"/>
  <c r="D51" i="3"/>
  <c r="N75" i="3"/>
  <c r="F97" i="3"/>
  <c r="J118" i="3"/>
  <c r="M44" i="3"/>
  <c r="C72" i="3"/>
  <c r="G93" i="3"/>
  <c r="K114" i="3"/>
  <c r="M32" i="3"/>
  <c r="M66" i="3"/>
  <c r="E88" i="3"/>
  <c r="I109" i="3"/>
  <c r="D55" i="3"/>
  <c r="N78" i="3"/>
  <c r="F100" i="3"/>
  <c r="J121" i="3"/>
  <c r="J51" i="3"/>
  <c r="G76" i="3"/>
  <c r="F55" i="3"/>
  <c r="D79" i="3"/>
  <c r="H100" i="3"/>
  <c r="L121" i="3"/>
  <c r="H26" i="3"/>
  <c r="F64" i="3"/>
  <c r="M85" i="3"/>
  <c r="E107" i="3"/>
  <c r="F19" i="3"/>
  <c r="M60" i="3"/>
  <c r="F83" i="3"/>
  <c r="J104" i="3"/>
  <c r="D48" i="3"/>
  <c r="D74" i="3"/>
  <c r="H95" i="3"/>
  <c r="J27" i="3"/>
  <c r="M64" i="3"/>
  <c r="F86" i="3"/>
  <c r="J107" i="3"/>
  <c r="I74" i="3"/>
  <c r="K124" i="3"/>
  <c r="J55" i="3"/>
  <c r="D116" i="3"/>
  <c r="L70" i="3"/>
  <c r="L122" i="3"/>
  <c r="G139" i="3"/>
  <c r="G110" i="3"/>
  <c r="G71" i="3"/>
  <c r="M122" i="3"/>
  <c r="L16" i="3"/>
  <c r="K75" i="3"/>
  <c r="C125" i="3"/>
  <c r="D12" i="3"/>
  <c r="K97" i="3"/>
  <c r="C135" i="3"/>
  <c r="N28" i="3"/>
  <c r="K67" i="3"/>
  <c r="C121" i="3"/>
  <c r="F25" i="3"/>
  <c r="E63" i="3"/>
  <c r="F119" i="3"/>
  <c r="M24" i="3"/>
  <c r="G29" i="3"/>
  <c r="K50" i="3"/>
  <c r="D20" i="3"/>
  <c r="H41" i="3"/>
  <c r="E32" i="3"/>
  <c r="N14" i="3"/>
  <c r="F36" i="3"/>
  <c r="C31" i="3"/>
  <c r="G52" i="3"/>
  <c r="L21" i="3"/>
  <c r="E15" i="3"/>
  <c r="I36" i="3"/>
  <c r="K20" i="3"/>
  <c r="C42" i="3"/>
  <c r="G63" i="3"/>
  <c r="G22" i="3"/>
  <c r="K43" i="3"/>
  <c r="C65" i="3"/>
  <c r="E33" i="3"/>
  <c r="N41" i="3"/>
  <c r="H70" i="3"/>
  <c r="L91" i="3"/>
  <c r="D113" i="3"/>
  <c r="H134" i="3"/>
  <c r="M52" i="3"/>
  <c r="F77" i="3"/>
  <c r="J98" i="3"/>
  <c r="N119" i="3"/>
  <c r="N46" i="3"/>
  <c r="G73" i="3"/>
  <c r="K94" i="3"/>
  <c r="C116" i="3"/>
  <c r="J36" i="3"/>
  <c r="E68" i="3"/>
  <c r="I89" i="3"/>
  <c r="M110" i="3"/>
  <c r="M56" i="3"/>
  <c r="F80" i="3"/>
  <c r="J101" i="3"/>
  <c r="N122" i="3"/>
  <c r="H53" i="3"/>
  <c r="K77" i="3"/>
  <c r="D57" i="3"/>
  <c r="H80" i="3"/>
  <c r="L101" i="3"/>
  <c r="D123" i="3"/>
  <c r="E30" i="3"/>
  <c r="M65" i="3"/>
  <c r="E87" i="3"/>
  <c r="I108" i="3"/>
  <c r="H23" i="3"/>
  <c r="J62" i="3"/>
  <c r="J84" i="3"/>
  <c r="N105" i="3"/>
  <c r="F50" i="3"/>
  <c r="H75" i="3"/>
  <c r="L96" i="3"/>
  <c r="H31" i="3"/>
  <c r="F66" i="3"/>
  <c r="J87" i="3"/>
  <c r="N108" i="3"/>
  <c r="L78" i="3"/>
  <c r="L126" i="3"/>
  <c r="E61" i="3"/>
  <c r="F118" i="3"/>
  <c r="G75" i="3"/>
  <c r="M124" i="3"/>
  <c r="N12" i="3"/>
  <c r="E122" i="3"/>
  <c r="I75" i="3"/>
  <c r="N124" i="3"/>
  <c r="E113" i="3"/>
  <c r="K79" i="3"/>
  <c r="E127" i="3"/>
  <c r="N40" i="3"/>
  <c r="E101" i="3"/>
  <c r="J136" i="3"/>
  <c r="C89" i="3"/>
  <c r="M71" i="3"/>
  <c r="G123" i="3"/>
  <c r="E102" i="3"/>
  <c r="M67" i="3"/>
  <c r="E121" i="3"/>
  <c r="N35" i="3"/>
  <c r="C109" i="3"/>
  <c r="C32" i="3"/>
  <c r="G53" i="3"/>
  <c r="L22" i="3"/>
  <c r="I13" i="3"/>
  <c r="M34" i="3"/>
  <c r="J17" i="3"/>
  <c r="N38" i="3"/>
  <c r="K33" i="3"/>
  <c r="C55" i="3"/>
  <c r="H24" i="3"/>
  <c r="M17" i="3"/>
  <c r="E39" i="3"/>
  <c r="G23" i="3"/>
  <c r="K44" i="3"/>
  <c r="E14" i="3"/>
  <c r="C25" i="3"/>
  <c r="G46" i="3"/>
  <c r="I14" i="3"/>
  <c r="M35" i="3"/>
  <c r="I46" i="3"/>
  <c r="D73" i="3"/>
  <c r="H94" i="3"/>
  <c r="L115" i="3"/>
  <c r="D137" i="3"/>
  <c r="H56" i="3"/>
  <c r="N79" i="3"/>
  <c r="F101" i="3"/>
  <c r="J122" i="3"/>
  <c r="E51" i="3"/>
  <c r="C76" i="3"/>
  <c r="G97" i="3"/>
  <c r="K118" i="3"/>
  <c r="J42" i="3"/>
  <c r="M70" i="3"/>
  <c r="E92" i="3"/>
  <c r="D18" i="3"/>
  <c r="H60" i="3"/>
  <c r="N82" i="3"/>
  <c r="F104" i="3"/>
  <c r="J125" i="3"/>
  <c r="N56" i="3"/>
  <c r="H18" i="3"/>
  <c r="J60" i="3"/>
  <c r="D83" i="3"/>
  <c r="H104" i="3"/>
  <c r="L125" i="3"/>
  <c r="D37" i="3"/>
  <c r="I68" i="3"/>
  <c r="M89" i="3"/>
  <c r="E111" i="3"/>
  <c r="F30" i="3"/>
  <c r="N65" i="3"/>
  <c r="F87" i="3"/>
  <c r="J108" i="3"/>
  <c r="N53" i="3"/>
  <c r="D78" i="3"/>
  <c r="H99" i="3"/>
  <c r="F38" i="3"/>
  <c r="N68" i="3"/>
  <c r="F90" i="3"/>
  <c r="J111" i="3"/>
  <c r="C86" i="3"/>
  <c r="C130" i="3"/>
  <c r="I70" i="3"/>
  <c r="I122" i="3"/>
  <c r="L82" i="3"/>
  <c r="K128" i="3"/>
  <c r="F138" i="3"/>
  <c r="F140" i="3"/>
  <c r="C83" i="3"/>
  <c r="L128" i="3"/>
  <c r="H30" i="3"/>
  <c r="L86" i="3"/>
  <c r="G130" i="3"/>
  <c r="H34" i="3"/>
  <c r="G108" i="3"/>
  <c r="I139" i="3"/>
  <c r="G126" i="3"/>
  <c r="D80" i="3"/>
  <c r="G127" i="3"/>
  <c r="K30" i="3"/>
  <c r="K53" i="3"/>
  <c r="C45" i="3"/>
  <c r="J54" i="3"/>
  <c r="L39" i="3"/>
  <c r="E55" i="3"/>
  <c r="I88" i="3"/>
  <c r="D98" i="3"/>
  <c r="J120" i="3"/>
  <c r="I86" i="3"/>
  <c r="M12" i="3"/>
  <c r="F35" i="3"/>
  <c r="K76" i="3"/>
  <c r="H105" i="3"/>
  <c r="I12" i="3"/>
  <c r="E60" i="3"/>
  <c r="D88" i="3"/>
  <c r="N130" i="3"/>
  <c r="G128" i="3"/>
  <c r="C99" i="3"/>
  <c r="J135" i="3"/>
  <c r="E69" i="3"/>
  <c r="C122" i="3"/>
  <c r="J39" i="3"/>
  <c r="E110" i="3"/>
  <c r="I110" i="3"/>
  <c r="C74" i="3"/>
  <c r="F124" i="3"/>
  <c r="M69" i="3"/>
  <c r="G96" i="3"/>
  <c r="G33" i="3"/>
  <c r="G56" i="3"/>
  <c r="K47" i="3"/>
  <c r="E58" i="3"/>
  <c r="D45" i="3"/>
  <c r="L58" i="3"/>
  <c r="E91" i="3"/>
  <c r="L100" i="3"/>
  <c r="L124" i="3"/>
  <c r="I118" i="3"/>
  <c r="H135" i="3"/>
  <c r="H57" i="3"/>
  <c r="G80" i="3"/>
  <c r="G112" i="3"/>
  <c r="D58" i="3"/>
  <c r="M99" i="3"/>
  <c r="K91" i="3"/>
  <c r="I132" i="3"/>
  <c r="F15" i="3"/>
  <c r="I102" i="3"/>
  <c r="F134" i="3"/>
  <c r="H73" i="3"/>
  <c r="D124" i="3"/>
  <c r="N47" i="3"/>
  <c r="C113" i="3"/>
  <c r="N129" i="3"/>
  <c r="F48" i="3"/>
  <c r="D120" i="3"/>
  <c r="G66" i="3"/>
  <c r="K127" i="3"/>
  <c r="C120" i="3"/>
  <c r="C52" i="3"/>
  <c r="D23" i="3"/>
  <c r="E13" i="3"/>
  <c r="J78" i="3"/>
  <c r="I69" i="3"/>
  <c r="F14" i="3"/>
  <c r="M109" i="3"/>
  <c r="J34" i="3"/>
  <c r="H61" i="3"/>
  <c r="C127" i="3"/>
  <c r="I23" i="3"/>
  <c r="D76" i="3"/>
  <c r="E105" i="3"/>
  <c r="L114" i="3"/>
  <c r="K68" i="3"/>
  <c r="E120" i="3"/>
  <c r="G95" i="3"/>
  <c r="C134" i="3"/>
  <c r="I27" i="3"/>
  <c r="E106" i="3"/>
  <c r="F54" i="3"/>
  <c r="C78" i="3"/>
  <c r="E126" i="3"/>
  <c r="D54" i="3"/>
  <c r="H115" i="3"/>
  <c r="C139" i="3"/>
  <c r="K132" i="3"/>
  <c r="I129" i="3"/>
  <c r="G117" i="3"/>
  <c r="K117" i="3"/>
  <c r="D141" i="3"/>
  <c r="I106" i="3"/>
  <c r="K54" i="3"/>
  <c r="L25" i="3"/>
  <c r="M15" i="3"/>
  <c r="F81" i="3"/>
  <c r="E72" i="3"/>
  <c r="J22" i="3"/>
  <c r="I112" i="3"/>
  <c r="J41" i="3"/>
  <c r="G79" i="3"/>
  <c r="M131" i="3"/>
  <c r="F44" i="3"/>
  <c r="K83" i="3"/>
  <c r="I114" i="3"/>
  <c r="C117" i="3"/>
  <c r="C77" i="3"/>
  <c r="C136" i="3"/>
  <c r="L98" i="3"/>
  <c r="I135" i="3"/>
  <c r="H38" i="3"/>
  <c r="K109" i="3"/>
  <c r="K99" i="3"/>
  <c r="H81" i="3"/>
  <c r="D128" i="3"/>
  <c r="J59" i="3"/>
  <c r="N117" i="3"/>
  <c r="E133" i="3"/>
  <c r="M95" i="3"/>
  <c r="I115" i="3"/>
  <c r="H59" i="3"/>
  <c r="L74" i="3"/>
  <c r="D134" i="3"/>
  <c r="H21" i="3"/>
  <c r="I16" i="3"/>
  <c r="I34" i="3"/>
  <c r="N99" i="3"/>
  <c r="M90" i="3"/>
  <c r="M58" i="3"/>
  <c r="J26" i="3"/>
  <c r="J67" i="3"/>
  <c r="G86" i="3"/>
  <c r="J127" i="3"/>
  <c r="M79" i="3"/>
  <c r="K108" i="3"/>
  <c r="H123" i="3"/>
  <c r="H121" i="3"/>
  <c r="M80" i="3"/>
  <c r="D13" i="3"/>
  <c r="G102" i="3"/>
  <c r="C137" i="3"/>
  <c r="J46" i="3"/>
  <c r="L112" i="3"/>
  <c r="C118" i="3"/>
  <c r="C85" i="3"/>
  <c r="J129" i="3"/>
  <c r="E65" i="3"/>
  <c r="L132" i="3"/>
  <c r="M141" i="3"/>
  <c r="M112" i="3"/>
  <c r="G98" i="3"/>
  <c r="C81" i="3"/>
  <c r="G26" i="3"/>
  <c r="F128" i="3"/>
  <c r="D24" i="3"/>
  <c r="E19" i="3"/>
  <c r="E37" i="3"/>
  <c r="J102" i="3"/>
  <c r="I93" i="3"/>
  <c r="H62" i="3"/>
  <c r="D34" i="3"/>
  <c r="F70" i="3"/>
  <c r="G118" i="3"/>
  <c r="F131" i="3"/>
  <c r="I90" i="3"/>
  <c r="L116" i="3"/>
  <c r="I125" i="3"/>
  <c r="I123" i="3"/>
  <c r="M87" i="3"/>
  <c r="F27" i="3"/>
  <c r="C106" i="3"/>
  <c r="J138" i="3"/>
  <c r="D53" i="3"/>
  <c r="F115" i="3"/>
  <c r="N135" i="3"/>
  <c r="K88" i="3"/>
  <c r="E131" i="3"/>
  <c r="H69" i="3"/>
  <c r="G137" i="3"/>
  <c r="K134" i="3"/>
  <c r="K123" i="3"/>
  <c r="E67" i="3"/>
  <c r="L139" i="3"/>
  <c r="E70" i="3"/>
  <c r="D72" i="3"/>
  <c r="L42" i="3"/>
  <c r="M37" i="3"/>
  <c r="H44" i="3"/>
  <c r="F121" i="3"/>
  <c r="N13" i="3"/>
  <c r="L81" i="3"/>
  <c r="H64" i="3"/>
  <c r="N88" i="3"/>
  <c r="N126" i="3"/>
  <c r="H137" i="3"/>
  <c r="M104" i="3"/>
  <c r="H125" i="3"/>
  <c r="H127" i="3"/>
  <c r="K125" i="3"/>
  <c r="C95" i="3"/>
  <c r="E38" i="3"/>
  <c r="H109" i="3"/>
  <c r="N139" i="3"/>
  <c r="E59" i="3"/>
  <c r="I117" i="3"/>
  <c r="F41" i="3"/>
  <c r="D92" i="3"/>
  <c r="E136" i="3"/>
  <c r="I99" i="3"/>
  <c r="D52" i="3"/>
  <c r="C103" i="3"/>
  <c r="N131" i="3"/>
  <c r="K119" i="3"/>
  <c r="M14" i="3"/>
  <c r="I40" i="3"/>
  <c r="L48" i="3"/>
  <c r="N123" i="3"/>
  <c r="F22" i="3"/>
  <c r="H84" i="3"/>
  <c r="F67" i="3"/>
  <c r="J91" i="3"/>
  <c r="E130" i="3"/>
  <c r="E82" i="3"/>
  <c r="M111" i="3"/>
  <c r="C129" i="3"/>
  <c r="M132" i="3"/>
  <c r="F129" i="3"/>
  <c r="E109" i="3"/>
  <c r="H46" i="3"/>
  <c r="K112" i="3"/>
  <c r="F141" i="3"/>
  <c r="L64" i="3"/>
  <c r="J119" i="3"/>
  <c r="I103" i="3"/>
  <c r="K95" i="3"/>
  <c r="E134" i="3"/>
  <c r="E78" i="3"/>
  <c r="C70" i="3"/>
  <c r="K137" i="3"/>
  <c r="E85" i="3"/>
  <c r="G124" i="3"/>
  <c r="G32" i="3"/>
  <c r="I79" i="3"/>
  <c r="I95" i="3"/>
  <c r="I33" i="3"/>
  <c r="C22" i="3"/>
  <c r="L71" i="3"/>
  <c r="D49" i="3"/>
  <c r="J58" i="3"/>
  <c r="D103" i="3"/>
  <c r="N85" i="3"/>
  <c r="F110" i="3"/>
  <c r="M134" i="3"/>
  <c r="J50" i="3"/>
  <c r="F127" i="3"/>
  <c r="J139" i="3"/>
  <c r="F122" i="3"/>
  <c r="L130" i="3"/>
  <c r="E117" i="3"/>
  <c r="L52" i="3"/>
  <c r="C115" i="3"/>
  <c r="G12" i="3"/>
  <c r="C69" i="3"/>
  <c r="N121" i="3"/>
  <c r="I126" i="3"/>
  <c r="G99" i="3"/>
  <c r="K135" i="3"/>
  <c r="K81" i="3"/>
  <c r="C82" i="3"/>
  <c r="I140" i="3"/>
  <c r="L106" i="3"/>
  <c r="N138" i="3"/>
  <c r="L76" i="3"/>
  <c r="D14" i="3"/>
  <c r="H129" i="3"/>
  <c r="E36" i="3"/>
  <c r="K24" i="3"/>
  <c r="H74" i="3"/>
  <c r="N52" i="3"/>
  <c r="E62" i="3"/>
  <c r="L105" i="3"/>
  <c r="J88" i="3"/>
  <c r="N112" i="3"/>
  <c r="E129" i="3"/>
  <c r="G67" i="3"/>
  <c r="C132" i="3"/>
  <c r="K130" i="3"/>
  <c r="N45" i="3"/>
  <c r="F132" i="3"/>
  <c r="G132" i="3"/>
  <c r="H58" i="3"/>
  <c r="H117" i="3"/>
  <c r="F126" i="3"/>
  <c r="E73" i="3"/>
  <c r="M123" i="3"/>
  <c r="J15" i="3"/>
  <c r="L102" i="3"/>
  <c r="F137" i="3"/>
  <c r="K92" i="3"/>
  <c r="M84" i="3"/>
  <c r="J61" i="3"/>
  <c r="J48" i="3"/>
  <c r="H138" i="3"/>
  <c r="J28" i="3"/>
  <c r="F16" i="3"/>
  <c r="G43" i="3"/>
  <c r="D93" i="3"/>
  <c r="K74" i="3"/>
  <c r="J81" i="3"/>
  <c r="H124" i="3"/>
  <c r="F107" i="3"/>
  <c r="G82" i="3"/>
  <c r="E46" i="3"/>
  <c r="G83" i="3"/>
  <c r="D138" i="3"/>
  <c r="H119" i="3"/>
  <c r="F52" i="3"/>
  <c r="M133" i="3"/>
  <c r="M139" i="3"/>
  <c r="I64" i="3"/>
  <c r="I119" i="3"/>
  <c r="M59" i="3"/>
  <c r="H77" i="3"/>
  <c r="D126" i="3"/>
  <c r="L27" i="3"/>
  <c r="G106" i="3"/>
  <c r="L138" i="3"/>
  <c r="M88" i="3"/>
  <c r="D47" i="3"/>
  <c r="L135" i="3"/>
  <c r="N15" i="3"/>
  <c r="C102" i="3"/>
  <c r="K85" i="3"/>
  <c r="N18" i="3"/>
  <c r="C46" i="3"/>
  <c r="L95" i="3"/>
  <c r="G77" i="3"/>
  <c r="F84" i="3"/>
  <c r="D127" i="3"/>
  <c r="N109" i="3"/>
  <c r="H89" i="3"/>
  <c r="E74" i="3"/>
  <c r="G90" i="3"/>
  <c r="M140" i="3"/>
  <c r="N133" i="3"/>
  <c r="M57" i="3"/>
  <c r="G135" i="3"/>
  <c r="K138" i="3"/>
  <c r="M68" i="3"/>
  <c r="K121" i="3"/>
  <c r="D96" i="3"/>
  <c r="E81" i="3"/>
  <c r="M127" i="3"/>
  <c r="F39" i="3"/>
  <c r="C110" i="3"/>
  <c r="D140" i="3"/>
  <c r="G92" i="3"/>
  <c r="H141" i="3"/>
  <c r="M128" i="3"/>
  <c r="J132" i="3"/>
  <c r="H79" i="3"/>
  <c r="N64" i="3"/>
  <c r="J37" i="3"/>
  <c r="K64" i="3"/>
  <c r="H114" i="3"/>
  <c r="C96" i="3"/>
  <c r="N102" i="3"/>
  <c r="N33" i="3"/>
  <c r="E52" i="3"/>
  <c r="I128" i="3"/>
  <c r="G131" i="3"/>
  <c r="D114" i="3"/>
  <c r="I121" i="3"/>
  <c r="H12" i="3"/>
  <c r="D84" i="3"/>
  <c r="M136" i="3"/>
  <c r="E124" i="3"/>
  <c r="C73" i="3"/>
  <c r="M129" i="3"/>
  <c r="M91" i="3"/>
  <c r="J141" i="3"/>
  <c r="K13" i="3"/>
  <c r="I15" i="3"/>
  <c r="D117" i="3"/>
  <c r="K98" i="3"/>
  <c r="J105" i="3"/>
  <c r="L40" i="3"/>
  <c r="L55" i="3"/>
  <c r="I131" i="3"/>
  <c r="G74" i="3"/>
  <c r="M120" i="3"/>
  <c r="M119" i="3"/>
  <c r="J24" i="3"/>
  <c r="K87" i="3"/>
  <c r="G138" i="3"/>
  <c r="M138" i="3"/>
  <c r="E77" i="3"/>
  <c r="C126" i="3"/>
  <c r="G134" i="3"/>
  <c r="G88" i="3"/>
  <c r="C131" i="3"/>
  <c r="M53" i="3"/>
  <c r="G115" i="3"/>
  <c r="E12" i="3"/>
  <c r="K23" i="3"/>
  <c r="G103" i="3"/>
  <c r="C35" i="3"/>
  <c r="K84" i="3"/>
  <c r="C12" i="3"/>
  <c r="B125" i="3"/>
  <c r="B95" i="3"/>
  <c r="B97" i="3"/>
  <c r="B99" i="3"/>
  <c r="B101" i="3"/>
  <c r="B28" i="3"/>
  <c r="B141" i="3"/>
  <c r="B111" i="3"/>
  <c r="B113" i="3"/>
  <c r="B115" i="3"/>
  <c r="B119" i="3"/>
  <c r="B44" i="3"/>
  <c r="B14" i="3"/>
  <c r="B127" i="3"/>
  <c r="B129" i="3"/>
  <c r="B131" i="3"/>
  <c r="B133" i="3"/>
  <c r="B135" i="3"/>
  <c r="B60" i="3"/>
  <c r="B30" i="3"/>
  <c r="B16" i="3"/>
  <c r="B18" i="3"/>
  <c r="B20" i="3"/>
  <c r="B22" i="3"/>
  <c r="B24" i="3"/>
  <c r="B26" i="3"/>
  <c r="B46" i="3"/>
  <c r="B34" i="3"/>
  <c r="B36" i="3"/>
  <c r="B38" i="3"/>
  <c r="B42" i="3"/>
  <c r="B50" i="3"/>
  <c r="B52" i="3"/>
  <c r="B58" i="3"/>
  <c r="B136" i="3"/>
  <c r="B76" i="3"/>
  <c r="B32" i="3"/>
  <c r="B40" i="3"/>
  <c r="B56" i="3"/>
  <c r="B92" i="3"/>
  <c r="B62" i="3"/>
  <c r="B48" i="3"/>
  <c r="B54" i="3"/>
  <c r="B108" i="3"/>
  <c r="B78" i="3"/>
  <c r="B64" i="3"/>
  <c r="B66" i="3"/>
  <c r="B68" i="3"/>
  <c r="B70" i="3"/>
  <c r="B72" i="3"/>
  <c r="B74" i="3"/>
  <c r="B94" i="3"/>
  <c r="B80" i="3"/>
  <c r="B82" i="3"/>
  <c r="B84" i="3"/>
  <c r="B88" i="3"/>
  <c r="B90" i="3"/>
  <c r="B98" i="3"/>
  <c r="B102" i="3"/>
  <c r="B104" i="3"/>
  <c r="B116" i="3"/>
  <c r="B122" i="3"/>
  <c r="B124" i="3"/>
  <c r="B86" i="3"/>
  <c r="B106" i="3"/>
  <c r="B138" i="3"/>
  <c r="B140" i="3"/>
  <c r="B110" i="3"/>
  <c r="B96" i="3"/>
  <c r="B100" i="3"/>
  <c r="B118" i="3"/>
  <c r="B13" i="3"/>
  <c r="B126" i="3"/>
  <c r="B112" i="3"/>
  <c r="B114" i="3"/>
  <c r="B120" i="3"/>
  <c r="B29" i="3"/>
  <c r="B12" i="3"/>
  <c r="B128" i="3"/>
  <c r="B130" i="3"/>
  <c r="B132" i="3"/>
  <c r="B134" i="3"/>
  <c r="B45" i="3"/>
  <c r="B15" i="3"/>
  <c r="B17" i="3"/>
  <c r="B19" i="3"/>
  <c r="B21" i="3"/>
  <c r="B23" i="3"/>
  <c r="B25" i="3"/>
  <c r="B27" i="3"/>
  <c r="B31" i="3"/>
  <c r="B33" i="3"/>
  <c r="B35" i="3"/>
  <c r="B39" i="3"/>
  <c r="B41" i="3"/>
  <c r="B43" i="3"/>
  <c r="B89" i="3"/>
  <c r="B105" i="3"/>
  <c r="B121" i="3"/>
  <c r="B139" i="3"/>
  <c r="B61" i="3"/>
  <c r="B37" i="3"/>
  <c r="B103" i="3"/>
  <c r="B77" i="3"/>
  <c r="B47" i="3"/>
  <c r="B49" i="3"/>
  <c r="B51" i="3"/>
  <c r="B53" i="3"/>
  <c r="B55" i="3"/>
  <c r="B57" i="3"/>
  <c r="B59" i="3"/>
  <c r="B107" i="3"/>
  <c r="B137" i="3"/>
  <c r="B93" i="3"/>
  <c r="B63" i="3"/>
  <c r="B65" i="3"/>
  <c r="B67" i="3"/>
  <c r="B69" i="3"/>
  <c r="B71" i="3"/>
  <c r="B73" i="3"/>
  <c r="B75" i="3"/>
  <c r="B109" i="3"/>
  <c r="B79" i="3"/>
  <c r="B81" i="3"/>
  <c r="B83" i="3"/>
  <c r="B85" i="3"/>
  <c r="B87" i="3"/>
  <c r="B91" i="3"/>
  <c r="B117" i="3"/>
  <c r="B123" i="3"/>
</calcChain>
</file>

<file path=xl/sharedStrings.xml><?xml version="1.0" encoding="utf-8"?>
<sst xmlns="http://schemas.openxmlformats.org/spreadsheetml/2006/main" count="13147" uniqueCount="2712">
  <si>
    <t>Subdirección de Desarrollo Sectorial de Educación Superior</t>
  </si>
  <si>
    <t>BUENAVENTURA</t>
  </si>
  <si>
    <t>VALLE DEL CAUCA</t>
  </si>
  <si>
    <t>COD_DEPTO</t>
  </si>
  <si>
    <t>DEPARTAMENTO</t>
  </si>
  <si>
    <t>Nación</t>
  </si>
  <si>
    <t>Matrícula total de educación superior</t>
  </si>
  <si>
    <t>Matrícula en programas de pregrado</t>
  </si>
  <si>
    <t>Matrícula en programas de posgrado</t>
  </si>
  <si>
    <t>Tasa de tránsito inmediato a educación superior</t>
  </si>
  <si>
    <t>Fuente: MEN (Sistema Nacional de Información de Educación Superior - SNIES)</t>
  </si>
  <si>
    <t>Tasa de Cobertura</t>
  </si>
  <si>
    <t>Departamento</t>
  </si>
  <si>
    <t>Nacional</t>
  </si>
  <si>
    <t xml:space="preserve">La tasa de cobertura departamental está definida como la relación porcentual entre el total de estudiantes atendidos en programas de pregrado ofertados en el departamento y la población de 17 a 21 años del departamento  </t>
  </si>
  <si>
    <t>Los programas de pregrado incluyen programas técnicos, tecnológicos y universitarios</t>
  </si>
  <si>
    <t>Tasa de Tránsito</t>
  </si>
  <si>
    <t>Fuente: MEN (SNIES - SIMAT)</t>
  </si>
  <si>
    <t>Matrícula por sector</t>
  </si>
  <si>
    <t>Sector</t>
  </si>
  <si>
    <t>Oficial</t>
  </si>
  <si>
    <t>Privada</t>
  </si>
  <si>
    <t>Total General</t>
  </si>
  <si>
    <t>Fuente: MEN (SNIES)</t>
  </si>
  <si>
    <t>Matrícula por nivel académico</t>
  </si>
  <si>
    <t>Nivel académico</t>
  </si>
  <si>
    <t>Pregrado</t>
  </si>
  <si>
    <t>Posgrado</t>
  </si>
  <si>
    <t>Matrícula por nivel de formación</t>
  </si>
  <si>
    <t>Nivel de formación</t>
  </si>
  <si>
    <t>Técnica Profesional</t>
  </si>
  <si>
    <t>Tecnológica</t>
  </si>
  <si>
    <t>Universitaria</t>
  </si>
  <si>
    <t>Especialización</t>
  </si>
  <si>
    <t>Maestría</t>
  </si>
  <si>
    <t>Doctorado</t>
  </si>
  <si>
    <t>Matrícula por área de conocimiento</t>
  </si>
  <si>
    <t>Área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</si>
  <si>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</si>
  <si>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</si>
  <si>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</si>
  <si>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</si>
  <si>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</si>
  <si>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Economía administración contad.</t>
  </si>
  <si>
    <t>Ingeniería arquitectura urbanismo</t>
  </si>
  <si>
    <t>Matemáticas y ciencias naturales</t>
  </si>
  <si>
    <t>Matrícula por metodología</t>
  </si>
  <si>
    <t>Metodología</t>
  </si>
  <si>
    <t>Presencial</t>
  </si>
  <si>
    <t>Distancia (Tradicional)</t>
  </si>
  <si>
    <t>Distancia (Virtual)</t>
  </si>
  <si>
    <t>Matrícula por sexo</t>
  </si>
  <si>
    <t>Sexo</t>
  </si>
  <si>
    <t>Hombre</t>
  </si>
  <si>
    <t>Mujer</t>
  </si>
  <si>
    <t>Matrícula en IES o programas con acreditación de alta calidad por nivel de formación</t>
  </si>
  <si>
    <t>Programas que reportan matrícula por nivel de formación</t>
  </si>
  <si>
    <t>Mat. Total</t>
  </si>
  <si>
    <t>Mat. Acreditada</t>
  </si>
  <si>
    <t>%</t>
  </si>
  <si>
    <t>Nivel</t>
  </si>
  <si>
    <t>Programas</t>
  </si>
  <si>
    <t>Fuente: MEN (SNIES - SACES)</t>
  </si>
  <si>
    <t>Graduados por nivel de formación</t>
  </si>
  <si>
    <t>Nivel de Formación</t>
  </si>
  <si>
    <t>Fuente: MEN - Observatorio Laboral de la Educación - OLE</t>
  </si>
  <si>
    <t>Tasa de Deserción</t>
  </si>
  <si>
    <t>-</t>
  </si>
  <si>
    <t>Instituciones de Educación Superior que reportan estudiantes atendidos en programas ofertados en el departamento</t>
  </si>
  <si>
    <t>No.</t>
  </si>
  <si>
    <t>IES PADRE</t>
  </si>
  <si>
    <t>COD_IES</t>
  </si>
  <si>
    <t>Institución de Educación Superior</t>
  </si>
  <si>
    <t>Departamento de domicilio de la IES</t>
  </si>
  <si>
    <t>Sector IES</t>
  </si>
  <si>
    <t>Carácter IES</t>
  </si>
  <si>
    <t>Fuente: MEN - SNIES</t>
  </si>
  <si>
    <t>Cód. Municipio</t>
  </si>
  <si>
    <t>Municipio</t>
  </si>
  <si>
    <t>CODIGO</t>
  </si>
  <si>
    <t>DEPTO</t>
  </si>
  <si>
    <t>IES Padre</t>
  </si>
  <si>
    <t>Institución de Educación Superior (IES)</t>
  </si>
  <si>
    <t>ANTIOQUIA</t>
  </si>
  <si>
    <t>UNIVERSIDAD NACIONAL DE COLOMBIA</t>
  </si>
  <si>
    <t>OFICIAL</t>
  </si>
  <si>
    <t>Universidad</t>
  </si>
  <si>
    <t>UNIVERSIDAD TECNOLOGICA DE PEREIRA - UTP</t>
  </si>
  <si>
    <t>RISARALDA</t>
  </si>
  <si>
    <t>UNIVERSIDAD DE CORDOBA</t>
  </si>
  <si>
    <t>CORDOBA</t>
  </si>
  <si>
    <t>UNIVERSIDAD DE ANTIOQUIA</t>
  </si>
  <si>
    <t>UNIVERSIDAD DEL TOLIMA</t>
  </si>
  <si>
    <t>TOLIMA</t>
  </si>
  <si>
    <t>UNIVERSIDAD FRANCISCO DE PAULA SANTANDER</t>
  </si>
  <si>
    <t>NORTE DE SANTANDER</t>
  </si>
  <si>
    <t>UNIVERSIDAD DE PAMPLONA</t>
  </si>
  <si>
    <t>PONTIFICIA UNIVERSIDAD JAVERIANA</t>
  </si>
  <si>
    <t>PRIVADA</t>
  </si>
  <si>
    <t>UNIVERSIDAD SANTO TOMAS</t>
  </si>
  <si>
    <t>UNIVERSIDAD EXTERNADO DE COLOMBIA</t>
  </si>
  <si>
    <t>UNIVERSIDAD PONTIFICIA BOLIVARIANA</t>
  </si>
  <si>
    <t>UNIVERSIDAD EAFIT-</t>
  </si>
  <si>
    <t>COLEGIO MAYOR DE NUESTRA SEÑORA DEL ROSARIO</t>
  </si>
  <si>
    <t>UNIVERSIDAD DE SAN BUENAVENTURA</t>
  </si>
  <si>
    <t>BOLIVAR</t>
  </si>
  <si>
    <t>UNIVERSIDAD DE MANIZALES</t>
  </si>
  <si>
    <t>CALDAS</t>
  </si>
  <si>
    <t>UNIVERSIDAD CATOLICA DE ORIENTE -UCO</t>
  </si>
  <si>
    <t>UNIVERSIDAD DE MEDELLIN</t>
  </si>
  <si>
    <t>UNIVERSIDAD AUTONOMA LATINOAMERICANA-UNAULA-</t>
  </si>
  <si>
    <t>UNIVERSIDAD COOPERATIVA DE COLOMBIA</t>
  </si>
  <si>
    <t>UNIVERSIDAD CATOLICA DE MANIZALES</t>
  </si>
  <si>
    <t>UNIVERSIDAD NACIONAL ABIERTA Y A DISTANCIA UNAD</t>
  </si>
  <si>
    <t>ESCUELA SUPERIOR DE ADMINISTRACION PUBLICA-ESAP-</t>
  </si>
  <si>
    <t>Institución Universitaria/Escuela Tecnológica</t>
  </si>
  <si>
    <t>COLEGIO MAYOR DE ANTIOQUIA</t>
  </si>
  <si>
    <t>POLITECNICO COLOMBIANO JAIME ISAZA CADAVID</t>
  </si>
  <si>
    <t>INSTITUCION UNIVERSITARIA DE ENVIGADO</t>
  </si>
  <si>
    <t>UNIVERSIDAD CES</t>
  </si>
  <si>
    <t>FUNDACION UNIVERSITARIA SAN MARTIN</t>
  </si>
  <si>
    <t>FUNDACION UNIVERSITARIA MARIA CANO</t>
  </si>
  <si>
    <t>POLITECNICO GRANCOLOMBIANO</t>
  </si>
  <si>
    <t>FUNDACION UNIVERSITARIA-CEIPA-</t>
  </si>
  <si>
    <t>FUNDACION UNIVERSITARIA DEL AREA ANDINA</t>
  </si>
  <si>
    <t>FUNDACION UNIVERSITARIA CATOLICA DEL NORTE</t>
  </si>
  <si>
    <t>INSTITUCION UNIVERSITARIA COLOMBO AMERICANA - UNICA</t>
  </si>
  <si>
    <t>INSTITUCION UNIVERSITARIA  SALAZAR Y HERRERA</t>
  </si>
  <si>
    <t>UNIVERSIDAD EIA</t>
  </si>
  <si>
    <t>CORPORACION UNIVERSITARIA ADVENTISTA - UNAC</t>
  </si>
  <si>
    <t>CORPORACION UNIVERSITARIA LASALLISTA</t>
  </si>
  <si>
    <t>CORPORACION UNIVERSITARIA DE COLOMBIA IDEAS</t>
  </si>
  <si>
    <t>CORPORACION UNIVERSITARIA MINUTO DE DIOS -UNIMINUTO-</t>
  </si>
  <si>
    <t>CORPORACION UNIVERSITARIA DE CIENCIA Y DESARROLLO - UNICIENCIA</t>
  </si>
  <si>
    <t>CORPORACION UNIVERSITARIA REMINGTON</t>
  </si>
  <si>
    <t>CORPORACION COLEGIATURA COLOMBIANA</t>
  </si>
  <si>
    <t>INSTITUCIÓN UNIVERSITARIA PASCUAL BRAVO</t>
  </si>
  <si>
    <t>ESCUELA NAVAL DE SUBOFICIALES ARC BARRANQUILLA</t>
  </si>
  <si>
    <t>ATLANTICO</t>
  </si>
  <si>
    <t>Institución Tecnológica</t>
  </si>
  <si>
    <t>TECNOLOGICO DE ANTIOQUIA</t>
  </si>
  <si>
    <t>INSTITUTO TECNOLOGICO METROPOLITANO</t>
  </si>
  <si>
    <t>ESCUELA SUPERIOR TECNOLOGICA DE ARTES DEBORA ARANGO</t>
  </si>
  <si>
    <t>FUNDACION UNIVERSITARIA ESUMER</t>
  </si>
  <si>
    <t>ESCUELA DE TECNOLOGIAS DE ANTIOQUIA -ETA-</t>
  </si>
  <si>
    <t>INSTITUCION UNIVERSITARIA MARCO FIDEL SUAREZ - IUMAFIS</t>
  </si>
  <si>
    <t>CORPORACION ACADEMIA TECNOLOGICA DE COLOMBIA -ATEC-</t>
  </si>
  <si>
    <t>CORPORACION TECNOLOGICA CATOLICA DE OCCIDENTE - TECOC -</t>
  </si>
  <si>
    <t>FUNDACION DE EDUCACION SUPERIOR SAN JOSE -FESSANJOSE-</t>
  </si>
  <si>
    <t>CORPORACION ACADEMIA SUPERIOR DE ARTES</t>
  </si>
  <si>
    <t>CORPORACION UNIFICADA NACIONAL DE EDUCACION SUPERIOR-CUN-</t>
  </si>
  <si>
    <t>Institución Técnica Profesional</t>
  </si>
  <si>
    <t>UNIVERSIDAD ECCI</t>
  </si>
  <si>
    <t>SERVICIO NACIONAL DE APRENDIZAJE-SENA-</t>
  </si>
  <si>
    <t>FUNDACION UNIVERSITARIA CLARETIANA - UNICLARETIANA</t>
  </si>
  <si>
    <t>CHOCO</t>
  </si>
  <si>
    <t>CORPORACION UNIVERSITARIA AMERICANA</t>
  </si>
  <si>
    <t>FUNDACION UNIVERSITARIA BELLAS ARTES</t>
  </si>
  <si>
    <t>CORPORACION UNIVERSITARIA DE SABANETA - UNISABANETA</t>
  </si>
  <si>
    <t>CORPORACION UNIVERSITARIA U DE COLOMBIA</t>
  </si>
  <si>
    <t>UNIVERSIDAD DEL ATLANTICO</t>
  </si>
  <si>
    <t>UNIVERSIDAD INDUSTRIAL DE SANTANDER</t>
  </si>
  <si>
    <t>SANTANDER</t>
  </si>
  <si>
    <t>UNIVERSIDAD DEL NORTE</t>
  </si>
  <si>
    <t>UNIVERSIDAD SERGIO ARBOLEDA</t>
  </si>
  <si>
    <t>UNIVERSIDAD AUTONOMA DEL CARIBE- UNIAUTONOMA</t>
  </si>
  <si>
    <t>UNIVERSIDAD LIBRE</t>
  </si>
  <si>
    <t>UNIVERSIDAD METROPOLITANA</t>
  </si>
  <si>
    <t>UNIVERSIDAD AUTONOMA DE MANIZALES</t>
  </si>
  <si>
    <t>DIRECCION NACIONAL DE ESCUELAS</t>
  </si>
  <si>
    <t>UNIVERSIDAD SIMON BOLIVAR</t>
  </si>
  <si>
    <t>CORPORACION UNIVERSIDAD DE LA COSTA CUC</t>
  </si>
  <si>
    <t>CORPORACION UNIVERSITARIA RAFAEL NUÑEZ</t>
  </si>
  <si>
    <t>CORPORACION UNIVERSITARIA EMPRESARIAL DE SALAMANCA</t>
  </si>
  <si>
    <t>CORPORACION UNIVERSITARIA REFORMADA - CUR -</t>
  </si>
  <si>
    <t>CORPORACION UNIVERSITARIA ANTONIO JOSE DE SUCRE - CORPOSUCRE</t>
  </si>
  <si>
    <t>SUCRE</t>
  </si>
  <si>
    <t>FUNDACION TECNOLOGICA ALBERTO MERANI</t>
  </si>
  <si>
    <t>CORPORACION POLITECNICO DE LA COSTA ATLANTICA</t>
  </si>
  <si>
    <t>CORPORACION EDUCATIVA DEL LITORAL</t>
  </si>
  <si>
    <t>CORPORACION UNIVERSITARIA LATINOAMERICANA - CUL</t>
  </si>
  <si>
    <t>CORPORACION TECNOLOGICA INDOAMERICA</t>
  </si>
  <si>
    <t>LCI - FUNDACION TECNOLOGICA</t>
  </si>
  <si>
    <t>UNIVERSIDAD PEDAGOGICA NACIONAL</t>
  </si>
  <si>
    <t>UNIVERSIDAD MILITAR-NUEVA GRANADA</t>
  </si>
  <si>
    <t>UNIVERSIDAD-COLEGIO MAYOR DE CUNDINAMARCA</t>
  </si>
  <si>
    <t>UNIVERSIDAD DISTRITAL-FRANCISCO JOSE DE CALDAS</t>
  </si>
  <si>
    <t>UNIVERSIDAD INCCA DE COLOMBIA</t>
  </si>
  <si>
    <t>FUNDACION UNIVERSIDAD DE BOGOTA - JORGE TADEO LOZANO</t>
  </si>
  <si>
    <t>UNIVERSIDAD CENTRAL</t>
  </si>
  <si>
    <t>UNIVERSIDAD DE LA SABANA</t>
  </si>
  <si>
    <t>CUNDINAMARCA</t>
  </si>
  <si>
    <t>FUNDACION UNIVERSIDAD DE AMERICA</t>
  </si>
  <si>
    <t>UNIVERSIDAD CATOLICA DE COLOMBIA</t>
  </si>
  <si>
    <t>FUNDACION UNIVERSIDAD AUTONOMA DE COLOMBIA -FUAC-</t>
  </si>
  <si>
    <t>UNIVERSIDAD EL BOSQUE</t>
  </si>
  <si>
    <t>UNIVERSIDAD MANUELA BELTRAN-UMB-</t>
  </si>
  <si>
    <t>UNIVERSIDAD LA GRAN COLOMBIA</t>
  </si>
  <si>
    <t>UNIVERSIDAD DE LA SALLE</t>
  </si>
  <si>
    <t>UNIVERSIDAD DE LOS ANDES</t>
  </si>
  <si>
    <t>CORPORACION UNIVERSIDAD PILOTO DE COLOMBIA</t>
  </si>
  <si>
    <t>MAGDALENA</t>
  </si>
  <si>
    <t>UNIVERSIDAD DE IBAGUE</t>
  </si>
  <si>
    <t>UNIVERSIDAD DEL SINU - ELIAS BECHARA ZAINUM - UNISINU -</t>
  </si>
  <si>
    <t>INSTITUCION UNIVERSITARIA COLEGIOS DE COLOMBIA - UNICOC</t>
  </si>
  <si>
    <t>FUNDACION UNIVERSITARIA DE CIENCIAS DE LA SALUD</t>
  </si>
  <si>
    <t>COLEGIO DE ESTUDIOS SUPERIORES DE ADMINISTRACION-CESA-</t>
  </si>
  <si>
    <t>FUNDACION UNIVERSITARIA MONSERRATE -UNIMONSERRATE</t>
  </si>
  <si>
    <t>FUNDACION UNIVERSITARIA KONRAD LORENZ</t>
  </si>
  <si>
    <t>FUNDACION UNIVERSITARIA LOS LIBERTADORES</t>
  </si>
  <si>
    <t>FUNDACION UNIVERSITARIA AGRARIA DE COLOMBIA -UNIAGRARIA-</t>
  </si>
  <si>
    <t>FUNDACION ESCUELA COLOMBIANA DE REHABILITACION</t>
  </si>
  <si>
    <t>FUNDACIÓN UNIVERSITARIA SAN ALFONSO- FUSA-</t>
  </si>
  <si>
    <t>FUNDACION UNIVERSITARIA SANITAS</t>
  </si>
  <si>
    <t>UNIVERSIDAD EAN</t>
  </si>
  <si>
    <t>ESCUELA SUPERIOR DE OFTALMOLOGIA, INSTITUTO BARRAQUER DE AMERICA</t>
  </si>
  <si>
    <t>CORPORACION UNIVERSITARIA IBEROAMERICANA</t>
  </si>
  <si>
    <t>UNIVERSIDAD DE SANTANDER - UDES</t>
  </si>
  <si>
    <t>UNIVERSITARIA AGUSTINIANA- UNIAGUSTINIANA</t>
  </si>
  <si>
    <t>CORPORACION UNIVERSITARIA REPUBLICANA</t>
  </si>
  <si>
    <t>CORPORACION UNIVERSITARIA  UNITEC</t>
  </si>
  <si>
    <t>ESCUELA DE LOGISTICA</t>
  </si>
  <si>
    <t>ESCUELA SUPERIOR DE GUERRA GENERAL RAFAEL REYES PRIETO</t>
  </si>
  <si>
    <t>CENTRO DE EDUCACION MILITAR - CEMIL</t>
  </si>
  <si>
    <t>FUNDACION TECNOLOGICA AUTONOMA DE BOGOTA-FABA-</t>
  </si>
  <si>
    <t>FUNDACION UNIVERSITARIA PARA EL DESARROLLO HUMANO - UNINPAHU</t>
  </si>
  <si>
    <t>INSTITUCION UNIVERSITARIA LATINA - UNILATINA</t>
  </si>
  <si>
    <t>CORPORACION TECNOLOGICA INDUSTRIAL COLOMBIANA - TEINCO</t>
  </si>
  <si>
    <t>CORPORACION INTERNACIONAL PARA EL DESARROLLO EDUCATIVO -CIDE-</t>
  </si>
  <si>
    <t>ESCUELA TECNOLOGICA INSTITUTO TECNICO CENTRAL</t>
  </si>
  <si>
    <t>FUNDACION INTERAMERICANA TECNICA-FIT-</t>
  </si>
  <si>
    <t>FUNDACION DE EDUCACION SUPERIOR NUEVA AMERICA</t>
  </si>
  <si>
    <t>FUNDACION UNIVERSITARIA HORIZONTE</t>
  </si>
  <si>
    <t>FUNDACION UNIVERSITARIA SAN MATEO - SAN MATEO EDUCACION SUPERIOR</t>
  </si>
  <si>
    <t>POLITECNICO INTERNACIONAL INSTITUCION DE EDUCACION SUPERIOR</t>
  </si>
  <si>
    <t>CORPORACION POLITECNICO COLOMBO ANDINO</t>
  </si>
  <si>
    <t>CORPORACION CENTRO DE ESTUDIOS ARTISTICOS Y TECNICOS-CEART-</t>
  </si>
  <si>
    <t>CORPORACION UNIVERSITARIA CENDA</t>
  </si>
  <si>
    <t>CORPORACION ESCUELA DE ARTES Y LETRAS</t>
  </si>
  <si>
    <t>CORPORACION INSTITUTO SUPERIOR DE EDUCACION SOCIAL-ISES-</t>
  </si>
  <si>
    <t>ESCUELA MILITAR DE CADETES GENERAL JOSE MARIA CORDOVA</t>
  </si>
  <si>
    <t>ESCUELA DE INGENIEROS MILITARES</t>
  </si>
  <si>
    <t>INSTITUTO CARO Y CUERVO</t>
  </si>
  <si>
    <t>FUNDACION UNIVERSITARIA CAFAM -UNICAFAM</t>
  </si>
  <si>
    <t>FUNDACION UNIVERSITARIA CIEO - UNICIEO</t>
  </si>
  <si>
    <t>INSTITUCION UNIVERSITARIA DE COLOMBIA - UNIVERSITARIA DE COLOMBIA</t>
  </si>
  <si>
    <t>FUNDACION UNIVERSITARIA LUIS G. PAEZ - UNILUISGPAEZ</t>
  </si>
  <si>
    <t>CORPORACION UNIVERSITARIA DE ASTURIAS</t>
  </si>
  <si>
    <t>UNIVERSITARIA VIRTUAL INTERNACIONAL</t>
  </si>
  <si>
    <t>UNIVERSIDAD DEL CAUCA</t>
  </si>
  <si>
    <t>CAUCA</t>
  </si>
  <si>
    <t>UNIVERSIDAD DE CALDAS</t>
  </si>
  <si>
    <t>UNIVERSIDAD DE CARTAGENA</t>
  </si>
  <si>
    <t>UNIVERSIDAD DE LA GUAJIRA</t>
  </si>
  <si>
    <t>UNIVERSIDAD TECNOLOGICA DE BOLIVAR</t>
  </si>
  <si>
    <t>INSTITUCION UNIVERSITARIA BELLAS ARTES Y CIENCIAS DE BOLIVAR</t>
  </si>
  <si>
    <t>FUNDACION UNIVERSITARIA TECNOLOGICO COMFENALCO - CARTAGENA</t>
  </si>
  <si>
    <t>CORPORACION UNIVERSITARIA AUTONOMA DE NARIÑO -AUNAR-</t>
  </si>
  <si>
    <t>NARINIO</t>
  </si>
  <si>
    <t>ESCUELA NAVAL DE CADETES ALMIRANTE PADILLA</t>
  </si>
  <si>
    <t>FUNDACION UNIVERSITARIA COLOMBO INTERNACIONAL - UNICOLOMBO</t>
  </si>
  <si>
    <t>BOYACA</t>
  </si>
  <si>
    <t>UNIVERSIDAD PEDAGOGICA Y TECNOLOGICA DE COLOMBIA - UPTC</t>
  </si>
  <si>
    <t>UNIVERSIDAD DE BOYACA UNIBOYACA</t>
  </si>
  <si>
    <t>FUNDACION UNIVERSITARIA JUAN DE CASTELLANOS</t>
  </si>
  <si>
    <t>FUNDACION UNIVERSITARIA DE SAN GIL - UNISANGIL -</t>
  </si>
  <si>
    <t>UNIVERSIDAD DEL QUINDIO</t>
  </si>
  <si>
    <t>QUINDIO</t>
  </si>
  <si>
    <t>CORPORACION DE EDUCACION DEL NORTE DEL TOLIMA - COREDUCACION</t>
  </si>
  <si>
    <t>COLEGIO INTEGRADO NACIONAL ORIENTE DE CALDAS - IES CINOC</t>
  </si>
  <si>
    <t>FUNDACION UNIVERSITARIA COMFAMILIAR RISARALDA</t>
  </si>
  <si>
    <t>CAQUETA</t>
  </si>
  <si>
    <t>UNIVERSIDAD DE LA AMAZONIA</t>
  </si>
  <si>
    <t>UNIVERSIDAD DEL VALLE</t>
  </si>
  <si>
    <t>ESCUELA NACIONAL DEL DEPORTE</t>
  </si>
  <si>
    <t>FUNDACION UNIVERSITARIA DE POPAYAN</t>
  </si>
  <si>
    <t>CORPORACION UNIVERSITARIA AUTONOMA DEL CAUCA</t>
  </si>
  <si>
    <t>COLEGIO MAYOR DEL CAUCA</t>
  </si>
  <si>
    <t>CORPORACION UNIVERSITARIA COMFACAUCA - UNICOMFACAUCA</t>
  </si>
  <si>
    <t>CESAR</t>
  </si>
  <si>
    <t>UNIVERSIDAD POPULAR DEL CESAR</t>
  </si>
  <si>
    <t>UNIVERSIDAD MARIANA</t>
  </si>
  <si>
    <t>UNIVERSIDAD AUTONOMA DE BUCARAMANGA-UNAB-</t>
  </si>
  <si>
    <t>CORPORACION UNIVERSITARIA DEL CARIBE - CECAR</t>
  </si>
  <si>
    <t>UNIVERSIDAD DE CUNDINAMARCA-UDEC</t>
  </si>
  <si>
    <t>ESCUELA  MILITAR DE SUBOFICIALES SARGENTO INOCENCIO CHINCA</t>
  </si>
  <si>
    <t>INSTITUTO TOLIMENSE DE FORMACION TECNICA PROFESIONAL</t>
  </si>
  <si>
    <t>ESCUELA DE SUBOFICIALES DE LA FUERZA AEREA COLOMBIANA ANDRES M. DIAZ</t>
  </si>
  <si>
    <t>UNIVERSIDAD TECNOLOGICA DEL CHOCO-DIEGO LUIS CORDOBA</t>
  </si>
  <si>
    <t>HUILA</t>
  </si>
  <si>
    <t>UNIVERSIDAD SURCOLOMBIANA</t>
  </si>
  <si>
    <t>CORPORACION UNIVERSITARIA DEL HUILA-CORHUILA-</t>
  </si>
  <si>
    <t>FUNDACION ESCUELA TECNOLOGICA DE NEIVA - JESUS OVIEDO PEREZ -FET</t>
  </si>
  <si>
    <t>FUNDACION UNIVERSITARIA NAVARRA - UNINAVARRA</t>
  </si>
  <si>
    <t>UNIVERSIDAD DEL MAGDALENA - UNIMAGDALENA</t>
  </si>
  <si>
    <t>META</t>
  </si>
  <si>
    <t>UNIVERSIDAD DE LOS LLANOS</t>
  </si>
  <si>
    <t>CORPORACION UNIVERSITARIA DEL META - UNIMETA</t>
  </si>
  <si>
    <t>INSTITUTO SUPERIOR DE EDUCACION RURAL-ISER-</t>
  </si>
  <si>
    <t>UNIDADES TECNOLOGICAS DE SANTANDER</t>
  </si>
  <si>
    <t>FUNDACION DE ESTUDIOS SUPERIORES COMFANORTE -F.E.S.C.-</t>
  </si>
  <si>
    <t>CORPORACION UNIVERSITARIA EMPRESARIAL ALEXANDER VON HUMBOLDT - CUE</t>
  </si>
  <si>
    <t>INSTITUTO DE EDUCACION TECNICA PROFESIONAL DE ROLDANILLO</t>
  </si>
  <si>
    <t>INSTITUCION UNIVERSITARIA EAM</t>
  </si>
  <si>
    <t>UNIVERSIDAD CATOLICA DE PEREIRA</t>
  </si>
  <si>
    <t>FUNDACION UNIVERSITARIA SEMINARIO TEOLOGICO BAUTISTA INTERNACIONAL</t>
  </si>
  <si>
    <t>CORPORACION UNIVERSITARIA DE SANTA ROSA DE CABAL-UNISARC-</t>
  </si>
  <si>
    <t>CORPORACION INSTITUTO DE ADMINISTRACION Y FINANZAS - CIAF</t>
  </si>
  <si>
    <t>INSTITUTO UNIVERSITARIO DE LA PAZ</t>
  </si>
  <si>
    <t>TECNOLOGICA FITEC</t>
  </si>
  <si>
    <t>CORPORACION ESCUELA TECNOLOGICA DEL ORIENTE</t>
  </si>
  <si>
    <t>UNIVERSIDAD DE SUCRE</t>
  </si>
  <si>
    <t>ESCUELA DE FORMACION DE INFANTERIA DE MARINA</t>
  </si>
  <si>
    <t>CONSERVATORIO DEL TOLIMA</t>
  </si>
  <si>
    <t>UNIVERSIDAD DEL PACIFICO</t>
  </si>
  <si>
    <t>UNIVERSIDAD SANTIAGO DE CALI</t>
  </si>
  <si>
    <t>UNIVERSIDAD ICESI</t>
  </si>
  <si>
    <t>UNIVERSIDAD AUTONOMA DE OCCIDENTE</t>
  </si>
  <si>
    <t>INSTITUTO DEPARTAMENTAL DE BELLAS ARTES</t>
  </si>
  <si>
    <t>UNIDAD CENTRAL DEL VALLE DEL CAUCA</t>
  </si>
  <si>
    <t>INSTITUCION UNIVERSITARIA ANTONIO JOSE CAMACHO</t>
  </si>
  <si>
    <t>FUNDACION CENTRO COLOMBIANO DE ESTUDIOS PROFESIONALES, -F.C.E.C.E.P.</t>
  </si>
  <si>
    <t>FUNDACION TECNOLOGICA AUTONOMA DEL PACIFICO</t>
  </si>
  <si>
    <t>CORPORACION DE ESTUDIOS TECNOLOGICOS DEL NORTE DEL VALLE</t>
  </si>
  <si>
    <t>CORPORACION UNIVERSITARIA CENTRO SUPERIOR - UNICUCES</t>
  </si>
  <si>
    <t>INSTITUTO TECNICO AGRICOLA ITA</t>
  </si>
  <si>
    <t>INSTITUTO TECNICO NACIONAL DE COMERCIO SIMON RODRIGUEZ - INTENALCO</t>
  </si>
  <si>
    <t>FUNDACION ACADEMIA DE DIBUJO PROFESIONAL</t>
  </si>
  <si>
    <t>CORPORACION DE ESTUDIOS SUPERIORES SALAMANDRA</t>
  </si>
  <si>
    <t>ESCUELA MILITAR DE AVIACION MARCO FIDEL SUAREZ</t>
  </si>
  <si>
    <t>ARAUCA</t>
  </si>
  <si>
    <t>CASANARE</t>
  </si>
  <si>
    <t>PUTUMAYO</t>
  </si>
  <si>
    <t>INSTITUTO TECNOLOGICO DEL PUTUMAYO</t>
  </si>
  <si>
    <t>SAN ANDRES Y PROVIDENCIA</t>
  </si>
  <si>
    <t>INSTITUTO NACIONAL DE FORMACION TECNICA PROFESIONAL DE SAN ANDRES</t>
  </si>
  <si>
    <t>AMAZONAS</t>
  </si>
  <si>
    <t>GUAINIA</t>
  </si>
  <si>
    <t>GUAVIARE</t>
  </si>
  <si>
    <t>VAUPES</t>
  </si>
  <si>
    <t>VICHADA</t>
  </si>
  <si>
    <t>Código Departamento</t>
  </si>
  <si>
    <t xml:space="preserve">Departamento </t>
  </si>
  <si>
    <t>Código Municipio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</si>
  <si>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</si>
  <si>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</si>
  <si>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</si>
  <si>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</si>
  <si>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</si>
  <si>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</si>
  <si>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</si>
  <si>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</si>
  <si>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</si>
  <si>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</si>
  <si>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</si>
  <si>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</si>
  <si>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</si>
  <si>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</si>
  <si>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</si>
  <si>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</si>
  <si>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</si>
  <si>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</si>
  <si>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</si>
  <si>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</si>
  <si>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</si>
  <si>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</si>
  <si>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</si>
  <si>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</si>
  <si>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</si>
  <si>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</si>
  <si>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</si>
  <si>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</si>
  <si>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</si>
  <si>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</si>
  <si>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</si>
  <si>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</si>
  <si>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</si>
  <si>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</si>
  <si>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</si>
  <si>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</si>
  <si>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</si>
  <si>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</si>
  <si>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</si>
  <si>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</si>
  <si>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</si>
  <si>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</si>
  <si>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</si>
  <si>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</si>
  <si>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</si>
  <si>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</si>
  <si>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</si>
  <si>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</si>
  <si>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</si>
  <si>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</si>
  <si>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</si>
  <si>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</si>
  <si>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</si>
  <si>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</si>
  <si>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</si>
  <si>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</si>
  <si>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</si>
  <si>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</si>
  <si>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</si>
  <si>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</si>
  <si>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</si>
  <si>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</si>
  <si>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</si>
  <si>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</si>
  <si>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</si>
  <si>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</si>
  <si>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</si>
  <si>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</si>
  <si>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</si>
  <si>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</si>
  <si>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</si>
  <si>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</si>
  <si>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</si>
  <si>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</si>
  <si>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</si>
  <si>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</si>
  <si>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</si>
  <si>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</si>
  <si>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</si>
  <si>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</si>
  <si>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</si>
  <si>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</si>
  <si>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</si>
  <si>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</si>
  <si>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</si>
  <si>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</si>
  <si>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</si>
  <si>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</si>
  <si>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</si>
  <si>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</si>
  <si>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</si>
  <si>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</si>
  <si>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</si>
  <si>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</si>
  <si>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</si>
  <si>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</si>
  <si>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</si>
  <si>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</si>
  <si>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</si>
  <si>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</si>
  <si>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</si>
  <si>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</si>
  <si>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</si>
  <si>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</si>
  <si>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</si>
  <si>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</si>
  <si>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</si>
  <si>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</si>
  <si>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</si>
  <si>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</si>
  <si>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</si>
  <si>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</si>
  <si>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</si>
  <si>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</si>
  <si>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</si>
  <si>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</si>
  <si>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</si>
  <si>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</si>
  <si>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</si>
  <si>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</si>
  <si>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</si>
  <si>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</si>
  <si>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</si>
  <si>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</si>
  <si>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</si>
  <si>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</si>
  <si>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</si>
  <si>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</si>
  <si>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</si>
  <si>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</si>
  <si>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</si>
  <si>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</si>
  <si>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</si>
  <si>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</si>
  <si>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</si>
  <si>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</si>
  <si>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</si>
  <si>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</si>
  <si>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</si>
  <si>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SANTO TOMAS</t>
  </si>
  <si>
    <t>SOLEDAD</t>
  </si>
  <si>
    <t>SUAN</t>
  </si>
  <si>
    <t>TUBARA</t>
  </si>
  <si>
    <t>BOGOTA D.C.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</si>
  <si>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</si>
  <si>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</si>
  <si>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</si>
  <si>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</si>
  <si>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</si>
  <si>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</si>
  <si>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</si>
  <si>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</si>
  <si>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</si>
  <si>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</si>
  <si>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GUAMO</t>
  </si>
  <si>
    <t>EL PEÑON</t>
  </si>
  <si>
    <t>HATILLO DE LOBA</t>
  </si>
  <si>
    <t>MAHATES</t>
  </si>
  <si>
    <t>MARGARITA</t>
  </si>
  <si>
    <t>MONTECRISTO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</si>
  <si>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</si>
  <si>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</si>
  <si>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</si>
  <si>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</si>
  <si>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</si>
  <si>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</si>
  <si>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</si>
  <si>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</si>
  <si>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</si>
  <si>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</si>
  <si>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</si>
  <si>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</si>
  <si>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</si>
  <si>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</si>
  <si>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</si>
  <si>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</si>
  <si>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</si>
  <si>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</si>
  <si>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</si>
  <si>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</si>
  <si>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</si>
  <si>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</si>
  <si>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</si>
  <si>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</si>
  <si>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</si>
  <si>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</si>
  <si>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</si>
  <si>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BELEN</t>
  </si>
  <si>
    <t>BERBEO</t>
  </si>
  <si>
    <t>BOAVITA</t>
  </si>
  <si>
    <t>BUENAVISTA</t>
  </si>
  <si>
    <t>BUSBANZA</t>
  </si>
  <si>
    <t>CAMPOHERMOSO</t>
  </si>
  <si>
    <t>CERINZA</t>
  </si>
  <si>
    <t>CHINAVITA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</si>
  <si>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</si>
  <si>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</si>
  <si>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</si>
  <si>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</si>
  <si>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</si>
  <si>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</si>
  <si>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</si>
  <si>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</si>
  <si>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CUCAITA</t>
  </si>
  <si>
    <t>CUITIVA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</si>
  <si>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</si>
  <si>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</si>
  <si>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</si>
  <si>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</si>
  <si>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</si>
  <si>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</si>
  <si>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</si>
  <si>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</si>
  <si>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</si>
  <si>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GUATEQUE</t>
  </si>
  <si>
    <t>GUAYATA</t>
  </si>
  <si>
    <t>GUICAN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</si>
  <si>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</si>
  <si>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</si>
  <si>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</si>
  <si>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</si>
  <si>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</si>
  <si>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</si>
  <si>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</si>
  <si>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MARIPI</t>
  </si>
  <si>
    <t>MIRAFLORES</t>
  </si>
  <si>
    <t>MONGUA</t>
  </si>
  <si>
    <t>MONGUI</t>
  </si>
  <si>
    <t>MOTAVITA</t>
  </si>
  <si>
    <t>MUZO</t>
  </si>
  <si>
    <t>NOBSA</t>
  </si>
  <si>
    <t>NUEVO COLON</t>
  </si>
  <si>
    <t>OTANCHE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</si>
  <si>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</si>
  <si>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</si>
  <si>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</si>
  <si>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</si>
  <si>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</si>
  <si>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</si>
  <si>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</si>
  <si>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</si>
  <si>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</si>
  <si>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RAMIRIQUI</t>
  </si>
  <si>
    <t>RAQUIRA</t>
  </si>
  <si>
    <t>RONDON</t>
  </si>
  <si>
    <t>SABOYA</t>
  </si>
  <si>
    <t>SACHICA</t>
  </si>
  <si>
    <t>SAMACA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</si>
  <si>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</si>
  <si>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</si>
  <si>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</si>
  <si>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</si>
  <si>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</si>
  <si>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</si>
  <si>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</si>
  <si>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</si>
  <si>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</si>
  <si>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</si>
  <si>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SIACHOQUE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</si>
  <si>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</si>
  <si>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</si>
  <si>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</si>
  <si>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</si>
  <si>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</si>
  <si>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</si>
  <si>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</si>
  <si>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</si>
  <si>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</si>
  <si>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</si>
  <si>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</si>
  <si>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</si>
  <si>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</si>
  <si>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</si>
  <si>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</si>
  <si>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</si>
  <si>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</si>
  <si>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</si>
  <si>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</si>
  <si>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</si>
  <si>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</si>
  <si>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</si>
  <si>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</si>
  <si>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</si>
  <si>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</si>
  <si>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ZETAQUIRA</t>
  </si>
  <si>
    <t>MANIZALES</t>
  </si>
  <si>
    <t>AGUADAS</t>
  </si>
  <si>
    <t>ANSERMA</t>
  </si>
  <si>
    <t>ARANZAZU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</si>
  <si>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</si>
  <si>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</si>
  <si>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</si>
  <si>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</si>
  <si>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</si>
  <si>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</si>
  <si>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</si>
  <si>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</si>
  <si>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</si>
  <si>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</si>
  <si>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</si>
  <si>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</si>
  <si>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</si>
  <si>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</si>
  <si>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</si>
  <si>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</si>
  <si>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VICTORIA</t>
  </si>
  <si>
    <t>VILLAMARIA</t>
  </si>
  <si>
    <t>VITERBO</t>
  </si>
  <si>
    <t>FLORENCIA</t>
  </si>
  <si>
    <t>ALBANIA</t>
  </si>
  <si>
    <t>CURILLO</t>
  </si>
  <si>
    <t>EL DONCELLO</t>
  </si>
  <si>
    <t>LA MONTAÑITA</t>
  </si>
  <si>
    <t>PUERTO RICO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</si>
  <si>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</si>
  <si>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</si>
  <si>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</si>
  <si>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</si>
  <si>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</si>
  <si>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</si>
  <si>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</si>
  <si>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</si>
  <si>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</si>
  <si>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</si>
  <si>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GUAPI</t>
  </si>
  <si>
    <t>LA SIERRA</t>
  </si>
  <si>
    <t>LA VEGA</t>
  </si>
  <si>
    <t>MERCADERES</t>
  </si>
  <si>
    <t>MIRANDA</t>
  </si>
  <si>
    <t>PADILLA</t>
  </si>
  <si>
    <t>PIAMONTE</t>
  </si>
  <si>
    <t>PUERTO TEJADA</t>
  </si>
  <si>
    <t>ROSAS</t>
  </si>
  <si>
    <t>SANTANDER DE QUILICHAO</t>
  </si>
  <si>
    <t>SILVIA</t>
  </si>
  <si>
    <t>TIMBIQUI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</si>
  <si>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</si>
  <si>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</si>
  <si>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</si>
  <si>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</si>
  <si>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</si>
  <si>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</si>
  <si>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</si>
  <si>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</si>
  <si>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</si>
  <si>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</si>
  <si>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</si>
  <si>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</si>
  <si>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</si>
  <si>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</si>
  <si>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</si>
  <si>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</si>
  <si>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</si>
  <si>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</si>
  <si>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</si>
  <si>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</si>
  <si>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</si>
  <si>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</si>
  <si>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</si>
  <si>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</si>
  <si>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</si>
  <si>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</si>
  <si>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</si>
  <si>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CHIMA</t>
  </si>
  <si>
    <t>CHINU</t>
  </si>
  <si>
    <t>COTORRA</t>
  </si>
  <si>
    <t>LA APARTADA</t>
  </si>
  <si>
    <t>LORICA</t>
  </si>
  <si>
    <t>LOS CORDOBAS</t>
  </si>
  <si>
    <t>MOMIL</t>
  </si>
  <si>
    <t>MOÑITOS</t>
  </si>
  <si>
    <t>PLANETA RICA</t>
  </si>
  <si>
    <t>PUEBLO NUEVO</t>
  </si>
  <si>
    <t>PUERTO ESCONDIDO</t>
  </si>
  <si>
    <t>PUERTO LIBERTADOR</t>
  </si>
  <si>
    <t>PURISIMA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</si>
  <si>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</si>
  <si>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</si>
  <si>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</si>
  <si>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</si>
  <si>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</si>
  <si>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</si>
  <si>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</si>
  <si>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</si>
  <si>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</si>
  <si>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</si>
  <si>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</si>
  <si>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BITUIMA</t>
  </si>
  <si>
    <t>BOJACA</t>
  </si>
  <si>
    <t>CABRERA</t>
  </si>
  <si>
    <t>CACHIPAY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</si>
  <si>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</si>
  <si>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</si>
  <si>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</si>
  <si>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</si>
  <si>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</si>
  <si>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</si>
  <si>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</si>
  <si>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</si>
  <si>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</si>
  <si>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</si>
  <si>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</si>
  <si>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</si>
  <si>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</si>
  <si>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</si>
  <si>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</si>
  <si>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</si>
  <si>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</si>
  <si>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</si>
  <si>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GAMA</t>
  </si>
  <si>
    <t>GIRARDOT</t>
  </si>
  <si>
    <t>GUADUAS</t>
  </si>
  <si>
    <t>GUASCA</t>
  </si>
  <si>
    <t>GUATAVITA</t>
  </si>
  <si>
    <t>GUAYABAL DE SIQUIMA</t>
  </si>
  <si>
    <t>GUAYABETAL</t>
  </si>
  <si>
    <t>GUTIERREZ</t>
  </si>
  <si>
    <t>JUNIN</t>
  </si>
  <si>
    <t>LA CALERA</t>
  </si>
  <si>
    <t>LA MESA</t>
  </si>
  <si>
    <t>LA PALMA</t>
  </si>
  <si>
    <t>LA PEÑA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</si>
  <si>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</si>
  <si>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</si>
  <si>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</si>
  <si>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</si>
  <si>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</si>
  <si>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</si>
  <si>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</si>
  <si>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</si>
  <si>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</si>
  <si>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</si>
  <si>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</si>
  <si>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</si>
  <si>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</si>
  <si>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</si>
  <si>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</si>
  <si>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</si>
  <si>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</si>
  <si>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</si>
  <si>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</si>
  <si>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</si>
  <si>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</si>
  <si>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</t>
  </si>
  <si>
    <t>SAN BERNARDO</t>
  </si>
  <si>
    <t>SAN CAYETANO</t>
  </si>
  <si>
    <t>SASAIMA</t>
  </si>
  <si>
    <t>SESQUILE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</si>
  <si>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</si>
  <si>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</si>
  <si>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</si>
  <si>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</si>
  <si>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</si>
  <si>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</si>
  <si>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</si>
  <si>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</si>
  <si>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TABIO</t>
  </si>
  <si>
    <t>TAUSA</t>
  </si>
  <si>
    <t>TENA</t>
  </si>
  <si>
    <t>TENJO</t>
  </si>
  <si>
    <t>TIBACUY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</si>
  <si>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</si>
  <si>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</si>
  <si>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</si>
  <si>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</si>
  <si>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</si>
  <si>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</si>
  <si>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</si>
  <si>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</si>
  <si>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</si>
  <si>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</si>
  <si>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</si>
  <si>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</si>
  <si>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</si>
  <si>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</si>
  <si>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</si>
  <si>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</si>
  <si>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</si>
  <si>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</si>
  <si>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</si>
  <si>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</si>
  <si>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</si>
  <si>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</si>
  <si>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</si>
  <si>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</si>
  <si>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</si>
  <si>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</si>
  <si>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</si>
  <si>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</si>
  <si>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</si>
  <si>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LLORO</t>
  </si>
  <si>
    <t>NOVITA</t>
  </si>
  <si>
    <t>NUQUI</t>
  </si>
  <si>
    <t>SAN JOSE DEL PALMAR</t>
  </si>
  <si>
    <t>SIPI</t>
  </si>
  <si>
    <t>TADO</t>
  </si>
  <si>
    <t>UNGUIA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</si>
  <si>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</si>
  <si>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</si>
  <si>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</si>
  <si>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</si>
  <si>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</si>
  <si>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</si>
  <si>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</si>
  <si>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</si>
  <si>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</si>
  <si>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GIGANTE</t>
  </si>
  <si>
    <t>HOBO</t>
  </si>
  <si>
    <t>ISNOS</t>
  </si>
  <si>
    <t>LA ARGENTINA</t>
  </si>
  <si>
    <t>LA PLATA</t>
  </si>
  <si>
    <t>PAICOL</t>
  </si>
  <si>
    <t>PALERMO</t>
  </si>
  <si>
    <t>PITAL</t>
  </si>
  <si>
    <t>PITALITO</t>
  </si>
  <si>
    <t>RIVERA</t>
  </si>
  <si>
    <t>SALADOBLANCO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</si>
  <si>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</si>
  <si>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</si>
  <si>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</si>
  <si>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</si>
  <si>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</si>
  <si>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</si>
  <si>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</si>
  <si>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</si>
  <si>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</si>
  <si>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</si>
  <si>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</si>
  <si>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</si>
  <si>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</si>
  <si>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</si>
  <si>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</si>
  <si>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</si>
  <si>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</si>
  <si>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</si>
  <si>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</si>
  <si>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</si>
  <si>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</si>
  <si>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</si>
  <si>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</si>
  <si>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</si>
  <si>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ARIGUANI</t>
  </si>
  <si>
    <t>CERRO SAN ANTONIO</t>
  </si>
  <si>
    <t>CHIVOLO</t>
  </si>
  <si>
    <t>EL BANCO</t>
  </si>
  <si>
    <t>EL PIÑON</t>
  </si>
  <si>
    <t>EL RETEN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</si>
  <si>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</si>
  <si>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</si>
  <si>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</si>
  <si>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</si>
  <si>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</si>
  <si>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</si>
  <si>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</si>
  <si>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</si>
  <si>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</si>
  <si>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</si>
  <si>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</si>
  <si>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</si>
  <si>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</si>
  <si>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</si>
  <si>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</si>
  <si>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</si>
  <si>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</si>
  <si>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</si>
  <si>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</si>
  <si>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</si>
  <si>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</si>
  <si>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</si>
  <si>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</si>
  <si>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</si>
  <si>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</si>
  <si>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</si>
  <si>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MESETAS</t>
  </si>
  <si>
    <t>LA MACARENA</t>
  </si>
  <si>
    <t>URIBE</t>
  </si>
  <si>
    <t>LEJANIAS</t>
  </si>
  <si>
    <t>PUERTO CONCORDIA</t>
  </si>
  <si>
    <t>PUERTO LLERAS</t>
  </si>
  <si>
    <t>RESTREPO</t>
  </si>
  <si>
    <t>SAN CARLOS DE GUAROA</t>
  </si>
  <si>
    <t>SAN JUAN DE ARAMA</t>
  </si>
  <si>
    <t>SAN JUANITO</t>
  </si>
  <si>
    <t>VISTAHERMOSA</t>
  </si>
  <si>
    <t>NARINO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</si>
  <si>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</si>
  <si>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</si>
  <si>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</si>
  <si>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</si>
  <si>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</si>
  <si>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</si>
  <si>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</si>
  <si>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</si>
  <si>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</si>
  <si>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</si>
  <si>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</si>
  <si>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</si>
  <si>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</si>
  <si>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</si>
  <si>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</si>
  <si>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FUNES</t>
  </si>
  <si>
    <t>GUACHUCAL</t>
  </si>
  <si>
    <t>GUAITARILLA</t>
  </si>
  <si>
    <t>ILES</t>
  </si>
  <si>
    <t>IMUES</t>
  </si>
  <si>
    <t>IPIALES</t>
  </si>
  <si>
    <t>LA CRUZ</t>
  </si>
  <si>
    <t>LA FLORIDA</t>
  </si>
  <si>
    <t>LEIVA</t>
  </si>
  <si>
    <t>LINARES</t>
  </si>
  <si>
    <t>LOS ANDES (SOTOMAYOR)</t>
  </si>
  <si>
    <t>MALLAMA</t>
  </si>
  <si>
    <t>OLAYA HERRERA</t>
  </si>
  <si>
    <t>OSPINA</t>
  </si>
  <si>
    <t>FRANCISCO PIZARRO</t>
  </si>
  <si>
    <t>POLICARPA</t>
  </si>
  <si>
    <t>POTOSI</t>
  </si>
  <si>
    <t>PUERRES</t>
  </si>
  <si>
    <t>PUPIALES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</si>
  <si>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</si>
  <si>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</si>
  <si>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</si>
  <si>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</si>
  <si>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</si>
  <si>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</si>
  <si>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</si>
  <si>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</si>
  <si>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YACUANQUER</t>
  </si>
  <si>
    <t>ARBOLEDAS</t>
  </si>
  <si>
    <t>BOCHALEMA</t>
  </si>
  <si>
    <t>BUCARASICA</t>
  </si>
  <si>
    <t>CACOTA</t>
  </si>
  <si>
    <t>CACHIRA</t>
  </si>
  <si>
    <t>CHITAGA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</si>
  <si>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</si>
  <si>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</si>
  <si>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</si>
  <si>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</si>
  <si>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</si>
  <si>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</si>
  <si>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</si>
  <si>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</si>
  <si>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</si>
  <si>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</si>
  <si>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</si>
  <si>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</si>
  <si>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</si>
  <si>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</si>
  <si>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</si>
  <si>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</si>
  <si>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</si>
  <si>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</si>
  <si>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</si>
  <si>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</si>
  <si>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</si>
  <si>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</si>
  <si>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</si>
  <si>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</si>
  <si>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</si>
  <si>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VILLA CARO</t>
  </si>
  <si>
    <t>VILLA DEL ROSARIO</t>
  </si>
  <si>
    <t>CALARCA</t>
  </si>
  <si>
    <t>CIRCASIA</t>
  </si>
  <si>
    <t>FILANDIA</t>
  </si>
  <si>
    <t>LA TEBAIDA</t>
  </si>
  <si>
    <t>MONTENEGRO</t>
  </si>
  <si>
    <t>PIJAO</t>
  </si>
  <si>
    <t>QUIMBAYA</t>
  </si>
  <si>
    <t>SALENTO</t>
  </si>
  <si>
    <t>PEREIRA</t>
  </si>
  <si>
    <t>APIA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</si>
  <si>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</si>
  <si>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</si>
  <si>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</si>
  <si>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</si>
  <si>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</si>
  <si>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</si>
  <si>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</si>
  <si>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</si>
  <si>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</si>
  <si>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</si>
  <si>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</si>
  <si>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</si>
  <si>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</si>
  <si>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</si>
  <si>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CAPITANEJO</t>
  </si>
  <si>
    <t>CARCASI</t>
  </si>
  <si>
    <t>CERRITO</t>
  </si>
  <si>
    <t>CHARALA</t>
  </si>
  <si>
    <t>CHIPATA</t>
  </si>
  <si>
    <t>CIMITARRA</t>
  </si>
  <si>
    <t>CONFINES</t>
  </si>
  <si>
    <t>CONTRATACION</t>
  </si>
  <si>
    <t>CURITI</t>
  </si>
  <si>
    <t>EL CARMEN DE CHUCURI</t>
  </si>
  <si>
    <t>EL GUACAMAYO</t>
  </si>
  <si>
    <t>ENCINO</t>
  </si>
  <si>
    <t>ENCISO</t>
  </si>
  <si>
    <t>FLORIAN</t>
  </si>
  <si>
    <t>FLORIDABLANCA</t>
  </si>
  <si>
    <t>GALAN</t>
  </si>
  <si>
    <t>GAMBITA</t>
  </si>
  <si>
    <t>GUACA</t>
  </si>
  <si>
    <t>GUAPOTA</t>
  </si>
  <si>
    <t>GUEPSA</t>
  </si>
  <si>
    <t>HATO</t>
  </si>
  <si>
    <t>JESUS MARIA</t>
  </si>
  <si>
    <t>LA BELLEZA</t>
  </si>
  <si>
    <t>LANDAZURI</t>
  </si>
  <si>
    <t>LEBRIJA</t>
  </si>
  <si>
    <t>MACARAVITA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</si>
  <si>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</si>
  <si>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</si>
  <si>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</si>
  <si>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</si>
  <si>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</si>
  <si>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</si>
  <si>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</si>
  <si>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</si>
  <si>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</si>
  <si>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</si>
  <si>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</si>
  <si>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</si>
  <si>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</si>
  <si>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</si>
  <si>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</si>
  <si>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</si>
  <si>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</si>
  <si>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</si>
  <si>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</si>
  <si>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</si>
  <si>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</si>
  <si>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</si>
  <si>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</si>
  <si>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</si>
  <si>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</si>
  <si>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</si>
  <si>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</si>
  <si>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</si>
  <si>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VETAS</t>
  </si>
  <si>
    <t>ZAPATOCA</t>
  </si>
  <si>
    <t>SINCELEJO</t>
  </si>
  <si>
    <t>CAIMITO</t>
  </si>
  <si>
    <t>COLOSO</t>
  </si>
  <si>
    <t>COROZAL</t>
  </si>
  <si>
    <t>COVEÑAS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</si>
  <si>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</si>
  <si>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</si>
  <si>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</si>
  <si>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</si>
  <si>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</si>
  <si>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</si>
  <si>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</si>
  <si>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</si>
  <si>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</si>
  <si>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</si>
  <si>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</si>
  <si>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</si>
  <si>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PEDRO</t>
  </si>
  <si>
    <t>SANTIAGO DE TOLU</t>
  </si>
  <si>
    <t>TOLU VIEJO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</si>
  <si>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</si>
  <si>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</si>
  <si>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</si>
  <si>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</si>
  <si>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</si>
  <si>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</si>
  <si>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</si>
  <si>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</si>
  <si>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</si>
  <si>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</si>
  <si>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</si>
  <si>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</si>
  <si>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</si>
  <si>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</si>
  <si>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</si>
  <si>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</si>
  <si>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</si>
  <si>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</si>
  <si>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</si>
  <si>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</si>
  <si>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</si>
  <si>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</si>
  <si>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</si>
  <si>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</si>
  <si>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</si>
  <si>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</si>
  <si>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</si>
  <si>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</si>
  <si>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</si>
  <si>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</si>
  <si>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</si>
  <si>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</si>
  <si>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</si>
  <si>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</si>
  <si>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</si>
  <si>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</si>
  <si>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</si>
  <si>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</si>
  <si>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</si>
  <si>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</si>
  <si>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</si>
  <si>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</si>
  <si>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</si>
  <si>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</si>
  <si>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</si>
  <si>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</si>
  <si>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</si>
  <si>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</si>
  <si>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</si>
  <si>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</si>
  <si>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</si>
  <si>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</si>
  <si>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</si>
  <si>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</si>
  <si>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</si>
  <si>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</si>
  <si>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</si>
  <si>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</si>
  <si>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LA VICTORIA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</si>
  <si>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</si>
  <si>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</si>
  <si>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</si>
  <si>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</si>
  <si>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</si>
  <si>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</si>
  <si>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</si>
  <si>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</si>
  <si>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</si>
  <si>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</si>
  <si>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</si>
  <si>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</si>
  <si>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</si>
  <si>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</si>
  <si>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</si>
  <si>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</si>
  <si>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</si>
  <si>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SARAVENA</t>
  </si>
  <si>
    <t>TAME</t>
  </si>
  <si>
    <t>YOPAL</t>
  </si>
  <si>
    <t>AGUAZUL</t>
  </si>
  <si>
    <t>CHAMEZA</t>
  </si>
  <si>
    <t>HATO COROZAL</t>
  </si>
  <si>
    <t>MANI</t>
  </si>
  <si>
    <t>MONTERREY</t>
  </si>
  <si>
    <t>NUNCHIA</t>
  </si>
  <si>
    <t>OROCUE</t>
  </si>
  <si>
    <t>PAZ DE ARIPORO</t>
  </si>
  <si>
    <t>PORE</t>
  </si>
  <si>
    <t>SACAMA</t>
  </si>
  <si>
    <t>SAN LUIS DE PALENQUE</t>
  </si>
  <si>
    <t>TAMARA</t>
  </si>
  <si>
    <t>TAURAMENA</t>
  </si>
  <si>
    <t>TRINIDAD</t>
  </si>
  <si>
    <t>MOCOA</t>
  </si>
  <si>
    <t>ORITO</t>
  </si>
  <si>
    <t>PUERTO CAICEDO</t>
  </si>
  <si>
    <t>PUERTO GUZMAN</t>
  </si>
  <si>
    <t>SIBUNDOY</t>
  </si>
  <si>
    <t>VALLE DEL GUAMUEZ</t>
  </si>
  <si>
    <t>VILLAGARZON</t>
  </si>
  <si>
    <t>PROVIDENCIA</t>
  </si>
  <si>
    <t>LETICIA</t>
  </si>
  <si>
    <t>EL ENCANTO</t>
  </si>
  <si>
    <t>LA CHORRERA</t>
  </si>
  <si>
    <t>LA PEDRERA</t>
  </si>
  <si>
    <t>LA VICTORIA (AMAZONAS)</t>
  </si>
  <si>
    <t>PUERTO NARIÑO</t>
  </si>
  <si>
    <t>EL RETORNO</t>
  </si>
  <si>
    <t>PUERTO CARREÑO</t>
  </si>
  <si>
    <t>LA PRIMAVERA</t>
  </si>
  <si>
    <t>CUMARIBO</t>
  </si>
  <si>
    <t>NO IDENTIFICADO</t>
  </si>
  <si>
    <t>Nota: Desde el 2016 el nivel de especialización incluye especializaciones técnicas, tecnológicas, universitarias y médico quirúrgicas</t>
  </si>
  <si>
    <t>Tasa de tránsito inmediato a educación superior por municipios</t>
  </si>
  <si>
    <t>Tasa de cobertura por municipio</t>
  </si>
  <si>
    <t>Nombre</t>
  </si>
  <si>
    <t>Total Matrícula Grado 11 2014</t>
  </si>
  <si>
    <t>Bachilleres que ingresaron a educacion superior en 2015</t>
  </si>
  <si>
    <t>Tasa de Tránsito Inmediato 2015</t>
  </si>
  <si>
    <t>Total Matrícula Grado 11 2015</t>
  </si>
  <si>
    <t>Bachilleres que ingresaron a educacion superior en 2016</t>
  </si>
  <si>
    <t>Tasa de Tránsito Inmediato 2016</t>
  </si>
  <si>
    <t>Total Matrícula Grado 11 2016</t>
  </si>
  <si>
    <t>Bachilleres que ingresaron a educacion superior en 2017</t>
  </si>
  <si>
    <t>Tasa de Tránsito Inmediato 2017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</si>
  <si>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</si>
  <si>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</si>
  <si>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</si>
  <si>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</si>
  <si>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</si>
  <si>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</si>
  <si>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</si>
  <si>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</si>
  <si>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</si>
  <si>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</si>
  <si>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</si>
  <si>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</si>
  <si>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</si>
  <si>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</si>
  <si>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</si>
  <si>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</si>
  <si>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</si>
  <si>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</si>
  <si>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</si>
  <si>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</si>
  <si>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</si>
  <si>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</si>
  <si>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</si>
  <si>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</si>
  <si>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</si>
  <si>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</si>
  <si>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</si>
  <si>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</si>
  <si>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</si>
  <si>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</si>
  <si>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</si>
  <si>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</si>
  <si>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</si>
  <si>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</si>
  <si>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</si>
  <si>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</si>
  <si>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</si>
  <si>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</si>
  <si>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</si>
  <si>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</si>
  <si>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</si>
  <si>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</si>
  <si>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</si>
  <si>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</si>
  <si>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</si>
  <si>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</si>
  <si>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</si>
  <si>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</si>
  <si>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</si>
  <si>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</si>
  <si>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</si>
  <si>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</si>
  <si>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</si>
  <si>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</si>
  <si>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</si>
  <si>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</si>
  <si>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</si>
  <si>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</si>
  <si>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</si>
  <si>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</si>
  <si>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</si>
  <si>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</si>
  <si>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</si>
  <si>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</si>
  <si>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</si>
  <si>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</si>
  <si>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</si>
  <si>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</si>
  <si>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</si>
  <si>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</si>
  <si>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</si>
  <si>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</si>
  <si>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</si>
  <si>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</si>
  <si>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</si>
  <si>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</si>
  <si>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</si>
  <si>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</si>
  <si>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</si>
  <si>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</si>
  <si>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</si>
  <si>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</si>
  <si>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</si>
  <si>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</si>
  <si>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</si>
  <si>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</si>
  <si>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</si>
  <si>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</si>
  <si>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</si>
  <si>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</si>
  <si>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</si>
  <si>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</si>
  <si>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</si>
  <si>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</si>
  <si>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</si>
  <si>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</si>
  <si>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</si>
  <si>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</si>
  <si>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</si>
  <si>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</si>
  <si>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</si>
  <si>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</si>
  <si>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</si>
  <si>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</si>
  <si>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</si>
  <si>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</si>
  <si>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</si>
  <si>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</si>
  <si>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</si>
  <si>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</si>
  <si>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</si>
  <si>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</si>
  <si>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</si>
  <si>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</si>
  <si>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</si>
  <si>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</si>
  <si>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</si>
  <si>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</si>
  <si>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</si>
  <si>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</si>
  <si>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</si>
  <si>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</si>
  <si>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</si>
  <si>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</si>
  <si>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</si>
  <si>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</si>
  <si>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</si>
  <si>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</si>
  <si>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</si>
  <si>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</si>
  <si>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</si>
  <si>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</si>
  <si>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</si>
  <si>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</si>
  <si>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</si>
  <si>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</si>
  <si>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</si>
  <si>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</si>
  <si>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</si>
  <si>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</si>
  <si>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</si>
  <si>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</si>
  <si>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</si>
  <si>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D.C.</t>
  </si>
  <si>
    <t>Cartagena</t>
  </si>
  <si>
    <t>Altos del Rosario</t>
  </si>
  <si>
    <t>Arenal</t>
  </si>
  <si>
    <t>Arjona</t>
  </si>
  <si>
    <t>Arroyohondo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</si>
  <si>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</si>
  <si>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</si>
  <si>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</si>
  <si>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</si>
  <si>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</si>
  <si>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</si>
  <si>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</si>
  <si>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</si>
  <si>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</si>
  <si>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Margarita</t>
  </si>
  <si>
    <t>María La Baja</t>
  </si>
  <si>
    <t>Montecristo</t>
  </si>
  <si>
    <t>Mompós</t>
  </si>
  <si>
    <t>Regidor</t>
  </si>
  <si>
    <t>San Cristóbal</t>
  </si>
  <si>
    <t>San Estanislao</t>
  </si>
  <si>
    <t>San Jacinto</t>
  </si>
  <si>
    <t>San Jacinto del Cauca</t>
  </si>
  <si>
    <t>San Juan Nepomuceno</t>
  </si>
  <si>
    <t>Santa Rosa</t>
  </si>
  <si>
    <t>Santa Rosa del Sur</t>
  </si>
  <si>
    <t>Simití</t>
  </si>
  <si>
    <t>Tiquisio</t>
  </si>
  <si>
    <t>Turbaco</t>
  </si>
  <si>
    <t>Turbaná</t>
  </si>
  <si>
    <t>Villanueva</t>
  </si>
  <si>
    <t>Zambrano</t>
  </si>
  <si>
    <t>Tunja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</si>
  <si>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</si>
  <si>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</si>
  <si>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</si>
  <si>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</si>
  <si>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</si>
  <si>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</si>
  <si>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</si>
  <si>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</si>
  <si>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</si>
  <si>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</si>
  <si>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</si>
  <si>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</si>
  <si>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</si>
  <si>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</si>
  <si>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</si>
  <si>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</si>
  <si>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</si>
  <si>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</si>
  <si>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</si>
  <si>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</si>
  <si>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</si>
  <si>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</si>
  <si>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</si>
  <si>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</si>
  <si>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</si>
  <si>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</si>
  <si>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</si>
  <si>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</si>
  <si>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</si>
  <si>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</si>
  <si>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</si>
  <si>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</si>
  <si>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</si>
  <si>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</si>
  <si>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</si>
  <si>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</si>
  <si>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</si>
  <si>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</si>
  <si>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</si>
  <si>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</si>
  <si>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</si>
  <si>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</si>
  <si>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</si>
  <si>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</si>
  <si>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</si>
  <si>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</si>
  <si>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</si>
  <si>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</si>
  <si>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</si>
  <si>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</si>
  <si>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</si>
  <si>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</si>
  <si>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</si>
  <si>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</si>
  <si>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</si>
  <si>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</si>
  <si>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</si>
  <si>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</si>
  <si>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</si>
  <si>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</si>
  <si>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</si>
  <si>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</si>
  <si>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</si>
  <si>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</si>
  <si>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</si>
  <si>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</si>
  <si>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</si>
  <si>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</si>
  <si>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</si>
  <si>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</si>
  <si>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</si>
  <si>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</si>
  <si>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</si>
  <si>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</si>
  <si>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</si>
  <si>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</si>
  <si>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</si>
  <si>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</si>
  <si>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</si>
  <si>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</si>
  <si>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</si>
  <si>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</si>
  <si>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</si>
  <si>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</si>
  <si>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</si>
  <si>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</si>
  <si>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</si>
  <si>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</si>
  <si>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</si>
  <si>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</si>
  <si>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</si>
  <si>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</si>
  <si>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</si>
  <si>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</si>
  <si>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</si>
  <si>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</si>
  <si>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</si>
  <si>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</si>
  <si>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</si>
  <si>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</si>
  <si>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</si>
  <si>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</si>
  <si>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</si>
  <si>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</si>
  <si>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</si>
  <si>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</si>
  <si>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</si>
  <si>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</si>
  <si>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</si>
  <si>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</si>
  <si>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</si>
  <si>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</si>
  <si>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</si>
  <si>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</si>
  <si>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</si>
  <si>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</si>
  <si>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</si>
  <si>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</si>
  <si>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</si>
  <si>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</si>
  <si>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</si>
  <si>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</si>
  <si>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</si>
  <si>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</si>
  <si>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</si>
  <si>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</si>
  <si>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</si>
  <si>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</si>
  <si>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</si>
  <si>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</si>
  <si>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</si>
  <si>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</si>
  <si>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</si>
  <si>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</si>
  <si>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</si>
  <si>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</si>
  <si>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</si>
  <si>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</si>
  <si>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</si>
  <si>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</si>
  <si>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</si>
  <si>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</si>
  <si>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</si>
  <si>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</si>
  <si>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</si>
  <si>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</si>
  <si>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</si>
  <si>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</si>
  <si>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</si>
  <si>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</si>
  <si>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</si>
  <si>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</si>
  <si>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</si>
  <si>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</si>
  <si>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</si>
  <si>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</si>
  <si>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</si>
  <si>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</si>
  <si>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Popayán</t>
  </si>
  <si>
    <t>Almaguer</t>
  </si>
  <si>
    <t>Balboa</t>
  </si>
  <si>
    <t>Cajibío</t>
  </si>
  <si>
    <t>Caldono</t>
  </si>
  <si>
    <t>Corinto</t>
  </si>
  <si>
    <t>El Tambo</t>
  </si>
  <si>
    <t>Guapi</t>
  </si>
  <si>
    <t>Inzá</t>
  </si>
  <si>
    <t>Jambaló</t>
  </si>
  <si>
    <t>La Sierra</t>
  </si>
  <si>
    <t>La Vega</t>
  </si>
  <si>
    <t>López</t>
  </si>
  <si>
    <t>Miranda</t>
  </si>
  <si>
    <t>Morales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</si>
  <si>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</si>
  <si>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</si>
  <si>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</si>
  <si>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</si>
  <si>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</si>
  <si>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</si>
  <si>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</si>
  <si>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</si>
  <si>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</si>
  <si>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</si>
  <si>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</si>
  <si>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</si>
  <si>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</si>
  <si>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</si>
  <si>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</si>
  <si>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</si>
  <si>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</si>
  <si>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</si>
  <si>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</si>
  <si>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</si>
  <si>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</si>
  <si>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</si>
  <si>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</si>
  <si>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</si>
  <si>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</si>
  <si>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</si>
  <si>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</si>
  <si>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</si>
  <si>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</si>
  <si>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</si>
  <si>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</si>
  <si>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</si>
  <si>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</si>
  <si>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</si>
  <si>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</si>
  <si>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</si>
  <si>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</si>
  <si>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</si>
  <si>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</si>
  <si>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</si>
  <si>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</si>
  <si>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</si>
  <si>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</si>
  <si>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Canalete</t>
  </si>
  <si>
    <t>Cereté</t>
  </si>
  <si>
    <t>Chinú</t>
  </si>
  <si>
    <t>Ciénaga de Oro</t>
  </si>
  <si>
    <t>Cotorra</t>
  </si>
  <si>
    <t>La Apartada</t>
  </si>
  <si>
    <t>Los Córdobas</t>
  </si>
  <si>
    <t>Momil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</si>
  <si>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</si>
  <si>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</si>
  <si>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</si>
  <si>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</si>
  <si>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</si>
  <si>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</si>
  <si>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</si>
  <si>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Antero</t>
  </si>
  <si>
    <t>San Bernardo del Viento</t>
  </si>
  <si>
    <t>Tierralta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</si>
  <si>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</si>
  <si>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</si>
  <si>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</si>
  <si>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</si>
  <si>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</si>
  <si>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</si>
  <si>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</si>
  <si>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</si>
  <si>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</si>
  <si>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</si>
  <si>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</si>
  <si>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</si>
  <si>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</si>
  <si>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</si>
  <si>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</si>
  <si>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</si>
  <si>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</si>
  <si>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</si>
  <si>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</si>
  <si>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</si>
  <si>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</si>
  <si>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</si>
  <si>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</si>
  <si>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</si>
  <si>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</si>
  <si>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</si>
  <si>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</si>
  <si>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</si>
  <si>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</si>
  <si>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</si>
  <si>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</si>
  <si>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</si>
  <si>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</si>
  <si>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</si>
  <si>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</si>
  <si>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</si>
  <si>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</si>
  <si>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</si>
  <si>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</si>
  <si>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</si>
  <si>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</si>
  <si>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</si>
  <si>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</si>
  <si>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</si>
  <si>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</si>
  <si>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</si>
  <si>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</si>
  <si>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</si>
  <si>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</si>
  <si>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</si>
  <si>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</si>
  <si>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</si>
  <si>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</si>
  <si>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</si>
  <si>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</si>
  <si>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</si>
  <si>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</si>
  <si>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</si>
  <si>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</si>
  <si>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</si>
  <si>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</si>
  <si>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</si>
  <si>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</si>
  <si>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</si>
  <si>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</si>
  <si>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</si>
  <si>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</si>
  <si>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</si>
  <si>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</si>
  <si>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</si>
  <si>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</si>
  <si>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</si>
  <si>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</si>
  <si>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</si>
  <si>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</si>
  <si>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</si>
  <si>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</si>
  <si>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</si>
  <si>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</si>
  <si>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</si>
  <si>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</si>
  <si>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Sopó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</si>
  <si>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</si>
  <si>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</si>
  <si>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</si>
  <si>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</si>
  <si>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</si>
  <si>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</si>
  <si>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</si>
  <si>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</si>
  <si>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</si>
  <si>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</si>
  <si>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</si>
  <si>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</si>
  <si>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</si>
  <si>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</si>
  <si>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</si>
  <si>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</si>
  <si>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</si>
  <si>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</si>
  <si>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</si>
  <si>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</si>
  <si>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</si>
  <si>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</si>
  <si>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</si>
  <si>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</si>
  <si>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</si>
  <si>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</si>
  <si>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</si>
  <si>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Acandí</t>
  </si>
  <si>
    <t>Alto Baudo</t>
  </si>
  <si>
    <t>Atrato</t>
  </si>
  <si>
    <t>Bahía Solano</t>
  </si>
  <si>
    <t>Bojaya</t>
  </si>
  <si>
    <t>El Cantón del San Pablo</t>
  </si>
  <si>
    <t>Carmen del Darien</t>
  </si>
  <si>
    <t>Cértegui</t>
  </si>
  <si>
    <t>El Carmen de Atrato</t>
  </si>
  <si>
    <t>El Litoral del San Juan</t>
  </si>
  <si>
    <t>Juradó</t>
  </si>
  <si>
    <t>Medio Atrato</t>
  </si>
  <si>
    <t>Medio Baudó</t>
  </si>
  <si>
    <t>Medio San Juan</t>
  </si>
  <si>
    <t>Nuquí</t>
  </si>
  <si>
    <t>Río Iro</t>
  </si>
  <si>
    <t>Río Quito</t>
  </si>
  <si>
    <t>San José del Palmar</t>
  </si>
  <si>
    <t>Sipí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</si>
  <si>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</si>
  <si>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</si>
  <si>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</si>
  <si>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</si>
  <si>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</si>
  <si>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</si>
  <si>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</si>
  <si>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</si>
  <si>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</si>
  <si>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</si>
  <si>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</si>
  <si>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</si>
  <si>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</si>
  <si>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</si>
  <si>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</si>
  <si>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</si>
  <si>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</si>
  <si>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</si>
  <si>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</si>
  <si>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</si>
  <si>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</si>
  <si>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</si>
  <si>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</si>
  <si>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</si>
  <si>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</si>
  <si>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</si>
  <si>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</si>
  <si>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</si>
  <si>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</si>
  <si>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</si>
  <si>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</si>
  <si>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</si>
  <si>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</si>
  <si>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</si>
  <si>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</si>
  <si>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</si>
  <si>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Dibulla</t>
  </si>
  <si>
    <t>Distracción</t>
  </si>
  <si>
    <t>El Molino</t>
  </si>
  <si>
    <t>Hatonuevo</t>
  </si>
  <si>
    <t>La Jagua del Pilar</t>
  </si>
  <si>
    <t>San Juan del Cesar</t>
  </si>
  <si>
    <t>Uribia</t>
  </si>
  <si>
    <t>Santa Marta</t>
  </si>
  <si>
    <t>Algarrobo</t>
  </si>
  <si>
    <t>El Banco</t>
  </si>
  <si>
    <t>El Retén</t>
  </si>
  <si>
    <t>Guamal</t>
  </si>
  <si>
    <t>Nueva Granada</t>
  </si>
  <si>
    <t>Pijiño del Carmen</t>
  </si>
  <si>
    <t>Puebloviejo</t>
  </si>
  <si>
    <t>Remolino</t>
  </si>
  <si>
    <t>Sabanas de San Angel</t>
  </si>
  <si>
    <t>San Sebastián de Buenavista</t>
  </si>
  <si>
    <t>San Zenón</t>
  </si>
  <si>
    <t>Santa Bárbara de Pinto</t>
  </si>
  <si>
    <t>Sitionuevo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</si>
  <si>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</si>
  <si>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</si>
  <si>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</si>
  <si>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</si>
  <si>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</si>
  <si>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</si>
  <si>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</si>
  <si>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El Calvario</t>
  </si>
  <si>
    <t>El Dorado</t>
  </si>
  <si>
    <t>Fuente de Oro</t>
  </si>
  <si>
    <t>Mapiripán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</si>
  <si>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</si>
  <si>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</si>
  <si>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</si>
  <si>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</si>
  <si>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</si>
  <si>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</si>
  <si>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</si>
  <si>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</si>
  <si>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</si>
  <si>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</si>
  <si>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</si>
  <si>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</si>
  <si>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Aldana</t>
  </si>
  <si>
    <t>Ancuyá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</si>
  <si>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</si>
  <si>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</si>
  <si>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</si>
  <si>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</si>
  <si>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</si>
  <si>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</si>
  <si>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</si>
  <si>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</si>
  <si>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</si>
  <si>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</si>
  <si>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</si>
  <si>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</si>
  <si>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</si>
  <si>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</si>
  <si>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</si>
  <si>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</si>
  <si>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</si>
  <si>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</si>
  <si>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</si>
  <si>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</si>
  <si>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</si>
  <si>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</si>
  <si>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</si>
  <si>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</si>
  <si>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</si>
  <si>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Magüi</t>
  </si>
  <si>
    <t>Mallama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</si>
  <si>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</si>
  <si>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</si>
  <si>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</si>
  <si>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</si>
  <si>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</si>
  <si>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</si>
  <si>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</si>
  <si>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</si>
  <si>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</si>
  <si>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</si>
  <si>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</si>
  <si>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Pablo</t>
  </si>
  <si>
    <t>San Pedro de Cartago</t>
  </si>
  <si>
    <t>Santa Bárbara</t>
  </si>
  <si>
    <t>Santacruz</t>
  </si>
  <si>
    <t>Sapuyes</t>
  </si>
  <si>
    <t>Taminango</t>
  </si>
  <si>
    <t>Tangua</t>
  </si>
  <si>
    <t>San Andres de Tumaco</t>
  </si>
  <si>
    <t>Yacuanquer</t>
  </si>
  <si>
    <t>Abrego</t>
  </si>
  <si>
    <t>Arboledas</t>
  </si>
  <si>
    <t>Bochalema</t>
  </si>
  <si>
    <t>Bucarasica</t>
  </si>
  <si>
    <t>Cácota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</si>
  <si>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</si>
  <si>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</si>
  <si>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</si>
  <si>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</si>
  <si>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</si>
  <si>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</si>
  <si>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</si>
  <si>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</si>
  <si>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</si>
  <si>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</si>
  <si>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</si>
  <si>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</si>
  <si>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</si>
  <si>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</si>
  <si>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</si>
  <si>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</si>
  <si>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</si>
  <si>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</si>
  <si>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</si>
  <si>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</si>
  <si>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</si>
  <si>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</si>
  <si>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</si>
  <si>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</si>
  <si>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</si>
  <si>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</si>
  <si>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</si>
  <si>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</si>
  <si>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</si>
  <si>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</si>
  <si>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</si>
  <si>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</si>
  <si>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</si>
  <si>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</si>
  <si>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</si>
  <si>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</si>
  <si>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</si>
  <si>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</si>
  <si>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</si>
  <si>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</si>
  <si>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</si>
  <si>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</si>
  <si>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</si>
  <si>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</si>
  <si>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</si>
  <si>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</si>
  <si>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</si>
  <si>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</si>
  <si>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</si>
  <si>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</si>
  <si>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</si>
  <si>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</si>
  <si>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</si>
  <si>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</si>
  <si>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</si>
  <si>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</si>
  <si>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</si>
  <si>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</si>
  <si>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</si>
  <si>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</si>
  <si>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</si>
  <si>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</si>
  <si>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</si>
  <si>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</si>
  <si>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</si>
  <si>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</si>
  <si>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</si>
  <si>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</si>
  <si>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</si>
  <si>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</si>
  <si>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</si>
  <si>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</si>
  <si>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</si>
  <si>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</si>
  <si>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</si>
  <si>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</si>
  <si>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</si>
  <si>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</si>
  <si>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</si>
  <si>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</si>
  <si>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</si>
  <si>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</si>
  <si>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</si>
  <si>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</si>
  <si>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</si>
  <si>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</si>
  <si>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</si>
  <si>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</si>
  <si>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</si>
  <si>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</si>
  <si>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</si>
  <si>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</si>
  <si>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</si>
  <si>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</si>
  <si>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</si>
  <si>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</si>
  <si>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</si>
  <si>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</si>
  <si>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</si>
  <si>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</si>
  <si>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</si>
  <si>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</si>
  <si>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</si>
  <si>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</si>
  <si>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</si>
  <si>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</si>
  <si>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</si>
  <si>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</si>
  <si>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</si>
  <si>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</si>
  <si>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</si>
  <si>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</si>
  <si>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</si>
  <si>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</si>
  <si>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</si>
  <si>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</si>
  <si>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</si>
  <si>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</si>
  <si>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</si>
  <si>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</si>
  <si>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</si>
  <si>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</si>
  <si>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</si>
  <si>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</si>
  <si>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</si>
  <si>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</si>
  <si>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</si>
  <si>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</si>
  <si>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</si>
  <si>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</si>
  <si>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</si>
  <si>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</si>
  <si>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</si>
  <si>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</si>
  <si>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</si>
  <si>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</si>
  <si>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</si>
  <si>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</si>
  <si>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Juan de Betulia</t>
  </si>
  <si>
    <t>San Marcos</t>
  </si>
  <si>
    <t>San Onofre</t>
  </si>
  <si>
    <t>Tolú 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</si>
  <si>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</si>
  <si>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</si>
  <si>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</si>
  <si>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</si>
  <si>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</si>
  <si>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</si>
  <si>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</si>
  <si>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</si>
  <si>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</si>
  <si>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</si>
  <si>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</si>
  <si>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</si>
  <si>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</si>
  <si>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</si>
  <si>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</si>
  <si>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</si>
  <si>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</si>
  <si>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</si>
  <si>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</si>
  <si>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</si>
  <si>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</si>
  <si>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</si>
  <si>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</si>
  <si>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</si>
  <si>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</si>
  <si>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</si>
  <si>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</si>
  <si>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</si>
  <si>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</si>
  <si>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</si>
  <si>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</si>
  <si>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</si>
  <si>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</si>
  <si>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</si>
  <si>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</si>
  <si>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</si>
  <si>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</si>
  <si>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</si>
  <si>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</si>
  <si>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</si>
  <si>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</si>
  <si>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</si>
  <si>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</si>
  <si>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</si>
  <si>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</si>
  <si>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</si>
  <si>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</si>
  <si>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</si>
  <si>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Bolívar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</si>
  <si>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</si>
  <si>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</si>
  <si>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</si>
  <si>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</si>
  <si>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</si>
  <si>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</si>
  <si>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</si>
  <si>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</si>
  <si>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</si>
  <si>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</si>
  <si>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</si>
  <si>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</si>
  <si>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</si>
  <si>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</si>
  <si>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</si>
  <si>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</si>
  <si>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</si>
  <si>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</si>
  <si>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</si>
  <si>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</si>
  <si>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</si>
  <si>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</si>
  <si>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</si>
  <si>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</si>
  <si>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</si>
  <si>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</si>
  <si>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</si>
  <si>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</si>
  <si>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</si>
  <si>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</si>
  <si>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</si>
  <si>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</si>
  <si>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</si>
  <si>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</si>
  <si>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</si>
  <si>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</si>
  <si>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</si>
  <si>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</si>
  <si>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</si>
  <si>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</si>
  <si>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</si>
  <si>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</si>
  <si>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</si>
  <si>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</si>
  <si>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</si>
  <si>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</si>
  <si>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</si>
  <si>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</si>
  <si>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</si>
  <si>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</si>
  <si>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</si>
  <si>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</si>
  <si>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</si>
  <si>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</si>
  <si>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Orito</t>
  </si>
  <si>
    <t>Puerto Caicedo</t>
  </si>
  <si>
    <t>Puerto Guzmán</t>
  </si>
  <si>
    <t>Leguízamo</t>
  </si>
  <si>
    <t>Sibundoy</t>
  </si>
  <si>
    <t>Villagarzón</t>
  </si>
  <si>
    <t>Leticia</t>
  </si>
  <si>
    <t>Puerto Nariño</t>
  </si>
  <si>
    <t>Inírida</t>
  </si>
  <si>
    <t>San José del Guaviare</t>
  </si>
  <si>
    <t>Calamar</t>
  </si>
  <si>
    <t>El Retorno</t>
  </si>
  <si>
    <t>Mitú</t>
  </si>
  <si>
    <t>Caruru</t>
  </si>
  <si>
    <t>Taraira</t>
  </si>
  <si>
    <t>Puerto Carreño</t>
  </si>
  <si>
    <t>La Primavera</t>
  </si>
  <si>
    <t>Santa Rosalía</t>
  </si>
  <si>
    <t>Cumaribo</t>
  </si>
  <si>
    <t>Depto</t>
  </si>
  <si>
    <t>Tasa de Tránsito Inmediato 
2017</t>
  </si>
  <si>
    <t>MILÁN</t>
  </si>
  <si>
    <t>FUNDACION UNIVERSITARIA ANTONIO DE AREVALO - UNITECNAR</t>
  </si>
  <si>
    <t>POLITECNICO ICAFT</t>
  </si>
  <si>
    <t>ESCUELA INTERNACIONAL DE ESTUDIOS SUPERIORES - INTER</t>
  </si>
  <si>
    <t>FUNDACION UNIVERSITARIA COLOMBO GERMANA</t>
  </si>
  <si>
    <t>FUNDACION UNIVERSITARIA CATOLICA DEL SUR - UNICATOLICA DEL SUR</t>
  </si>
  <si>
    <t>Risaralda</t>
  </si>
  <si>
    <t>Valparaíso</t>
  </si>
  <si>
    <t>Ciénaga</t>
  </si>
  <si>
    <t>Total Matrícula Grado 11 2017</t>
  </si>
  <si>
    <t>Bachilleres que ingresaron a educacion superior en 2018</t>
  </si>
  <si>
    <t>Tasa de Tránsito Inmediato 2018</t>
  </si>
  <si>
    <t>Total Matrícula Grado 11 
2015</t>
  </si>
  <si>
    <t>Tasa de Tránsito Inmediato
 2016</t>
  </si>
  <si>
    <t>Total Matrícula Grado 11
 2016</t>
  </si>
  <si>
    <t>Total Matrícula Grado 11 
2017</t>
  </si>
  <si>
    <t>Tasa de Tránsito Inmediato 
2018</t>
  </si>
  <si>
    <t xml:space="preserve">Subdirección de Desarrollo Sectorial </t>
  </si>
  <si>
    <t>* Proyecciones de población, Censo Nacional de Población y Vivienda 2018 - DANE</t>
  </si>
  <si>
    <t>Total Matrícula Grado 11 
2018</t>
  </si>
  <si>
    <t>Bachilleres que ingresaron a educacion superior en 2019</t>
  </si>
  <si>
    <t>Tasa de Tránsito Inmediato 
2019</t>
  </si>
  <si>
    <t>NACIONAL</t>
  </si>
  <si>
    <t>Tasa de cobertura bruta por municipios*</t>
  </si>
  <si>
    <t>Tasa de cobertura bruta en educación superior - Proyecciones de población Censo 2018</t>
  </si>
  <si>
    <t xml:space="preserve">Fuente: MEN (SNIES) - Proyecciones de población DANE, Censo Nacional de Población y Vivienda 2018. </t>
  </si>
  <si>
    <t>Tasa de deserción universitaria anual - Nueva serie</t>
  </si>
  <si>
    <t>Fuente: MEN - SPADIES 3.0</t>
  </si>
  <si>
    <r>
      <t>Tasa de cobertura bruta en educación supe</t>
    </r>
    <r>
      <rPr>
        <sz val="14"/>
        <rFont val="Calibri"/>
        <family val="2"/>
        <scheme val="minor"/>
      </rPr>
      <t>rior*</t>
    </r>
  </si>
  <si>
    <t>Antioquia</t>
  </si>
  <si>
    <t>Meta</t>
  </si>
  <si>
    <t>Tolima</t>
  </si>
  <si>
    <t>Norte de Santander</t>
  </si>
  <si>
    <t>Santander</t>
  </si>
  <si>
    <t>Cundinamarca</t>
  </si>
  <si>
    <t>UNIVERSIDAD ANTONIO NARIÑO</t>
  </si>
  <si>
    <t>Chocó</t>
  </si>
  <si>
    <t>Atlántico</t>
  </si>
  <si>
    <t>TECNOLOGICO COREDI</t>
  </si>
  <si>
    <t>INSTITUCION UNIVERSITARIA DIGITAL DE ANTIOQUIA -IU. DIGITAL</t>
  </si>
  <si>
    <t>Cauca</t>
  </si>
  <si>
    <t>Valle del Cauca</t>
  </si>
  <si>
    <t>INSTITUCIÓN UNIVERSITARIA ITSA</t>
  </si>
  <si>
    <t>Magdalena</t>
  </si>
  <si>
    <t>UNIVERSIDAD DE CIENCIAS APLICADAS Y AMBIENTALES - UDCA</t>
  </si>
  <si>
    <t>CORPORACION UNIVERSAL DE INVESTIGACION Y TECNOLOGIA -CORUNIVERSITEC-</t>
  </si>
  <si>
    <t>FUNDACION UNIVERSITARIA INTERNACIONAL DE LA RIOJA - UNIR</t>
  </si>
  <si>
    <t>La Guajira</t>
  </si>
  <si>
    <t>Quindío</t>
  </si>
  <si>
    <t>Caquetá</t>
  </si>
  <si>
    <t>Cesar</t>
  </si>
  <si>
    <t>Huila</t>
  </si>
  <si>
    <t>UNIVERSIDAD CESMAG - UNICESMAG</t>
  </si>
  <si>
    <t>Casanare</t>
  </si>
  <si>
    <t>Putumayo</t>
  </si>
  <si>
    <t>Amazonas</t>
  </si>
  <si>
    <t>Guainía</t>
  </si>
  <si>
    <t>Guaviare</t>
  </si>
  <si>
    <t>Vaupés</t>
  </si>
  <si>
    <t>Vichada</t>
  </si>
  <si>
    <t>Santa Fé de Antioquia</t>
  </si>
  <si>
    <t>Itagüí</t>
  </si>
  <si>
    <t>San Pedro de Los Milagros</t>
  </si>
  <si>
    <t>San Vicente Ferrer</t>
  </si>
  <si>
    <t>Sonsón</t>
  </si>
  <si>
    <t>Bogotá, D.C.</t>
  </si>
  <si>
    <t>Cartagena de Indias</t>
  </si>
  <si>
    <t>Achí</t>
  </si>
  <si>
    <t>San Martín de Loba</t>
  </si>
  <si>
    <t>Santa Catalina</t>
  </si>
  <si>
    <t>Güicán de La Sierra</t>
  </si>
  <si>
    <t>Samaná</t>
  </si>
  <si>
    <t>Belén de Los Andaquíes</t>
  </si>
  <si>
    <t>El Paujíl</t>
  </si>
  <si>
    <t>Buenos Aires</t>
  </si>
  <si>
    <t>Caloto</t>
  </si>
  <si>
    <t>Guachené</t>
  </si>
  <si>
    <t>López de Micay</t>
  </si>
  <si>
    <t>Piendamó - Tunía</t>
  </si>
  <si>
    <t>Santander de Quilichao</t>
  </si>
  <si>
    <t>Toribío</t>
  </si>
  <si>
    <t>Valledupar</t>
  </si>
  <si>
    <t>Ayapel</t>
  </si>
  <si>
    <t>Chimá</t>
  </si>
  <si>
    <t>Lorica</t>
  </si>
  <si>
    <t>Montelíbano</t>
  </si>
  <si>
    <t>Purísima de La Concepción</t>
  </si>
  <si>
    <t>San Andrés de Sotavento</t>
  </si>
  <si>
    <t>San Pelayo</t>
  </si>
  <si>
    <t>Tuchín</t>
  </si>
  <si>
    <t>Cáqueza</t>
  </si>
  <si>
    <t>Fómeque</t>
  </si>
  <si>
    <t>Gachalá</t>
  </si>
  <si>
    <t>Machetá</t>
  </si>
  <si>
    <t>San Juan de Rioseco</t>
  </si>
  <si>
    <t>Soacha</t>
  </si>
  <si>
    <t>Subachoque</t>
  </si>
  <si>
    <t>Quibdó</t>
  </si>
  <si>
    <t>Alto Baudó</t>
  </si>
  <si>
    <t>Bojayá</t>
  </si>
  <si>
    <t>Istmina</t>
  </si>
  <si>
    <t>Lloró</t>
  </si>
  <si>
    <t>Tadó</t>
  </si>
  <si>
    <t>Riohacha</t>
  </si>
  <si>
    <t>Fonseca</t>
  </si>
  <si>
    <t>Maicao</t>
  </si>
  <si>
    <t>Aracataca</t>
  </si>
  <si>
    <t>Ariguaní</t>
  </si>
  <si>
    <t>Chivolo</t>
  </si>
  <si>
    <t>El Piñón</t>
  </si>
  <si>
    <t>Fundación</t>
  </si>
  <si>
    <t>Pivijay</t>
  </si>
  <si>
    <t>Plato</t>
  </si>
  <si>
    <t>Sabanas de San Ángel</t>
  </si>
  <si>
    <t>Santa Ana</t>
  </si>
  <si>
    <t>Tenerife</t>
  </si>
  <si>
    <t>Castilla La Nueva</t>
  </si>
  <si>
    <t>Cumaral</t>
  </si>
  <si>
    <t>El Castillo</t>
  </si>
  <si>
    <t>Mesetas</t>
  </si>
  <si>
    <t>Pasto</t>
  </si>
  <si>
    <t>Consacá</t>
  </si>
  <si>
    <t>El Charco</t>
  </si>
  <si>
    <t>Magüí</t>
  </si>
  <si>
    <t>San Andrés de Tumaco</t>
  </si>
  <si>
    <t>Túquerres</t>
  </si>
  <si>
    <t>San José de Cúcuta</t>
  </si>
  <si>
    <t>Calarcá</t>
  </si>
  <si>
    <t>San Vicente de Chucurí</t>
  </si>
  <si>
    <t>Colosó</t>
  </si>
  <si>
    <t>Corozal</t>
  </si>
  <si>
    <t>San Benito Abad</t>
  </si>
  <si>
    <t>San Luis de Sincé</t>
  </si>
  <si>
    <t>Santiago de Tolú</t>
  </si>
  <si>
    <t>Falan</t>
  </si>
  <si>
    <t>Tame</t>
  </si>
  <si>
    <t>Mocoa</t>
  </si>
  <si>
    <t>Puerto Asís</t>
  </si>
  <si>
    <t>Valle del Guamuez</t>
  </si>
  <si>
    <t>El Encanto</t>
  </si>
  <si>
    <t>La Pedrera</t>
  </si>
  <si>
    <t>Anzá</t>
  </si>
  <si>
    <t>Arboletes</t>
  </si>
  <si>
    <t>Cocorná</t>
  </si>
  <si>
    <t>Donmatías</t>
  </si>
  <si>
    <t>Entrerríos</t>
  </si>
  <si>
    <t>San Pedro de Urabá</t>
  </si>
  <si>
    <t>Barranco de Loba</t>
  </si>
  <si>
    <t>Mahates</t>
  </si>
  <si>
    <t>Norosí</t>
  </si>
  <si>
    <t>Pinillos</t>
  </si>
  <si>
    <t>Río Viejo</t>
  </si>
  <si>
    <t>San Fernando</t>
  </si>
  <si>
    <t>Soplaviento</t>
  </si>
  <si>
    <t>Talaigua Nuevo</t>
  </si>
  <si>
    <t>Almeida</t>
  </si>
  <si>
    <t>Gámeza</t>
  </si>
  <si>
    <t>Úmbita</t>
  </si>
  <si>
    <t>Guapí</t>
  </si>
  <si>
    <t>Mercaderes</t>
  </si>
  <si>
    <t>Manaure Balcón del Cesar</t>
  </si>
  <si>
    <t>San José de Uré</t>
  </si>
  <si>
    <t>Guayabal de Síquima</t>
  </si>
  <si>
    <t>Villa de San Diego de Ubaté</t>
  </si>
  <si>
    <t>Bagadó</t>
  </si>
  <si>
    <t>Bajo Baudó</t>
  </si>
  <si>
    <t>Carmen del Darién</t>
  </si>
  <si>
    <t>Condoto</t>
  </si>
  <si>
    <t>Nóvita</t>
  </si>
  <si>
    <t>Río Iró</t>
  </si>
  <si>
    <t>Íquira</t>
  </si>
  <si>
    <t>Barrancas</t>
  </si>
  <si>
    <t>Urumita</t>
  </si>
  <si>
    <t>Cerro de San Antonio</t>
  </si>
  <si>
    <t>Pedraza</t>
  </si>
  <si>
    <t>Cubarral</t>
  </si>
  <si>
    <t>Arboleda</t>
  </si>
  <si>
    <t>Cuaspúd</t>
  </si>
  <si>
    <t>Los Andes</t>
  </si>
  <si>
    <t>Olaya Herrera</t>
  </si>
  <si>
    <t>Ábrego</t>
  </si>
  <si>
    <t>Cáchira</t>
  </si>
  <si>
    <t>San Calixto</t>
  </si>
  <si>
    <t>Chima</t>
  </si>
  <si>
    <t>Gámbita</t>
  </si>
  <si>
    <t>Lebrija</t>
  </si>
  <si>
    <t>San Sebastián de Mariquita</t>
  </si>
  <si>
    <t>Chámeza</t>
  </si>
  <si>
    <t>Puerto Leguízamo</t>
  </si>
  <si>
    <t>La Chorrera</t>
  </si>
  <si>
    <t>Mirití - Paraná</t>
  </si>
  <si>
    <t>Puerto Alegría</t>
  </si>
  <si>
    <t>Puerto Arica</t>
  </si>
  <si>
    <t>Tarapacá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</si>
  <si>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</si>
  <si>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</si>
  <si>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</si>
  <si>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</si>
  <si>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</si>
  <si>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</si>
  <si>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</si>
  <si>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Carurú</t>
  </si>
  <si>
    <t>Pacoa</t>
  </si>
  <si>
    <t>Papunahua</t>
  </si>
  <si>
    <t>Yavaraté</t>
  </si>
  <si>
    <t>Total Matrícula Grado 11 2018</t>
  </si>
  <si>
    <t>Tasa de Tránsito Inmediato 2019</t>
  </si>
  <si>
    <t>Nombre Departamento</t>
  </si>
  <si>
    <t>Total Matrícula Grado 11 2013</t>
  </si>
  <si>
    <t>Bachilleres que ingresaron a educacion superior en 2014</t>
  </si>
  <si>
    <t>Tasa de Transición 2014</t>
  </si>
  <si>
    <t>Tasa de Transición 2015</t>
  </si>
  <si>
    <t>Tasa de Transición 2016</t>
  </si>
  <si>
    <t>Tasa de Transición 2017</t>
  </si>
  <si>
    <t>Tasa de Transición 2018</t>
  </si>
  <si>
    <t>Tasa de Transición 2019</t>
  </si>
  <si>
    <t>San Andrés, Providencia y Santa Catalina</t>
  </si>
  <si>
    <t xml:space="preserve">COLOMBIA </t>
  </si>
  <si>
    <t>Total Matrícula Grado 11 
2019</t>
  </si>
  <si>
    <t>Bachilleres que ingresaron a educacion superior en 2020</t>
  </si>
  <si>
    <t>Tasa de Tránsito Inmediato 
2020</t>
  </si>
  <si>
    <t>Fuente: MEN (SNIES) - Proyecciones de población, Censo Nacional de Población y Vivienda 2018 - DANE</t>
  </si>
  <si>
    <t>Total Matrícula Grado 11 2019</t>
  </si>
  <si>
    <t>Tasa de Tránsito Inmediato 2020</t>
  </si>
  <si>
    <t>Tasa de Transición 2020</t>
  </si>
  <si>
    <t>Arboletes  (3)</t>
  </si>
  <si>
    <t>Cocorná  (3)</t>
  </si>
  <si>
    <t>Santa Bárbara (3)</t>
  </si>
  <si>
    <t>Valparaíso  (3)</t>
  </si>
  <si>
    <t>Achí  (3)</t>
  </si>
  <si>
    <t>Barranco de Loba  (3)</t>
  </si>
  <si>
    <t>Calamar  (3)</t>
  </si>
  <si>
    <t>Mahates  (3)</t>
  </si>
  <si>
    <t>Morales  (3)</t>
  </si>
  <si>
    <t>Norosí (1)</t>
  </si>
  <si>
    <t>Pinillos  (3)</t>
  </si>
  <si>
    <t>Río Viejo (1)  (3)</t>
  </si>
  <si>
    <t>San Fernando  (3)</t>
  </si>
  <si>
    <t>San Martín de Loba  (3)</t>
  </si>
  <si>
    <t>San Pablo  (3)</t>
  </si>
  <si>
    <t>Santa Catalina  (3)</t>
  </si>
  <si>
    <t>Soplaviento  (3)</t>
  </si>
  <si>
    <t>Talaigua Nuevo  (3)</t>
  </si>
  <si>
    <t>Almeida  (3)</t>
  </si>
  <si>
    <t>Risaralda(3)</t>
  </si>
  <si>
    <t>Samaná  (3)</t>
  </si>
  <si>
    <t>Valparaíso(3)</t>
  </si>
  <si>
    <t>Bolívar (3)</t>
  </si>
  <si>
    <t>Buenos Aires  (3)</t>
  </si>
  <si>
    <t>Caloto (1)  (3)</t>
  </si>
  <si>
    <t>Guachené (1)</t>
  </si>
  <si>
    <t>Mercaderes  (3)</t>
  </si>
  <si>
    <t>Santander de Quilichao  (3)</t>
  </si>
  <si>
    <t>Santa Rosa  (3)</t>
  </si>
  <si>
    <t>Valledupar  (3)</t>
  </si>
  <si>
    <t>Ayapel  (3)</t>
  </si>
  <si>
    <t>Chimá (1)(3)</t>
  </si>
  <si>
    <t>Lorica  (3)</t>
  </si>
  <si>
    <t>Montelíbano (1)(3)</t>
  </si>
  <si>
    <t>San Andrés Sotavento (1)  (3)</t>
  </si>
  <si>
    <t>San José de Uré (1)</t>
  </si>
  <si>
    <t>San Pelayo  (3)</t>
  </si>
  <si>
    <t>Tuchín (1)(5)</t>
  </si>
  <si>
    <t>Soacha  (3)</t>
  </si>
  <si>
    <t>Subachoque  (3)</t>
  </si>
  <si>
    <t>Quibdó  (3)</t>
  </si>
  <si>
    <t>Bagadó  (3)</t>
  </si>
  <si>
    <t>Bajo Baudó  (3)</t>
  </si>
  <si>
    <t>Condoto  (3)</t>
  </si>
  <si>
    <t>Istmina  (3)</t>
  </si>
  <si>
    <t>Lloró  (3)</t>
  </si>
  <si>
    <t>Nóvita  (3)</t>
  </si>
  <si>
    <t xml:space="preserve">Riosucio (2)  (3) </t>
  </si>
  <si>
    <t>Tadó  (3)</t>
  </si>
  <si>
    <t>Riohacha  (3)</t>
  </si>
  <si>
    <t>Barrancas  (3)</t>
  </si>
  <si>
    <t>Fonseca  (3)</t>
  </si>
  <si>
    <t>Maicao  (3)</t>
  </si>
  <si>
    <t>Urumita  (3)</t>
  </si>
  <si>
    <t>Villanueva  (3)</t>
  </si>
  <si>
    <t>Aracataca  (3)</t>
  </si>
  <si>
    <t>Ariguaní  (3)</t>
  </si>
  <si>
    <t>Cerro San Antonio  (3)</t>
  </si>
  <si>
    <t>Chivolo (3)</t>
  </si>
  <si>
    <t>Ciénaga(3)</t>
  </si>
  <si>
    <t>El Piñon  (3)</t>
  </si>
  <si>
    <t>Fundación  (3)</t>
  </si>
  <si>
    <t>Pedraza  (3)</t>
  </si>
  <si>
    <t>Pivijay  (3)</t>
  </si>
  <si>
    <t>Plato  (3)</t>
  </si>
  <si>
    <t>Santa Ana  (3)</t>
  </si>
  <si>
    <t>Tenerife  (3)</t>
  </si>
  <si>
    <t>Cubarral  (3)</t>
  </si>
  <si>
    <t>Cumaral  (3)</t>
  </si>
  <si>
    <t>El Castillo  (3)</t>
  </si>
  <si>
    <t>Mesetas  (3)</t>
  </si>
  <si>
    <t>Puerto Rico  (3)</t>
  </si>
  <si>
    <t>San Martín  (3)</t>
  </si>
  <si>
    <t>Pasto  (3)</t>
  </si>
  <si>
    <t>Albán(3)</t>
  </si>
  <si>
    <t>Arboleda  (3)</t>
  </si>
  <si>
    <t>El Charco  (3)</t>
  </si>
  <si>
    <t>El Tambo  (3)</t>
  </si>
  <si>
    <t>Los Andes  (3)</t>
  </si>
  <si>
    <t>Olaya Herrera  (3)</t>
  </si>
  <si>
    <t>Túquerres  (3)</t>
  </si>
  <si>
    <t>Cúcuta  (3)</t>
  </si>
  <si>
    <t>Cachirá  (3)</t>
  </si>
  <si>
    <t>San Calixto  (3)</t>
  </si>
  <si>
    <t>Chima  (1)</t>
  </si>
  <si>
    <t>San Vicente de Chucurí  (3)</t>
  </si>
  <si>
    <t>Sucre (3)</t>
  </si>
  <si>
    <t>Corozal  (3)</t>
  </si>
  <si>
    <t>San Benito Abad  (3)</t>
  </si>
  <si>
    <t>San Luis de Sincé  (3)</t>
  </si>
  <si>
    <t>Santiago de Tolú  (3)</t>
  </si>
  <si>
    <t>Falan  (3)</t>
  </si>
  <si>
    <t>Tame  (3)</t>
  </si>
  <si>
    <t>Mocoa  (3)</t>
  </si>
  <si>
    <t>Puerto Asís  (3)</t>
  </si>
  <si>
    <t>Valle del Guamuez  (3)</t>
  </si>
  <si>
    <t>El Encanto (ANM)</t>
  </si>
  <si>
    <t>La Chorrera (ANM)</t>
  </si>
  <si>
    <t>La Pedrera (ANM)</t>
  </si>
  <si>
    <t>La Victoria (ANM)</t>
  </si>
  <si>
    <t>Miriti - Paraná (ANM)</t>
  </si>
  <si>
    <t>Puerto Alegría (ANM)</t>
  </si>
  <si>
    <t>Puerto Arica (ANM)</t>
  </si>
  <si>
    <t>Puerto Santander (ANM)</t>
  </si>
  <si>
    <t>Tarapacá (ANM)</t>
  </si>
  <si>
    <t>Barranco Minas (ANM)</t>
  </si>
  <si>
    <t>Mapiripana (ANM)</t>
  </si>
  <si>
    <t>San Felipe (ANM)</t>
  </si>
  <si>
    <t>Puerto Colombia (ANM)</t>
  </si>
  <si>
    <t>La Guadalupe (ANM)</t>
  </si>
  <si>
    <t>Cacahual (ANM)</t>
  </si>
  <si>
    <t>Pana Pana (ANM)</t>
  </si>
  <si>
    <t>Morichal (ANM)</t>
  </si>
  <si>
    <t>Pacoa (ANM)</t>
  </si>
  <si>
    <t>Papunaua (ANM)</t>
  </si>
  <si>
    <t>Yavaraté (ANM)</t>
  </si>
  <si>
    <t>No aplica</t>
  </si>
  <si>
    <t>BARRANCOMINAS</t>
  </si>
  <si>
    <t>INSTITUTO NACIONAL DE FORMACION TECNICA PROFESIONAL - HUMBERTO VELASQUEZ GARCIA</t>
  </si>
  <si>
    <t>CORPORACION DE EDUCACION SUPERIOR SURAMERICA</t>
  </si>
  <si>
    <t>INSTITUTO SUPERIOR DE CIENCIAS SOCIALES Y ECONOMICO FAMILIARES-ICSEF-</t>
  </si>
  <si>
    <t>INSTITUTO NACIONAL DE FORMACION TECNICA PROFESIONAL DE SAN JUAN DEL CESAR</t>
  </si>
  <si>
    <t>CORPORACION INTERAMERICANA DE EDUCACION SUPERIOR-CORPOCIDES</t>
  </si>
  <si>
    <t>FUNDACION DE ESTUDIOS SUPERIORES - MONSEÑOR ABRAHAM ESCUDERO MONTOYA  - FUNDES</t>
  </si>
  <si>
    <t>CORPORACION ESCUELA SUPERIOR DE ADMINISTRACION Y ESTUDIOS TECNOLOGICOS- EAE</t>
  </si>
  <si>
    <t>CORPORACION UNIVERSITARIA PARA EL DESARROLLO EMPRESARIAL Y SOCIAL- CUDES</t>
  </si>
  <si>
    <t>Matrícula por  CINE campo amplio</t>
  </si>
  <si>
    <t>Administración de Empresas y Derecho</t>
  </si>
  <si>
    <t>Nota: A partir de la información de la vigencia 2019 el Ministerio de Educación Nacional implementa la Clasificación internacional Normalizada de la Educación – Campos de educación y formación adaptada para Colombia, CINE-F 2013 A.C. para clasificar los programas académicos de educación superior en el SNIES.</t>
  </si>
  <si>
    <t>Agropecuario, Silvicultura, Pesca y Veterinaria</t>
  </si>
  <si>
    <t>Arte y Humanidades</t>
  </si>
  <si>
    <t>Ciencias Naturales, Matemáticas y Estadística</t>
  </si>
  <si>
    <t>Ciencias Sociales, Periodismo e Información</t>
  </si>
  <si>
    <t>Educación</t>
  </si>
  <si>
    <t>Ingeniería, Industria y Construcción</t>
  </si>
  <si>
    <t>Programas y certificaciones genéricos</t>
  </si>
  <si>
    <t>Salud y Bienestar</t>
  </si>
  <si>
    <t>Servicios</t>
  </si>
  <si>
    <t>Tecnologías de la Información y la Comunicación (TIC)</t>
  </si>
  <si>
    <t>Sin información</t>
  </si>
  <si>
    <t>CINE</t>
  </si>
  <si>
    <t>ESTADISTICAS GENERALES DE EDUCACIÓN SUPERIOR - 2021</t>
  </si>
  <si>
    <t>Resumen de Estadísticas - 2021</t>
  </si>
  <si>
    <t>Total Matrícula Grado 11 
2020</t>
  </si>
  <si>
    <t>Bachilleres que ingresaron a educacion superior en 2021</t>
  </si>
  <si>
    <t>Tasa de Tránsito Inmediato 
2021</t>
  </si>
  <si>
    <t xml:space="preserve">Nota: El Decreto 1330 de 2020 contempla la oferta de programas académicos en nuevas modalidades: Dual, Presencial-Virtual, Presencial-Dual, Virtual-Dual, las cuales se agrupan en Dual. </t>
  </si>
  <si>
    <t>Dual</t>
  </si>
  <si>
    <t>Matrícula 2021</t>
  </si>
  <si>
    <t>Total Matrícula Grado 11 2020</t>
  </si>
  <si>
    <t>Tasa de Tránsito Inmediato 2021</t>
  </si>
  <si>
    <t>Tasa de Transición 2021</t>
  </si>
  <si>
    <t>Vinculación al mercado laboral de recién graduados</t>
  </si>
  <si>
    <r>
      <t>Vinculación 2011
(</t>
    </r>
    <r>
      <rPr>
        <b/>
        <sz val="10"/>
        <color theme="1"/>
        <rFont val="Calibri"/>
        <family val="2"/>
        <scheme val="minor"/>
      </rPr>
      <t>Graduados 2010)</t>
    </r>
  </si>
  <si>
    <r>
      <t>Vinculación 2012
(</t>
    </r>
    <r>
      <rPr>
        <b/>
        <sz val="10"/>
        <color theme="1"/>
        <rFont val="Calibri"/>
        <family val="2"/>
        <scheme val="minor"/>
      </rPr>
      <t>Graduados 2011)</t>
    </r>
  </si>
  <si>
    <r>
      <t>Vinculación 2013
(</t>
    </r>
    <r>
      <rPr>
        <b/>
        <sz val="10"/>
        <color theme="1"/>
        <rFont val="Calibri"/>
        <family val="2"/>
        <scheme val="minor"/>
      </rPr>
      <t>Graduados 2012)</t>
    </r>
  </si>
  <si>
    <r>
      <t>Vinculación 2014
(</t>
    </r>
    <r>
      <rPr>
        <b/>
        <sz val="10"/>
        <color theme="1"/>
        <rFont val="Calibri"/>
        <family val="2"/>
        <scheme val="minor"/>
      </rPr>
      <t>Graduados 2013)</t>
    </r>
  </si>
  <si>
    <r>
      <t>Vinculación 2015
(</t>
    </r>
    <r>
      <rPr>
        <b/>
        <sz val="10"/>
        <color theme="1"/>
        <rFont val="Calibri"/>
        <family val="2"/>
        <scheme val="minor"/>
      </rPr>
      <t>Graduados 2014)</t>
    </r>
  </si>
  <si>
    <r>
      <t>Vinculación 2016
(</t>
    </r>
    <r>
      <rPr>
        <b/>
        <sz val="10"/>
        <color theme="1"/>
        <rFont val="Calibri"/>
        <family val="2"/>
        <scheme val="minor"/>
      </rPr>
      <t>Graduados 2015)</t>
    </r>
  </si>
  <si>
    <r>
      <t>Vinculación 2017
(</t>
    </r>
    <r>
      <rPr>
        <b/>
        <sz val="10"/>
        <color theme="1"/>
        <rFont val="Calibri"/>
        <family val="2"/>
        <scheme val="minor"/>
      </rPr>
      <t>Graduados 2016)</t>
    </r>
  </si>
  <si>
    <r>
      <t>Vinculación 2018
(</t>
    </r>
    <r>
      <rPr>
        <b/>
        <sz val="10"/>
        <color theme="1"/>
        <rFont val="Calibri"/>
        <family val="2"/>
        <scheme val="minor"/>
      </rPr>
      <t>Graduados 2017)</t>
    </r>
  </si>
  <si>
    <r>
      <t>Vinculación 2019
(</t>
    </r>
    <r>
      <rPr>
        <b/>
        <sz val="10"/>
        <color theme="1"/>
        <rFont val="Calibri"/>
        <family val="2"/>
        <scheme val="minor"/>
      </rPr>
      <t>Graduados 2018)</t>
    </r>
  </si>
  <si>
    <t>Fuente: MEN - OLE</t>
  </si>
  <si>
    <t>Ingresos Base de Cotización estimado de los recién graduados según máximo nivel de formación</t>
  </si>
  <si>
    <r>
      <t>Vinculación 2020
(</t>
    </r>
    <r>
      <rPr>
        <b/>
        <sz val="10"/>
        <color theme="1"/>
        <rFont val="Calibri"/>
        <family val="2"/>
        <scheme val="minor"/>
      </rPr>
      <t>Graduados 2019)</t>
    </r>
  </si>
  <si>
    <t>Valle Del Cauca</t>
  </si>
  <si>
    <t>Norte De Santander</t>
  </si>
  <si>
    <t>FUNDACIÓN UNIVERSITARIA JUAN N. CORPAS</t>
  </si>
  <si>
    <t>UNIVERSIDAD CATÓLICA LUIS AMIGÓ</t>
  </si>
  <si>
    <t>FUNDACION UNIVERSITARIA EMPRESARIAL DE LA CAMARA DE COMERCIO DE BOGOTA- UNIEMPRESARIAL</t>
  </si>
  <si>
    <t>FUNDACIÓN UNIVERSITARIA COMPENSAR</t>
  </si>
  <si>
    <t>UNIVERSIDAD ESCUELA COLOMBIANA DE INGENIERIA JULIO GARAVITO</t>
  </si>
  <si>
    <t>ESCUELA DE INTELIGENCIA Y CONTRAINTELIGENCIA BRIGADIER GENERAL RICARDO CHARRY SOLANO</t>
  </si>
  <si>
    <t>ESCUELA DE POSTGRADOS DE LA FUERZA AEREA COLOMBIANA CAPITAN JOSE EDMUNDO SANDOVAL - EPFAC</t>
  </si>
  <si>
    <t>FUNDACION CENTRO DE INVESTIGACION DOCENCIA Y CONSULTORIA ADMINISTRATIVA-F-CIDCA-</t>
  </si>
  <si>
    <t>CORPORACION TECNOLOGICA DE BOGOTA - CTB</t>
  </si>
  <si>
    <t>CORPORACIÓN TECNOLÓGICA DE EDUCACIÓN SUPERIOR SAPIENZA -CTE-</t>
  </si>
  <si>
    <t>FUNDACIÓN POLITÉCNICO MINUTO DE DIOS - TEC MD</t>
  </si>
  <si>
    <t>CORPORACION UNIVERSITARIA TALLER CINCO CENTRO DE DISEÑO</t>
  </si>
  <si>
    <t>FUNDACIÓN UNIVERSITARIA CERVANTES SAN AGUSTÍN - UNICERVANTES</t>
  </si>
  <si>
    <t>CORPORACIÓN COLSUBSIDIO EDUCACIÓN TECNOLÓGICA - CET</t>
  </si>
  <si>
    <t>ESEIT - ESCUELA SUPERIOR DE EMPRESA, INGENIERÍA Y TECNOLOGÍA</t>
  </si>
  <si>
    <t>CORPORACION UNIVERSITARIA DE CATALUÑA</t>
  </si>
  <si>
    <t>FUNDACION UNIVERSITARIA INTERNACIONAL DE COLOMBIA - UNINCOL</t>
  </si>
  <si>
    <t>FUNDACIÓN UNIVERSITARIA SALESIANA</t>
  </si>
  <si>
    <t>UNIVERSIDAD AUTÓNOMA INDÍGENA INTERCULTURAL - UAIIN</t>
  </si>
  <si>
    <t>FUNDACIÓN UNIVERSITARIA PATRICIO SYMES</t>
  </si>
  <si>
    <t>FUNDACIÓN UNIVERSITARIA SAN PABLO - UNISANPABLO</t>
  </si>
  <si>
    <t>CENTRO DE ESTUDIOS AERONÁUTICOS - CEA</t>
  </si>
  <si>
    <t>INSTITUCIÓN UNIVERSITARIA MAYOR DE CARTAGENA</t>
  </si>
  <si>
    <t>CORPORACION UNIVERSITARIA REGIONAL DEL CARIBE -IAFIC-</t>
  </si>
  <si>
    <t>CORPORACION UNIVERSITARIA DE CIENCIAS EMPRESARIALES, EDUCACION Y SALUD -UNICORSALUD-</t>
  </si>
  <si>
    <t>INSTITUCIÓN UNIVERSITARIA COMANDO DE EDUCACIÓN Y DOCTRINA - CEDOC DEL EJÉRCITO NACIONAL</t>
  </si>
  <si>
    <t>UNIVERSIDAD DE NARIÑO</t>
  </si>
  <si>
    <t>CORPORACIÓN UNIVERSITARIA AUTÓNOMA DEL NORTE</t>
  </si>
  <si>
    <t>INSTITUCIÓN UNIVERSITARIA VISIÓN DE LAS AMÉRICAS</t>
  </si>
  <si>
    <t>UNIVERSIDAD DE INVESTIGACION Y DESARROLLO - UDI</t>
  </si>
  <si>
    <t>UNIDAD TECNOLÓGICA DEL MAGDALENA MEDIO - UTEM -</t>
  </si>
  <si>
    <t>FUNDACION UNIVERSITARIA CATOLICA LUMEN GENTIUM - UNICATÓLICA - CALI</t>
  </si>
  <si>
    <t>UNIVERSIDAD INTERNACIONAL DEL TRÓPICO AMERICANO</t>
  </si>
  <si>
    <t>Archipiélago De San Andrés, Providencia Y Santa Catalina</t>
  </si>
  <si>
    <t>FUNDACION UNIVERSITARIA SEMINARIO BIBLICO DE COLOMBIA - FUSBC</t>
  </si>
  <si>
    <t>FUNDACION DE ESTUDIOS SUPERIORES UNIVERSITARIOS DE URABA ANTONIO ROLDAN BETANCUR</t>
  </si>
  <si>
    <t>INSTITUCION UNIVERSITARIA ESCOLME</t>
  </si>
  <si>
    <t>TIBIRITA</t>
  </si>
  <si>
    <t>CARTAGENA DE INDIAS</t>
  </si>
  <si>
    <t>EL CARMEN DE BOLÍVAR</t>
  </si>
  <si>
    <t>MAGANGUÉ</t>
  </si>
  <si>
    <t>MARÍA LA BAJA</t>
  </si>
  <si>
    <t>SANTA CRUZ DE MOMPOX</t>
  </si>
  <si>
    <t>BOYACÁ</t>
  </si>
  <si>
    <t>CHIQUINQUIRÁ</t>
  </si>
  <si>
    <t>CUBARÁ</t>
  </si>
  <si>
    <t>MONIQUIRÁ</t>
  </si>
  <si>
    <t>PUERTO BOYACÁ</t>
  </si>
  <si>
    <t>QUÍPAMA</t>
  </si>
  <si>
    <t>SOATÁ</t>
  </si>
  <si>
    <t>BELALCÁZAR</t>
  </si>
  <si>
    <t>CHINCHINÁ</t>
  </si>
  <si>
    <t>SUPÍA</t>
  </si>
  <si>
    <t>BELÉN DE LOS ANDAQUÍES</t>
  </si>
  <si>
    <t>CARTAGENA DEL CHAIRÁ</t>
  </si>
  <si>
    <t>EL PAUJÍL</t>
  </si>
  <si>
    <t>SAN JOSÉ DEL FRAGUA</t>
  </si>
  <si>
    <t>SAN VICENTE DEL CAGUÁN</t>
  </si>
  <si>
    <t>VALPARAÍSO</t>
  </si>
  <si>
    <t>POPAYÁN</t>
  </si>
  <si>
    <t>GUACHENÉ</t>
  </si>
  <si>
    <t>INZÁ</t>
  </si>
  <si>
    <t>JAMBALÓ</t>
  </si>
  <si>
    <t>LÓPEZ DE MICAY</t>
  </si>
  <si>
    <t>PÁEZ</t>
  </si>
  <si>
    <t>PATÍA</t>
  </si>
  <si>
    <t>PIENDAMÓ - TUNÍA</t>
  </si>
  <si>
    <t>PURACÉ</t>
  </si>
  <si>
    <t>SAN SEBASTIÁN</t>
  </si>
  <si>
    <t>SOTARÁ PAISPAMBA</t>
  </si>
  <si>
    <t>SUÁREZ</t>
  </si>
  <si>
    <t>TIMBÍO</t>
  </si>
  <si>
    <t>TORIBÍO</t>
  </si>
  <si>
    <t>TOTORÓ</t>
  </si>
  <si>
    <t>CURUMANÍ</t>
  </si>
  <si>
    <t>MONTERÍA</t>
  </si>
  <si>
    <t>CERETÉ</t>
  </si>
  <si>
    <t>CIÉNAGA DE ORO</t>
  </si>
  <si>
    <t>MONTELÍBANO</t>
  </si>
  <si>
    <t>SAHAGÚN</t>
  </si>
  <si>
    <t>SAN ANDRÉS DE SOTAVENTO</t>
  </si>
  <si>
    <t>ARBELÁEZ</t>
  </si>
  <si>
    <t>CAJICÁ</t>
  </si>
  <si>
    <t>CHÍA</t>
  </si>
  <si>
    <t>FACATATIVÁ</t>
  </si>
  <si>
    <t>FUSAGASUGÁ</t>
  </si>
  <si>
    <t>GACHETÁ</t>
  </si>
  <si>
    <t>GUACHETÁ</t>
  </si>
  <si>
    <t>SAN JUAN DE RIOSECO</t>
  </si>
  <si>
    <t>SIBATÉ</t>
  </si>
  <si>
    <t>VILLA DE SAN DIEGO DE UBATÉ</t>
  </si>
  <si>
    <t>ZIPAQUIRÁ</t>
  </si>
  <si>
    <t>QUIBDÓ</t>
  </si>
  <si>
    <t>GARZÓN</t>
  </si>
  <si>
    <t>ÍQUIRA</t>
  </si>
  <si>
    <t>NÁTAGA</t>
  </si>
  <si>
    <t>SAN AGUSTÍN</t>
  </si>
  <si>
    <t>CIÉNAGA</t>
  </si>
  <si>
    <t>FUNDACIÓN</t>
  </si>
  <si>
    <t>ACACÍAS</t>
  </si>
  <si>
    <t>BARRANCA DE UPÍA</t>
  </si>
  <si>
    <t>PUERTO GAITÁN</t>
  </si>
  <si>
    <t>PUERTO LÓPEZ</t>
  </si>
  <si>
    <t>SAN MARTÍN</t>
  </si>
  <si>
    <t>ALBÁN</t>
  </si>
  <si>
    <t>CHACHAGÜÍ</t>
  </si>
  <si>
    <t>EL TABLÓN DE GÓMEZ</t>
  </si>
  <si>
    <t>GUALMATÁN</t>
  </si>
  <si>
    <t>LA UNIÓN</t>
  </si>
  <si>
    <t>MAGÜÍ</t>
  </si>
  <si>
    <t>SAN ANDRÉS DE TUMACO</t>
  </si>
  <si>
    <t>TÚQUERRES</t>
  </si>
  <si>
    <t>SAN JOSÉ DE CÚCUTA</t>
  </si>
  <si>
    <t>ÁBREGO</t>
  </si>
  <si>
    <t>CHINÁCOTA</t>
  </si>
  <si>
    <t>CONVENCIÓN</t>
  </si>
  <si>
    <t>TIBÚ</t>
  </si>
  <si>
    <t>GÉNOVA</t>
  </si>
  <si>
    <t>BELÉN DE UMBRÍA</t>
  </si>
  <si>
    <t>QUINCHÍA</t>
  </si>
  <si>
    <t>EL PLAYÓN</t>
  </si>
  <si>
    <t>GIRÓN</t>
  </si>
  <si>
    <t>MÁLAGA</t>
  </si>
  <si>
    <t>VÉLEZ</t>
  </si>
  <si>
    <t>SAN LUIS DE SINCÉ</t>
  </si>
  <si>
    <t>IBAGUÉ</t>
  </si>
  <si>
    <t>LÉRIDA</t>
  </si>
  <si>
    <t>LÍBANO</t>
  </si>
  <si>
    <t>SAN SEBASTIÁN DE MARIQUITA</t>
  </si>
  <si>
    <t>PURIFICACIÓN</t>
  </si>
  <si>
    <t>JAMUNDÍ</t>
  </si>
  <si>
    <t>TULUÁ</t>
  </si>
  <si>
    <t>PUERTO RONDÓN</t>
  </si>
  <si>
    <t>PUERTO ASÍS</t>
  </si>
  <si>
    <t>PUERTO LEGUÍZAMO</t>
  </si>
  <si>
    <t>SAN ANDRÉS</t>
  </si>
  <si>
    <t>INÍRIDA</t>
  </si>
  <si>
    <t>SAN JOSÉ DEL GUAVIARE</t>
  </si>
  <si>
    <t>MITÚ</t>
  </si>
  <si>
    <t>SANTA ROSALÍA</t>
  </si>
  <si>
    <t>Entre 1 y 1,5 SMMLV</t>
  </si>
  <si>
    <t>Nota 1: Esta información hace referencia al departamento de lugar de grado.</t>
  </si>
  <si>
    <t>Nota 3: Los SMMLV para los años 2017, 2018, 2019 y 2020 fueron $737.717, $781.242, $828.116 y $877.802 respectivamente.</t>
  </si>
  <si>
    <t>https://ole.mineducacion.gov.co/1769/articles-402800_recurso_1.pdf</t>
  </si>
  <si>
    <t>Nota 2: A partir del año de seguimiento 2017 se calcula en términos de la mediana del IBC estimado y se excluyen de las estadísticas de vinculación laboral las IES de régimen especial que ofrecen programas de formación militar. Para ampliar esta información consulte aquí:</t>
  </si>
  <si>
    <t>Entre 4 y 4,5 SMMLV</t>
  </si>
  <si>
    <t>Entre 1,5 y 2 SMMLV</t>
  </si>
  <si>
    <t>Entre 3,5 y 4 SMMLV</t>
  </si>
  <si>
    <t>Entre 3 y 3,5 SMMLV</t>
  </si>
  <si>
    <t>Entre 7 y 8 SMMLV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</si>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</sst>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3366CC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1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Arial"/>
      <family val="2"/>
    </font>
    <font>
      <sz val="12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theme="5" tint="-0.249977111117893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/>
      <diagonal/>
    </border>
    <border>
      <left style="medium">
        <color rgb="FF3366CC"/>
      </left>
      <right style="hair">
        <color theme="0" tint="-0.34998626667073579"/>
      </right>
      <top/>
      <bottom/>
      <diagonal/>
    </border>
    <border>
      <left style="medium">
        <color rgb="FF3366CC"/>
      </left>
      <right style="hair">
        <color theme="0" tint="-0.34998626667073579"/>
      </right>
      <top/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/>
      <diagonal/>
    </border>
    <border>
      <left style="hair">
        <color theme="0" tint="-0.34998626667073579"/>
      </left>
      <right style="medium">
        <color rgb="FF3366CC"/>
      </right>
      <top/>
      <bottom/>
      <diagonal/>
    </border>
    <border>
      <left style="hair">
        <color theme="0" tint="-0.34998626667073579"/>
      </left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theme="5" tint="-0.249977111117893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hair">
        <color theme="0" tint="-0.499984740745262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499984740745262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rgb="FF3366CC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34998626667073579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/>
      <right/>
      <top style="medium">
        <color rgb="FF3366CC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/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/>
      <top style="medium">
        <color rgb="FF3366CC"/>
      </top>
      <bottom style="hair">
        <color auto="1"/>
      </bottom>
      <diagonal/>
    </border>
    <border>
      <left/>
      <right/>
      <top style="medium">
        <color rgb="FF3366CC"/>
      </top>
      <bottom style="hair">
        <color auto="1"/>
      </bottom>
      <diagonal/>
    </border>
    <border>
      <left/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rgb="FF3366CC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hair">
        <color auto="1"/>
      </left>
      <right/>
      <top style="hair">
        <color auto="1"/>
      </top>
      <bottom style="medium">
        <color rgb="FF3366CC"/>
      </bottom>
      <diagonal/>
    </border>
    <border>
      <left style="hair">
        <color auto="1"/>
      </left>
      <right/>
      <top/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rgb="FF3366CC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3366CC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medium">
        <color theme="8"/>
      </right>
      <top style="hair">
        <color theme="0" tint="-0.499984740745262"/>
      </top>
      <bottom style="medium">
        <color theme="8"/>
      </bottom>
      <diagonal/>
    </border>
    <border>
      <left/>
      <right/>
      <top style="hair">
        <color auto="1"/>
      </top>
      <bottom style="medium">
        <color rgb="FF3366CC"/>
      </bottom>
      <diagonal/>
    </border>
    <border>
      <left/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medium">
        <color rgb="FF3366CC"/>
      </bottom>
      <diagonal/>
    </border>
    <border>
      <left/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medium">
        <color rgb="FF3366CC"/>
      </right>
      <top/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theme="8"/>
      </bottom>
      <diagonal/>
    </border>
    <border>
      <left/>
      <right/>
      <top style="medium">
        <color rgb="FF3366CC"/>
      </top>
      <bottom/>
      <diagonal/>
    </border>
    <border>
      <left style="hair">
        <color auto="1"/>
      </left>
      <right style="medium">
        <color theme="4" tint="-0.2499465926084170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4" tint="-0.2499465926084170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theme="4" tint="-0.24994659260841701"/>
      </bottom>
      <diagonal/>
    </border>
    <border>
      <left style="hair">
        <color auto="1"/>
      </left>
      <right/>
      <top/>
      <bottom style="medium">
        <color theme="4" tint="-0.24994659260841701"/>
      </bottom>
      <diagonal/>
    </border>
    <border>
      <left style="hair">
        <color auto="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 style="medium">
        <color rgb="FF3366CC"/>
      </right>
      <top style="medium">
        <color rgb="FF3366CC"/>
      </top>
      <bottom/>
      <diagonal/>
    </border>
    <border>
      <left/>
      <right style="hair">
        <color theme="0" tint="-0.24994659260841701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24994659260841701"/>
      </left>
      <right/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24994659260841701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medium">
        <color rgb="FF3366CC"/>
      </bottom>
      <diagonal/>
    </border>
    <border>
      <left/>
      <right/>
      <top/>
      <bottom style="medium">
        <color rgb="FF3366CC"/>
      </bottom>
      <diagonal/>
    </border>
    <border>
      <left style="hair">
        <color auto="1"/>
      </left>
      <right style="medium">
        <color rgb="FF3366CC"/>
      </right>
      <top/>
      <bottom style="medium">
        <color rgb="FF3366CC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3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59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3" fontId="3" fillId="0" borderId="0" xfId="1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0" fontId="3" fillId="0" borderId="0" xfId="1" applyNumberFormat="1" applyFont="1" applyAlignment="1" applyProtection="1">
      <alignment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165" fontId="12" fillId="0" borderId="0" xfId="1" applyNumberFormat="1" applyFont="1" applyFill="1" applyBorder="1" applyAlignment="1" applyProtection="1">
      <alignment horizontal="center" vertical="center"/>
      <protection hidden="1"/>
    </xf>
    <xf numFmtId="165" fontId="3" fillId="0" borderId="0" xfId="1" applyNumberFormat="1" applyFont="1" applyAlignment="1" applyProtection="1">
      <alignment vertical="center"/>
      <protection hidden="1"/>
    </xf>
    <xf numFmtId="3" fontId="12" fillId="0" borderId="4" xfId="0" applyNumberFormat="1" applyFont="1" applyBorder="1" applyAlignment="1" applyProtection="1">
      <alignment horizontal="center" vertical="center"/>
      <protection hidden="1"/>
    </xf>
    <xf numFmtId="3" fontId="12" fillId="0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12" fillId="0" borderId="2" xfId="0" applyNumberFormat="1" applyFont="1" applyBorder="1" applyAlignment="1" applyProtection="1">
      <alignment horizontal="center" vertical="center"/>
      <protection hidden="1"/>
    </xf>
    <xf numFmtId="3" fontId="12" fillId="0" borderId="2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3" fontId="4" fillId="0" borderId="0" xfId="0" applyNumberFormat="1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9" xfId="0" applyFont="1" applyBorder="1" applyAlignment="1" applyProtection="1">
      <alignment vertical="center"/>
      <protection hidden="1"/>
    </xf>
    <xf numFmtId="0" fontId="18" fillId="0" borderId="6" xfId="1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3" fontId="0" fillId="0" borderId="10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3" fontId="0" fillId="0" borderId="6" xfId="0" applyNumberForma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1" fillId="0" borderId="0" xfId="0" applyFont="1" applyAlignment="1" applyProtection="1">
      <alignment vertical="center"/>
      <protection hidden="1"/>
    </xf>
    <xf numFmtId="165" fontId="13" fillId="3" borderId="18" xfId="0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Border="1" applyAlignment="1" applyProtection="1">
      <alignment horizontal="center" vertical="center"/>
      <protection hidden="1"/>
    </xf>
    <xf numFmtId="3" fontId="12" fillId="0" borderId="26" xfId="1" applyNumberFormat="1" applyFont="1" applyFill="1" applyBorder="1" applyAlignment="1" applyProtection="1">
      <alignment horizontal="center" vertical="center"/>
      <protection hidden="1"/>
    </xf>
    <xf numFmtId="3" fontId="12" fillId="0" borderId="3" xfId="1" applyNumberFormat="1" applyFont="1" applyFill="1" applyBorder="1" applyAlignment="1" applyProtection="1">
      <alignment horizontal="center" vertical="center"/>
      <protection hidden="1"/>
    </xf>
    <xf numFmtId="0" fontId="10" fillId="3" borderId="29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165" fontId="12" fillId="0" borderId="32" xfId="0" applyNumberFormat="1" applyFont="1" applyBorder="1" applyAlignment="1" applyProtection="1">
      <alignment horizontal="center" vertical="center"/>
      <protection hidden="1"/>
    </xf>
    <xf numFmtId="165" fontId="12" fillId="0" borderId="4" xfId="0" applyNumberFormat="1" applyFont="1" applyBorder="1" applyAlignment="1" applyProtection="1">
      <alignment horizontal="center" vertical="center"/>
      <protection hidden="1"/>
    </xf>
    <xf numFmtId="165" fontId="12" fillId="0" borderId="4" xfId="1" applyNumberFormat="1" applyFont="1" applyFill="1" applyBorder="1" applyAlignment="1" applyProtection="1">
      <alignment horizontal="center" vertical="center"/>
      <protection hidden="1"/>
    </xf>
    <xf numFmtId="165" fontId="12" fillId="0" borderId="26" xfId="1" applyNumberFormat="1" applyFont="1" applyFill="1" applyBorder="1" applyAlignment="1" applyProtection="1">
      <alignment horizontal="center" vertical="center"/>
      <protection hidden="1"/>
    </xf>
    <xf numFmtId="165" fontId="12" fillId="0" borderId="33" xfId="1" applyNumberFormat="1" applyFont="1" applyFill="1" applyBorder="1" applyAlignment="1" applyProtection="1">
      <alignment horizontal="center" vertical="center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3" fontId="12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3" fontId="12" fillId="0" borderId="45" xfId="0" applyNumberFormat="1" applyFont="1" applyBorder="1" applyAlignment="1" applyProtection="1">
      <alignment horizontal="center" vertical="center"/>
      <protection hidden="1"/>
    </xf>
    <xf numFmtId="3" fontId="12" fillId="0" borderId="47" xfId="0" applyNumberFormat="1" applyFont="1" applyBorder="1" applyAlignment="1" applyProtection="1">
      <alignment horizontal="center" vertical="center"/>
      <protection hidden="1"/>
    </xf>
    <xf numFmtId="3" fontId="12" fillId="0" borderId="47" xfId="1" applyNumberFormat="1" applyFont="1" applyFill="1" applyBorder="1" applyAlignment="1" applyProtection="1">
      <alignment horizontal="center" vertical="center"/>
      <protection hidden="1"/>
    </xf>
    <xf numFmtId="3" fontId="12" fillId="0" borderId="48" xfId="1" applyNumberFormat="1" applyFont="1" applyFill="1" applyBorder="1" applyAlignment="1" applyProtection="1">
      <alignment horizontal="center" vertical="center"/>
      <protection hidden="1"/>
    </xf>
    <xf numFmtId="3" fontId="12" fillId="0" borderId="46" xfId="1" applyNumberFormat="1" applyFont="1" applyFill="1" applyBorder="1" applyAlignment="1" applyProtection="1">
      <alignment horizontal="center" vertical="center"/>
      <protection hidden="1"/>
    </xf>
    <xf numFmtId="3" fontId="12" fillId="0" borderId="33" xfId="1" applyNumberFormat="1" applyFont="1" applyFill="1" applyBorder="1" applyAlignment="1" applyProtection="1">
      <alignment horizontal="center" vertical="center"/>
      <protection hidden="1"/>
    </xf>
    <xf numFmtId="3" fontId="10" fillId="3" borderId="34" xfId="0" applyNumberFormat="1" applyFont="1" applyFill="1" applyBorder="1" applyAlignment="1" applyProtection="1">
      <alignment horizontal="center" vertical="center"/>
      <protection hidden="1"/>
    </xf>
    <xf numFmtId="3" fontId="10" fillId="3" borderId="36" xfId="0" applyNumberFormat="1" applyFont="1" applyFill="1" applyBorder="1" applyAlignment="1" applyProtection="1">
      <alignment horizontal="center" vertical="center"/>
      <protection hidden="1"/>
    </xf>
    <xf numFmtId="3" fontId="10" fillId="3" borderId="36" xfId="1" applyNumberFormat="1" applyFont="1" applyFill="1" applyBorder="1" applyAlignment="1" applyProtection="1">
      <alignment horizontal="center" vertical="center"/>
      <protection hidden="1"/>
    </xf>
    <xf numFmtId="3" fontId="10" fillId="3" borderId="37" xfId="1" applyNumberFormat="1" applyFont="1" applyFill="1" applyBorder="1" applyAlignment="1" applyProtection="1">
      <alignment horizontal="center" vertical="center"/>
      <protection hidden="1"/>
    </xf>
    <xf numFmtId="3" fontId="10" fillId="3" borderId="35" xfId="1" applyNumberFormat="1" applyFont="1" applyFill="1" applyBorder="1" applyAlignment="1" applyProtection="1">
      <alignment horizontal="center" vertical="center"/>
      <protection hidden="1"/>
    </xf>
    <xf numFmtId="3" fontId="12" fillId="0" borderId="49" xfId="0" applyNumberFormat="1" applyFont="1" applyBorder="1" applyAlignment="1" applyProtection="1">
      <alignment horizontal="center" vertical="center"/>
      <protection hidden="1"/>
    </xf>
    <xf numFmtId="3" fontId="12" fillId="0" borderId="23" xfId="0" applyNumberFormat="1" applyFont="1" applyBorder="1" applyAlignment="1" applyProtection="1">
      <alignment horizontal="center" vertical="center"/>
      <protection hidden="1"/>
    </xf>
    <xf numFmtId="3" fontId="12" fillId="0" borderId="23" xfId="1" applyNumberFormat="1" applyFont="1" applyFill="1" applyBorder="1" applyAlignment="1" applyProtection="1">
      <alignment horizontal="center" vertical="center"/>
      <protection hidden="1"/>
    </xf>
    <xf numFmtId="3" fontId="12" fillId="0" borderId="50" xfId="1" applyNumberFormat="1" applyFont="1" applyFill="1" applyBorder="1" applyAlignment="1" applyProtection="1">
      <alignment horizontal="center" vertical="center"/>
      <protection hidden="1"/>
    </xf>
    <xf numFmtId="3" fontId="12" fillId="0" borderId="1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20" xfId="1" applyNumberFormat="1" applyFont="1" applyFill="1" applyBorder="1" applyAlignment="1" applyProtection="1">
      <alignment horizontal="center" vertical="center"/>
      <protection hidden="1"/>
    </xf>
    <xf numFmtId="3" fontId="10" fillId="3" borderId="24" xfId="0" applyNumberFormat="1" applyFont="1" applyFill="1" applyBorder="1" applyAlignment="1" applyProtection="1">
      <alignment horizontal="center" vertical="center"/>
      <protection hidden="1"/>
    </xf>
    <xf numFmtId="3" fontId="10" fillId="3" borderId="25" xfId="0" applyNumberFormat="1" applyFont="1" applyFill="1" applyBorder="1" applyAlignment="1" applyProtection="1">
      <alignment horizontal="center" vertical="center"/>
      <protection hidden="1"/>
    </xf>
    <xf numFmtId="3" fontId="10" fillId="3" borderId="25" xfId="1" applyNumberFormat="1" applyFont="1" applyFill="1" applyBorder="1" applyAlignment="1" applyProtection="1">
      <alignment horizontal="center" vertical="center"/>
      <protection hidden="1"/>
    </xf>
    <xf numFmtId="3" fontId="10" fillId="3" borderId="51" xfId="1" applyNumberFormat="1" applyFont="1" applyFill="1" applyBorder="1" applyAlignment="1" applyProtection="1">
      <alignment horizontal="center" vertical="center"/>
      <protection hidden="1"/>
    </xf>
    <xf numFmtId="3" fontId="10" fillId="3" borderId="21" xfId="1" applyNumberFormat="1" applyFont="1" applyFill="1" applyBorder="1" applyAlignment="1" applyProtection="1">
      <alignment horizontal="center" vertical="center"/>
      <protection hidden="1"/>
    </xf>
    <xf numFmtId="0" fontId="10" fillId="3" borderId="52" xfId="0" applyFont="1" applyFill="1" applyBorder="1" applyAlignment="1" applyProtection="1">
      <alignment horizontal="center" vertical="center"/>
      <protection hidden="1"/>
    </xf>
    <xf numFmtId="0" fontId="10" fillId="3" borderId="53" xfId="0" applyFont="1" applyFill="1" applyBorder="1" applyAlignment="1" applyProtection="1">
      <alignment horizontal="center" vertical="center"/>
      <protection hidden="1"/>
    </xf>
    <xf numFmtId="0" fontId="10" fillId="3" borderId="54" xfId="0" applyFont="1" applyFill="1" applyBorder="1" applyAlignment="1" applyProtection="1">
      <alignment horizontal="center" vertical="center"/>
      <protection hidden="1"/>
    </xf>
    <xf numFmtId="3" fontId="12" fillId="0" borderId="19" xfId="0" applyNumberFormat="1" applyFont="1" applyBorder="1" applyAlignment="1" applyProtection="1">
      <alignment horizontal="center" vertical="center"/>
      <protection hidden="1"/>
    </xf>
    <xf numFmtId="165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20" xfId="0" applyNumberFormat="1" applyFont="1" applyBorder="1" applyAlignment="1" applyProtection="1">
      <alignment horizontal="center" vertical="center"/>
      <protection hidden="1"/>
    </xf>
    <xf numFmtId="165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21" xfId="0" applyNumberFormat="1" applyFont="1" applyFill="1" applyBorder="1" applyAlignment="1" applyProtection="1">
      <alignment horizontal="center" vertical="center"/>
      <protection hidden="1"/>
    </xf>
    <xf numFmtId="165" fontId="10" fillId="3" borderId="63" xfId="0" applyNumberFormat="1" applyFont="1" applyFill="1" applyBorder="1" applyAlignment="1" applyProtection="1">
      <alignment horizontal="center" vertical="center"/>
      <protection hidden="1"/>
    </xf>
    <xf numFmtId="3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63" xfId="0" applyNumberFormat="1" applyFont="1" applyFill="1" applyBorder="1" applyAlignment="1" applyProtection="1">
      <alignment horizontal="center" vertical="center"/>
      <protection hidden="1"/>
    </xf>
    <xf numFmtId="0" fontId="10" fillId="3" borderId="38" xfId="0" applyFont="1" applyFill="1" applyBorder="1" applyAlignment="1" applyProtection="1">
      <alignment vertical="center"/>
      <protection hidden="1"/>
    </xf>
    <xf numFmtId="0" fontId="10" fillId="3" borderId="39" xfId="0" applyFont="1" applyFill="1" applyBorder="1" applyAlignment="1" applyProtection="1">
      <alignment vertical="center"/>
      <protection hidden="1"/>
    </xf>
    <xf numFmtId="0" fontId="10" fillId="3" borderId="67" xfId="0" applyFont="1" applyFill="1" applyBorder="1" applyAlignment="1" applyProtection="1">
      <alignment horizontal="center" vertical="center"/>
      <protection hidden="1"/>
    </xf>
    <xf numFmtId="0" fontId="10" fillId="3" borderId="67" xfId="0" applyFont="1" applyFill="1" applyBorder="1" applyAlignment="1" applyProtection="1">
      <alignment horizontal="center" vertical="center" wrapText="1"/>
      <protection hidden="1"/>
    </xf>
    <xf numFmtId="0" fontId="10" fillId="3" borderId="68" xfId="0" applyFont="1" applyFill="1" applyBorder="1" applyAlignment="1" applyProtection="1">
      <alignment horizontal="center" vertical="center" wrapText="1"/>
      <protection hidden="1"/>
    </xf>
    <xf numFmtId="0" fontId="10" fillId="3" borderId="61" xfId="0" applyFont="1" applyFill="1" applyBorder="1" applyAlignment="1" applyProtection="1">
      <alignment vertical="center"/>
      <protection hidden="1"/>
    </xf>
    <xf numFmtId="0" fontId="10" fillId="3" borderId="62" xfId="0" applyFont="1" applyFill="1" applyBorder="1" applyAlignment="1" applyProtection="1">
      <alignment vertical="center"/>
      <protection hidden="1"/>
    </xf>
    <xf numFmtId="0" fontId="10" fillId="3" borderId="69" xfId="0" applyFont="1" applyFill="1" applyBorder="1" applyAlignment="1" applyProtection="1">
      <alignment horizontal="center" vertical="center" wrapText="1"/>
      <protection hidden="1"/>
    </xf>
    <xf numFmtId="0" fontId="10" fillId="3" borderId="53" xfId="0" applyFont="1" applyFill="1" applyBorder="1" applyAlignment="1" applyProtection="1">
      <alignment horizontal="center" vertical="center" wrapText="1"/>
      <protection hidden="1"/>
    </xf>
    <xf numFmtId="3" fontId="12" fillId="0" borderId="70" xfId="1" applyNumberFormat="1" applyFont="1" applyFill="1" applyBorder="1" applyAlignment="1" applyProtection="1">
      <alignment horizontal="center" vertical="center"/>
      <protection hidden="1"/>
    </xf>
    <xf numFmtId="3" fontId="12" fillId="0" borderId="5" xfId="1" applyNumberFormat="1" applyFont="1" applyFill="1" applyBorder="1" applyAlignment="1" applyProtection="1">
      <alignment horizontal="center" vertical="center"/>
      <protection hidden="1"/>
    </xf>
    <xf numFmtId="3" fontId="10" fillId="3" borderId="71" xfId="1" applyNumberFormat="1" applyFont="1" applyFill="1" applyBorder="1" applyAlignment="1" applyProtection="1">
      <alignment horizontal="center" vertical="center"/>
      <protection hidden="1"/>
    </xf>
    <xf numFmtId="0" fontId="10" fillId="3" borderId="72" xfId="0" applyFont="1" applyFill="1" applyBorder="1" applyAlignment="1" applyProtection="1">
      <alignment horizontal="center" vertical="center" wrapText="1"/>
      <protection hidden="1"/>
    </xf>
    <xf numFmtId="0" fontId="10" fillId="3" borderId="73" xfId="0" applyFont="1" applyFill="1" applyBorder="1" applyAlignment="1" applyProtection="1">
      <alignment horizontal="center" vertical="center" wrapText="1"/>
      <protection hidden="1"/>
    </xf>
    <xf numFmtId="0" fontId="10" fillId="3" borderId="77" xfId="0" applyFont="1" applyFill="1" applyBorder="1" applyAlignment="1" applyProtection="1">
      <alignment horizontal="center" vertical="center" wrapText="1"/>
      <protection hidden="1"/>
    </xf>
    <xf numFmtId="0" fontId="18" fillId="0" borderId="78" xfId="0" applyFont="1" applyBorder="1" applyAlignment="1" applyProtection="1">
      <alignment horizontal="center" vertical="center"/>
      <protection hidden="1"/>
    </xf>
    <xf numFmtId="3" fontId="18" fillId="0" borderId="79" xfId="1" applyNumberFormat="1" applyFont="1" applyFill="1" applyBorder="1" applyAlignment="1" applyProtection="1">
      <alignment horizontal="center" vertical="center"/>
      <protection hidden="1"/>
    </xf>
    <xf numFmtId="0" fontId="18" fillId="0" borderId="80" xfId="0" applyFont="1" applyBorder="1" applyAlignment="1" applyProtection="1">
      <alignment horizontal="center" vertical="center"/>
      <protection hidden="1"/>
    </xf>
    <xf numFmtId="0" fontId="0" fillId="0" borderId="82" xfId="0" applyBorder="1" applyAlignment="1" applyProtection="1">
      <alignment horizontal="center" vertical="center"/>
      <protection hidden="1"/>
    </xf>
    <xf numFmtId="0" fontId="0" fillId="0" borderId="78" xfId="0" applyBorder="1" applyAlignment="1" applyProtection="1">
      <alignment horizontal="center"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0" fillId="0" borderId="0" xfId="0" applyAlignment="1">
      <alignment horizontal="left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4" fillId="0" borderId="0" xfId="2" applyFont="1" applyAlignment="1">
      <alignment horizontal="left" vertical="top"/>
    </xf>
    <xf numFmtId="0" fontId="2" fillId="0" borderId="0" xfId="0" applyFont="1"/>
    <xf numFmtId="165" fontId="0" fillId="0" borderId="0" xfId="1" applyNumberFormat="1" applyFont="1"/>
    <xf numFmtId="0" fontId="19" fillId="4" borderId="87" xfId="0" applyFont="1" applyFill="1" applyBorder="1" applyAlignment="1">
      <alignment horizontal="center" vertical="center" wrapText="1"/>
    </xf>
    <xf numFmtId="165" fontId="19" fillId="4" borderId="87" xfId="1" applyNumberFormat="1" applyFont="1" applyFill="1" applyBorder="1" applyAlignment="1">
      <alignment horizontal="center" vertical="center" wrapText="1"/>
    </xf>
    <xf numFmtId="165" fontId="0" fillId="0" borderId="10" xfId="1" applyNumberFormat="1" applyFont="1" applyFill="1" applyBorder="1" applyAlignment="1" applyProtection="1">
      <alignment horizontal="center" vertical="center"/>
      <protection hidden="1"/>
    </xf>
    <xf numFmtId="165" fontId="0" fillId="0" borderId="81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5" fontId="4" fillId="0" borderId="0" xfId="1" applyNumberFormat="1" applyFont="1" applyAlignment="1" applyProtection="1">
      <alignment vertical="center"/>
      <protection hidden="1"/>
    </xf>
    <xf numFmtId="165" fontId="10" fillId="3" borderId="73" xfId="1" applyNumberFormat="1" applyFont="1" applyFill="1" applyBorder="1" applyAlignment="1" applyProtection="1">
      <alignment horizontal="center" vertical="center" wrapText="1"/>
      <protection hidden="1"/>
    </xf>
    <xf numFmtId="165" fontId="10" fillId="3" borderId="77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34" xfId="0" applyNumberFormat="1" applyFont="1" applyBorder="1" applyAlignment="1" applyProtection="1">
      <alignment horizontal="center" vertical="center"/>
      <protection hidden="1"/>
    </xf>
    <xf numFmtId="165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6" xfId="1" applyNumberFormat="1" applyFont="1" applyFill="1" applyBorder="1" applyAlignment="1" applyProtection="1">
      <alignment horizontal="center" vertical="center"/>
      <protection hidden="1"/>
    </xf>
    <xf numFmtId="3" fontId="13" fillId="0" borderId="34" xfId="0" applyNumberFormat="1" applyFont="1" applyBorder="1" applyAlignment="1" applyProtection="1">
      <alignment horizontal="center" vertical="center"/>
      <protection hidden="1"/>
    </xf>
    <xf numFmtId="3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5" xfId="1" applyNumberFormat="1" applyFont="1" applyFill="1" applyBorder="1" applyAlignment="1" applyProtection="1">
      <alignment horizontal="center" vertical="center"/>
      <protection hidden="1"/>
    </xf>
    <xf numFmtId="165" fontId="13" fillId="0" borderId="37" xfId="1" applyNumberFormat="1" applyFont="1" applyFill="1" applyBorder="1" applyAlignment="1" applyProtection="1">
      <alignment horizontal="center" vertical="center"/>
      <protection hidden="1"/>
    </xf>
    <xf numFmtId="165" fontId="10" fillId="0" borderId="32" xfId="0" applyNumberFormat="1" applyFont="1" applyBorder="1" applyAlignment="1" applyProtection="1">
      <alignment horizontal="center" vertical="center"/>
      <protection hidden="1"/>
    </xf>
    <xf numFmtId="165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4" xfId="1" applyNumberFormat="1" applyFont="1" applyFill="1" applyBorder="1" applyAlignment="1" applyProtection="1">
      <alignment horizontal="center" vertical="center"/>
      <protection hidden="1"/>
    </xf>
    <xf numFmtId="165" fontId="10" fillId="0" borderId="26" xfId="1" applyNumberFormat="1" applyFont="1" applyFill="1" applyBorder="1" applyAlignment="1" applyProtection="1">
      <alignment horizontal="center" vertical="center"/>
      <protection hidden="1"/>
    </xf>
    <xf numFmtId="3" fontId="0" fillId="0" borderId="88" xfId="0" applyNumberFormat="1" applyBorder="1" applyAlignment="1" applyProtection="1">
      <alignment horizontal="center" vertical="center"/>
      <protection hidden="1"/>
    </xf>
    <xf numFmtId="165" fontId="13" fillId="0" borderId="37" xfId="1" quotePrefix="1" applyNumberFormat="1" applyFont="1" applyFill="1" applyBorder="1" applyAlignment="1" applyProtection="1">
      <alignment horizontal="center" vertical="center"/>
      <protection hidden="1"/>
    </xf>
    <xf numFmtId="165" fontId="13" fillId="0" borderId="35" xfId="1" quotePrefix="1" applyNumberFormat="1" applyFont="1" applyFill="1" applyBorder="1" applyAlignment="1" applyProtection="1">
      <alignment horizontal="center" vertical="center"/>
      <protection hidden="1"/>
    </xf>
    <xf numFmtId="0" fontId="10" fillId="3" borderId="76" xfId="0" applyFont="1" applyFill="1" applyBorder="1" applyAlignment="1" applyProtection="1">
      <alignment horizontal="center" vertical="center" wrapText="1"/>
      <protection hidden="1"/>
    </xf>
    <xf numFmtId="3" fontId="0" fillId="0" borderId="89" xfId="0" applyNumberFormat="1" applyBorder="1" applyAlignment="1" applyProtection="1">
      <alignment horizontal="center" vertical="center"/>
      <protection hidden="1"/>
    </xf>
    <xf numFmtId="165" fontId="10" fillId="0" borderId="43" xfId="1" applyNumberFormat="1" applyFont="1" applyFill="1" applyBorder="1" applyAlignment="1" applyProtection="1">
      <alignment horizontal="center" vertical="center"/>
      <protection hidden="1"/>
    </xf>
    <xf numFmtId="165" fontId="13" fillId="0" borderId="41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3" borderId="90" xfId="0" applyFont="1" applyFill="1" applyBorder="1" applyAlignment="1" applyProtection="1">
      <alignment horizontal="center" vertical="center" wrapText="1"/>
      <protection hidden="1"/>
    </xf>
    <xf numFmtId="3" fontId="0" fillId="0" borderId="91" xfId="0" applyNumberFormat="1" applyBorder="1" applyAlignment="1" applyProtection="1">
      <alignment horizontal="center" vertical="center"/>
      <protection hidden="1"/>
    </xf>
    <xf numFmtId="165" fontId="0" fillId="0" borderId="91" xfId="1" applyNumberFormat="1" applyFont="1" applyFill="1" applyBorder="1" applyAlignment="1" applyProtection="1">
      <alignment horizontal="center" vertical="center"/>
      <protection hidden="1"/>
    </xf>
    <xf numFmtId="165" fontId="1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165" fontId="2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84" xfId="0" applyNumberFormat="1" applyFont="1" applyBorder="1" applyAlignment="1" applyProtection="1">
      <alignment horizontal="center" vertical="center"/>
      <protection hidden="1"/>
    </xf>
    <xf numFmtId="3" fontId="2" fillId="0" borderId="92" xfId="0" applyNumberFormat="1" applyFont="1" applyBorder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91" xfId="0" applyBorder="1" applyAlignment="1" applyProtection="1">
      <alignment horizontal="center" vertical="center"/>
      <protection hidden="1"/>
    </xf>
    <xf numFmtId="0" fontId="22" fillId="5" borderId="94" xfId="0" applyFont="1" applyFill="1" applyBorder="1" applyAlignment="1">
      <alignment horizontal="center" vertical="center" wrapText="1"/>
    </xf>
    <xf numFmtId="0" fontId="31" fillId="5" borderId="94" xfId="10" applyFont="1" applyFill="1" applyBorder="1" applyAlignment="1">
      <alignment horizontal="center" vertical="center" wrapText="1"/>
    </xf>
    <xf numFmtId="0" fontId="28" fillId="5" borderId="94" xfId="11" applyFont="1" applyFill="1" applyBorder="1" applyAlignment="1">
      <alignment horizontal="left" vertical="top"/>
    </xf>
    <xf numFmtId="0" fontId="28" fillId="5" borderId="94" xfId="11" applyFont="1" applyFill="1" applyBorder="1" applyAlignment="1">
      <alignment horizontal="center" vertical="top"/>
    </xf>
    <xf numFmtId="3" fontId="28" fillId="5" borderId="94" xfId="11" applyNumberFormat="1" applyFont="1" applyFill="1" applyBorder="1" applyAlignment="1">
      <alignment horizontal="center" vertical="top"/>
    </xf>
    <xf numFmtId="165" fontId="28" fillId="5" borderId="94" xfId="1" applyNumberFormat="1" applyFont="1" applyFill="1" applyBorder="1" applyAlignment="1">
      <alignment horizontal="center" vertical="top"/>
    </xf>
    <xf numFmtId="165" fontId="27" fillId="5" borderId="94" xfId="1" applyNumberFormat="1" applyFont="1" applyFill="1" applyBorder="1" applyAlignment="1">
      <alignment horizontal="center"/>
    </xf>
    <xf numFmtId="3" fontId="22" fillId="5" borderId="94" xfId="0" applyNumberFormat="1" applyFont="1" applyFill="1" applyBorder="1" applyAlignment="1">
      <alignment horizontal="center"/>
    </xf>
    <xf numFmtId="165" fontId="32" fillId="5" borderId="94" xfId="1" applyNumberFormat="1" applyFont="1" applyFill="1" applyBorder="1" applyAlignment="1">
      <alignment horizontal="center" vertical="top"/>
    </xf>
    <xf numFmtId="3" fontId="32" fillId="5" borderId="94" xfId="11" applyNumberFormat="1" applyFont="1" applyFill="1" applyBorder="1" applyAlignment="1">
      <alignment horizontal="center" vertical="top"/>
    </xf>
    <xf numFmtId="165" fontId="22" fillId="5" borderId="94" xfId="1" applyNumberFormat="1" applyFont="1" applyFill="1" applyBorder="1" applyAlignment="1">
      <alignment horizontal="center"/>
    </xf>
    <xf numFmtId="10" fontId="27" fillId="5" borderId="94" xfId="1" applyNumberFormat="1" applyFont="1" applyFill="1" applyBorder="1" applyAlignment="1">
      <alignment horizontal="center"/>
    </xf>
    <xf numFmtId="10" fontId="22" fillId="5" borderId="94" xfId="1" applyNumberFormat="1" applyFont="1" applyFill="1" applyBorder="1" applyAlignment="1">
      <alignment horizontal="center"/>
    </xf>
    <xf numFmtId="3" fontId="10" fillId="3" borderId="95" xfId="1" applyNumberFormat="1" applyFont="1" applyFill="1" applyBorder="1" applyAlignment="1" applyProtection="1">
      <alignment horizontal="center" vertical="center"/>
      <protection hidden="1"/>
    </xf>
    <xf numFmtId="0" fontId="18" fillId="0" borderId="81" xfId="0" applyFont="1" applyBorder="1" applyAlignment="1" applyProtection="1">
      <alignment horizontal="center" vertical="center"/>
      <protection hidden="1"/>
    </xf>
    <xf numFmtId="0" fontId="18" fillId="0" borderId="88" xfId="0" applyFont="1" applyBorder="1" applyAlignment="1" applyProtection="1">
      <alignment vertical="center"/>
      <protection hidden="1"/>
    </xf>
    <xf numFmtId="0" fontId="18" fillId="0" borderId="96" xfId="0" applyFont="1" applyBorder="1" applyAlignment="1" applyProtection="1">
      <alignment vertical="center"/>
      <protection hidden="1"/>
    </xf>
    <xf numFmtId="0" fontId="18" fillId="0" borderId="97" xfId="0" applyFont="1" applyBorder="1" applyAlignment="1" applyProtection="1">
      <alignment vertical="center"/>
      <protection hidden="1"/>
    </xf>
    <xf numFmtId="0" fontId="18" fillId="0" borderId="81" xfId="1" applyNumberFormat="1" applyFont="1" applyFill="1" applyBorder="1" applyAlignment="1" applyProtection="1">
      <alignment horizontal="center" vertical="center"/>
      <protection hidden="1"/>
    </xf>
    <xf numFmtId="3" fontId="18" fillId="0" borderId="98" xfId="1" applyNumberFormat="1" applyFont="1" applyFill="1" applyBorder="1" applyAlignment="1" applyProtection="1">
      <alignment horizontal="center" vertical="center"/>
      <protection hidden="1"/>
    </xf>
    <xf numFmtId="3" fontId="0" fillId="0" borderId="83" xfId="0" applyNumberFormat="1" applyBorder="1" applyAlignment="1" applyProtection="1">
      <alignment horizontal="center" vertical="center"/>
      <protection hidden="1"/>
    </xf>
    <xf numFmtId="3" fontId="12" fillId="0" borderId="56" xfId="0" applyNumberFormat="1" applyFont="1" applyBorder="1" applyAlignment="1" applyProtection="1">
      <alignment horizontal="center" vertical="center"/>
      <protection hidden="1"/>
    </xf>
    <xf numFmtId="3" fontId="12" fillId="3" borderId="100" xfId="0" applyNumberFormat="1" applyFont="1" applyFill="1" applyBorder="1" applyAlignment="1" applyProtection="1">
      <alignment horizontal="center" vertical="center"/>
      <protection hidden="1"/>
    </xf>
    <xf numFmtId="3" fontId="12" fillId="3" borderId="101" xfId="0" applyNumberFormat="1" applyFont="1" applyFill="1" applyBorder="1" applyAlignment="1" applyProtection="1">
      <alignment horizontal="center" vertical="center"/>
      <protection hidden="1"/>
    </xf>
    <xf numFmtId="3" fontId="13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101" xfId="0" applyNumberFormat="1" applyFont="1" applyBorder="1" applyAlignment="1" applyProtection="1">
      <alignment horizontal="center" vertical="center"/>
      <protection hidden="1"/>
    </xf>
    <xf numFmtId="164" fontId="0" fillId="0" borderId="0" xfId="13" applyFont="1"/>
    <xf numFmtId="165" fontId="12" fillId="3" borderId="101" xfId="1" applyNumberFormat="1" applyFont="1" applyFill="1" applyBorder="1" applyAlignment="1" applyProtection="1">
      <alignment horizontal="center" vertical="center"/>
      <protection hidden="1"/>
    </xf>
    <xf numFmtId="165" fontId="12" fillId="0" borderId="99" xfId="1" applyNumberFormat="1" applyFont="1" applyBorder="1" applyAlignment="1" applyProtection="1">
      <alignment horizontal="center" vertical="center"/>
      <protection hidden="1"/>
    </xf>
    <xf numFmtId="3" fontId="12" fillId="0" borderId="102" xfId="0" applyNumberFormat="1" applyFont="1" applyBorder="1" applyAlignment="1" applyProtection="1">
      <alignment horizontal="center" vertical="center"/>
      <protection hidden="1"/>
    </xf>
    <xf numFmtId="3" fontId="12" fillId="0" borderId="103" xfId="0" applyNumberFormat="1" applyFont="1" applyBorder="1" applyAlignment="1" applyProtection="1">
      <alignment horizontal="center" vertical="center"/>
      <protection hidden="1"/>
    </xf>
    <xf numFmtId="3" fontId="12" fillId="0" borderId="103" xfId="1" applyNumberFormat="1" applyFont="1" applyFill="1" applyBorder="1" applyAlignment="1" applyProtection="1">
      <alignment horizontal="center" vertical="center"/>
      <protection hidden="1"/>
    </xf>
    <xf numFmtId="3" fontId="12" fillId="0" borderId="104" xfId="1" applyNumberFormat="1" applyFont="1" applyFill="1" applyBorder="1" applyAlignment="1" applyProtection="1">
      <alignment horizontal="center" vertical="center"/>
      <protection hidden="1"/>
    </xf>
    <xf numFmtId="3" fontId="12" fillId="0" borderId="105" xfId="1" applyNumberFormat="1" applyFont="1" applyFill="1" applyBorder="1" applyAlignment="1" applyProtection="1">
      <alignment horizontal="center" vertical="center"/>
      <protection hidden="1"/>
    </xf>
    <xf numFmtId="3" fontId="12" fillId="0" borderId="106" xfId="1" applyNumberFormat="1" applyFont="1" applyFill="1" applyBorder="1" applyAlignment="1" applyProtection="1">
      <alignment horizontal="center" vertical="center"/>
      <protection hidden="1"/>
    </xf>
    <xf numFmtId="3" fontId="10" fillId="3" borderId="107" xfId="1" applyNumberFormat="1" applyFont="1" applyFill="1" applyBorder="1" applyAlignment="1" applyProtection="1">
      <alignment horizontal="center" vertical="center"/>
      <protection hidden="1"/>
    </xf>
    <xf numFmtId="3" fontId="0" fillId="0" borderId="112" xfId="0" applyNumberFormat="1" applyBorder="1" applyAlignment="1" applyProtection="1">
      <alignment horizontal="center" vertical="center"/>
      <protection hidden="1"/>
    </xf>
    <xf numFmtId="165" fontId="1" fillId="0" borderId="111" xfId="1" applyNumberFormat="1" applyFont="1" applyFill="1" applyBorder="1" applyAlignment="1" applyProtection="1">
      <alignment horizontal="center" vertical="center"/>
      <protection hidden="1"/>
    </xf>
    <xf numFmtId="3" fontId="0" fillId="0" borderId="111" xfId="0" applyNumberFormat="1" applyBorder="1" applyAlignment="1" applyProtection="1">
      <alignment horizontal="center" vertical="center"/>
      <protection hidden="1"/>
    </xf>
    <xf numFmtId="165" fontId="1" fillId="0" borderId="6" xfId="1" applyNumberFormat="1" applyFont="1" applyFill="1" applyBorder="1" applyAlignment="1" applyProtection="1">
      <alignment horizontal="center" vertical="center"/>
      <protection hidden="1"/>
    </xf>
    <xf numFmtId="3" fontId="0" fillId="0" borderId="7" xfId="0" applyNumberFormat="1" applyBorder="1" applyAlignment="1" applyProtection="1">
      <alignment horizontal="center" vertical="center"/>
      <protection hidden="1"/>
    </xf>
    <xf numFmtId="3" fontId="0" fillId="0" borderId="113" xfId="0" applyNumberFormat="1" applyBorder="1" applyAlignment="1" applyProtection="1">
      <alignment horizontal="center" vertical="center"/>
      <protection hidden="1"/>
    </xf>
    <xf numFmtId="3" fontId="0" fillId="0" borderId="114" xfId="0" applyNumberFormat="1" applyBorder="1" applyAlignment="1" applyProtection="1">
      <alignment horizontal="center" vertical="center"/>
      <protection hidden="1"/>
    </xf>
    <xf numFmtId="165" fontId="1" fillId="5" borderId="0" xfId="1" applyNumberFormat="1" applyFont="1" applyFill="1" applyBorder="1" applyAlignment="1" applyProtection="1">
      <alignment horizontal="center" vertical="center"/>
      <protection hidden="1"/>
    </xf>
    <xf numFmtId="165" fontId="0" fillId="5" borderId="0" xfId="0" applyNumberFormat="1" applyFill="1" applyAlignment="1">
      <alignment horizontal="center" vertical="center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vertical="center"/>
      <protection hidden="1"/>
    </xf>
    <xf numFmtId="0" fontId="10" fillId="3" borderId="38" xfId="0" applyFont="1" applyFill="1" applyBorder="1" applyAlignment="1" applyProtection="1">
      <alignment horizontal="center" vertical="center" wrapText="1"/>
      <protection hidden="1"/>
    </xf>
    <xf numFmtId="165" fontId="12" fillId="0" borderId="49" xfId="1" applyNumberFormat="1" applyFont="1" applyFill="1" applyBorder="1" applyAlignment="1" applyProtection="1">
      <alignment horizontal="center" vertical="center"/>
      <protection hidden="1"/>
    </xf>
    <xf numFmtId="165" fontId="12" fillId="0" borderId="23" xfId="1" applyNumberFormat="1" applyFont="1" applyFill="1" applyBorder="1" applyAlignment="1" applyProtection="1">
      <alignment horizontal="center" vertical="center"/>
      <protection hidden="1"/>
    </xf>
    <xf numFmtId="165" fontId="12" fillId="0" borderId="50" xfId="1" applyNumberFormat="1" applyFont="1" applyFill="1" applyBorder="1" applyAlignment="1" applyProtection="1">
      <alignment horizontal="center" vertical="center"/>
      <protection hidden="1"/>
    </xf>
    <xf numFmtId="165" fontId="12" fillId="0" borderId="70" xfId="1" applyNumberFormat="1" applyFont="1" applyFill="1" applyBorder="1" applyAlignment="1" applyProtection="1">
      <alignment horizontal="center" vertical="center"/>
      <protection hidden="1"/>
    </xf>
    <xf numFmtId="165" fontId="12" fillId="0" borderId="19" xfId="1" applyNumberFormat="1" applyFont="1" applyFill="1" applyBorder="1" applyAlignment="1" applyProtection="1">
      <alignment horizontal="center" vertical="center"/>
      <protection hidden="1"/>
    </xf>
    <xf numFmtId="165" fontId="12" fillId="0" borderId="18" xfId="1" applyNumberFormat="1" applyFont="1" applyFill="1" applyBorder="1" applyAlignment="1" applyProtection="1">
      <alignment horizontal="center" vertical="center"/>
      <protection hidden="1"/>
    </xf>
    <xf numFmtId="165" fontId="12" fillId="0" borderId="2" xfId="1" applyNumberFormat="1" applyFont="1" applyFill="1" applyBorder="1" applyAlignment="1" applyProtection="1">
      <alignment horizontal="center" vertical="center"/>
      <protection hidden="1"/>
    </xf>
    <xf numFmtId="165" fontId="12" fillId="0" borderId="3" xfId="1" applyNumberFormat="1" applyFont="1" applyFill="1" applyBorder="1" applyAlignment="1" applyProtection="1">
      <alignment horizontal="center" vertical="center"/>
      <protection hidden="1"/>
    </xf>
    <xf numFmtId="165" fontId="12" fillId="0" borderId="5" xfId="1" applyNumberFormat="1" applyFont="1" applyFill="1" applyBorder="1" applyAlignment="1" applyProtection="1">
      <alignment horizontal="center" vertical="center"/>
      <protection hidden="1"/>
    </xf>
    <xf numFmtId="165" fontId="12" fillId="0" borderId="20" xfId="1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Fill="1" applyBorder="1" applyAlignment="1" applyProtection="1">
      <alignment horizontal="center" vertical="center"/>
      <protection hidden="1"/>
    </xf>
    <xf numFmtId="165" fontId="12" fillId="0" borderId="25" xfId="1" applyNumberFormat="1" applyFont="1" applyFill="1" applyBorder="1" applyAlignment="1" applyProtection="1">
      <alignment horizontal="center" vertical="center"/>
      <protection hidden="1"/>
    </xf>
    <xf numFmtId="165" fontId="12" fillId="0" borderId="51" xfId="1" applyNumberFormat="1" applyFont="1" applyFill="1" applyBorder="1" applyAlignment="1" applyProtection="1">
      <alignment horizontal="center" vertical="center"/>
      <protection hidden="1"/>
    </xf>
    <xf numFmtId="165" fontId="12" fillId="0" borderId="71" xfId="1" applyNumberFormat="1" applyFont="1" applyFill="1" applyBorder="1" applyAlignment="1" applyProtection="1">
      <alignment horizontal="center" vertical="center"/>
      <protection hidden="1"/>
    </xf>
    <xf numFmtId="165" fontId="12" fillId="0" borderId="21" xfId="1" applyNumberFormat="1" applyFont="1" applyFill="1" applyBorder="1" applyAlignment="1" applyProtection="1">
      <alignment horizontal="center" vertical="center"/>
      <protection hidden="1"/>
    </xf>
    <xf numFmtId="0" fontId="33" fillId="5" borderId="0" xfId="0" applyFont="1" applyFill="1" applyAlignment="1" applyProtection="1">
      <alignment vertical="center"/>
      <protection hidden="1"/>
    </xf>
    <xf numFmtId="3" fontId="12" fillId="0" borderId="55" xfId="13" applyNumberFormat="1" applyFont="1" applyFill="1" applyBorder="1" applyAlignment="1" applyProtection="1">
      <alignment horizontal="left" vertical="center"/>
      <protection hidden="1"/>
    </xf>
    <xf numFmtId="3" fontId="12" fillId="0" borderId="70" xfId="13" applyNumberFormat="1" applyFont="1" applyFill="1" applyBorder="1" applyAlignment="1" applyProtection="1">
      <alignment horizontal="left" vertical="center"/>
      <protection hidden="1"/>
    </xf>
    <xf numFmtId="3" fontId="12" fillId="0" borderId="50" xfId="13" applyNumberFormat="1" applyFont="1" applyFill="1" applyBorder="1" applyAlignment="1" applyProtection="1">
      <alignment horizontal="left" vertical="center"/>
      <protection hidden="1"/>
    </xf>
    <xf numFmtId="3" fontId="12" fillId="0" borderId="118" xfId="13" applyNumberFormat="1" applyFont="1" applyFill="1" applyBorder="1" applyAlignment="1" applyProtection="1">
      <alignment horizontal="left" vertical="center"/>
      <protection hidden="1"/>
    </xf>
    <xf numFmtId="3" fontId="12" fillId="0" borderId="119" xfId="13" applyNumberFormat="1" applyFont="1" applyFill="1" applyBorder="1" applyAlignment="1" applyProtection="1">
      <alignment horizontal="left" vertical="center"/>
      <protection hidden="1"/>
    </xf>
    <xf numFmtId="3" fontId="12" fillId="0" borderId="56" xfId="13" applyNumberFormat="1" applyFont="1" applyFill="1" applyBorder="1" applyAlignment="1" applyProtection="1">
      <alignment horizontal="left" vertical="center"/>
      <protection hidden="1"/>
    </xf>
    <xf numFmtId="3" fontId="12" fillId="0" borderId="58" xfId="13" applyNumberFormat="1" applyFont="1" applyFill="1" applyBorder="1" applyAlignment="1" applyProtection="1">
      <alignment horizontal="left" vertical="center"/>
      <protection hidden="1"/>
    </xf>
    <xf numFmtId="3" fontId="12" fillId="0" borderId="5" xfId="13" applyNumberFormat="1" applyFont="1" applyFill="1" applyBorder="1" applyAlignment="1" applyProtection="1">
      <alignment horizontal="left" vertical="center"/>
      <protection hidden="1"/>
    </xf>
    <xf numFmtId="3" fontId="12" fillId="0" borderId="3" xfId="13" applyNumberFormat="1" applyFont="1" applyFill="1" applyBorder="1" applyAlignment="1" applyProtection="1">
      <alignment horizontal="left" vertical="center"/>
      <protection hidden="1"/>
    </xf>
    <xf numFmtId="165" fontId="34" fillId="0" borderId="65" xfId="1" applyNumberFormat="1" applyFont="1" applyFill="1" applyBorder="1" applyAlignment="1" applyProtection="1">
      <alignment horizontal="left" vertical="center"/>
      <protection hidden="1"/>
    </xf>
    <xf numFmtId="3" fontId="12" fillId="0" borderId="122" xfId="13" applyNumberFormat="1" applyFont="1" applyFill="1" applyBorder="1" applyAlignment="1" applyProtection="1">
      <alignment horizontal="left" vertical="center"/>
      <protection hidden="1"/>
    </xf>
    <xf numFmtId="3" fontId="12" fillId="0" borderId="59" xfId="13" applyNumberFormat="1" applyFont="1" applyFill="1" applyBorder="1" applyAlignment="1" applyProtection="1">
      <alignment horizontal="left" vertical="center"/>
      <protection hidden="1"/>
    </xf>
    <xf numFmtId="3" fontId="12" fillId="0" borderId="123" xfId="13" applyNumberFormat="1" applyFont="1" applyFill="1" applyBorder="1" applyAlignment="1" applyProtection="1">
      <alignment horizontal="left" vertical="center"/>
      <protection hidden="1"/>
    </xf>
    <xf numFmtId="3" fontId="12" fillId="0" borderId="61" xfId="13" applyNumberFormat="1" applyFont="1" applyFill="1" applyBorder="1" applyAlignment="1" applyProtection="1">
      <alignment horizontal="left" vertical="center"/>
      <protection hidden="1"/>
    </xf>
    <xf numFmtId="3" fontId="12" fillId="0" borderId="71" xfId="13" applyNumberFormat="1" applyFont="1" applyFill="1" applyBorder="1" applyAlignment="1" applyProtection="1">
      <alignment horizontal="left" vertical="center"/>
      <protection hidden="1"/>
    </xf>
    <xf numFmtId="3" fontId="12" fillId="0" borderId="51" xfId="13" applyNumberFormat="1" applyFont="1" applyFill="1" applyBorder="1" applyAlignment="1" applyProtection="1">
      <alignment horizontal="left" vertical="center"/>
      <protection hidden="1"/>
    </xf>
    <xf numFmtId="3" fontId="12" fillId="0" borderId="62" xfId="13" applyNumberFormat="1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3" fontId="0" fillId="0" borderId="126" xfId="0" applyNumberFormat="1" applyBorder="1" applyAlignment="1" applyProtection="1">
      <alignment horizontal="center" vertical="center"/>
      <protection hidden="1"/>
    </xf>
    <xf numFmtId="165" fontId="0" fillId="0" borderId="83" xfId="1" applyNumberFormat="1" applyFont="1" applyFill="1" applyBorder="1" applyAlignment="1" applyProtection="1">
      <alignment horizontal="center" vertical="center"/>
      <protection hidden="1"/>
    </xf>
    <xf numFmtId="165" fontId="0" fillId="0" borderId="126" xfId="1" applyNumberFormat="1" applyFont="1" applyFill="1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left" vertical="center"/>
      <protection hidden="1"/>
    </xf>
    <xf numFmtId="0" fontId="0" fillId="0" borderId="65" xfId="0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vertical="center"/>
      <protection hidden="1"/>
    </xf>
    <xf numFmtId="0" fontId="0" fillId="0" borderId="55" xfId="0" applyBorder="1" applyAlignment="1" applyProtection="1">
      <alignment vertical="center"/>
      <protection hidden="1"/>
    </xf>
    <xf numFmtId="0" fontId="0" fillId="0" borderId="64" xfId="0" applyBorder="1" applyAlignment="1" applyProtection="1">
      <alignment vertical="center"/>
      <protection hidden="1"/>
    </xf>
    <xf numFmtId="0" fontId="0" fillId="0" borderId="58" xfId="0" applyBorder="1" applyAlignment="1" applyProtection="1">
      <alignment vertical="center"/>
      <protection hidden="1"/>
    </xf>
    <xf numFmtId="0" fontId="0" fillId="0" borderId="65" xfId="0" applyBorder="1" applyAlignment="1" applyProtection="1">
      <alignment vertical="center"/>
      <protection hidden="1"/>
    </xf>
    <xf numFmtId="0" fontId="10" fillId="3" borderId="66" xfId="0" applyFont="1" applyFill="1" applyBorder="1" applyAlignment="1" applyProtection="1">
      <alignment vertical="center"/>
      <protection hidden="1"/>
    </xf>
    <xf numFmtId="3" fontId="12" fillId="0" borderId="4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1" applyNumberFormat="1" applyFont="1" applyFill="1" applyBorder="1" applyAlignment="1" applyProtection="1">
      <alignment horizontal="center" vertical="center"/>
      <protection hidden="1"/>
    </xf>
    <xf numFmtId="3" fontId="10" fillId="3" borderId="24" xfId="1" applyNumberFormat="1" applyFont="1" applyFill="1" applyBorder="1" applyAlignment="1" applyProtection="1">
      <alignment horizontal="center" vertical="center"/>
      <protection hidden="1"/>
    </xf>
    <xf numFmtId="165" fontId="2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09" xfId="1" applyNumberFormat="1" applyFont="1" applyFill="1" applyBorder="1" applyAlignment="1" applyProtection="1">
      <alignment horizontal="center" vertical="center"/>
      <protection hidden="1"/>
    </xf>
    <xf numFmtId="165" fontId="1" fillId="0" borderId="115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35" fillId="0" borderId="0" xfId="14"/>
    <xf numFmtId="0" fontId="12" fillId="0" borderId="18" xfId="0" applyFont="1" applyBorder="1" applyAlignment="1" applyProtection="1">
      <alignment horizontal="left" vertical="center"/>
      <protection hidden="1"/>
    </xf>
    <xf numFmtId="0" fontId="12" fillId="0" borderId="20" xfId="0" applyFont="1" applyBorder="1" applyAlignment="1" applyProtection="1">
      <alignment horizontal="left" vertical="center"/>
      <protection hidden="1"/>
    </xf>
    <xf numFmtId="0" fontId="12" fillId="0" borderId="22" xfId="0" applyFont="1" applyBorder="1" applyAlignment="1" applyProtection="1">
      <alignment horizontal="left" vertical="center"/>
      <protection hidden="1"/>
    </xf>
    <xf numFmtId="0" fontId="12" fillId="0" borderId="23" xfId="0" applyFont="1" applyBorder="1" applyAlignment="1" applyProtection="1">
      <alignment horizontal="left" vertical="center"/>
      <protection hidden="1"/>
    </xf>
    <xf numFmtId="0" fontId="12" fillId="0" borderId="19" xfId="0" applyFont="1" applyBorder="1" applyAlignment="1" applyProtection="1">
      <alignment horizontal="left" vertical="center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39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12" fillId="3" borderId="2" xfId="0" applyFont="1" applyFill="1" applyBorder="1" applyAlignment="1" applyProtection="1">
      <alignment horizontal="left" vertical="center"/>
      <protection hidden="1"/>
    </xf>
    <xf numFmtId="0" fontId="12" fillId="3" borderId="20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2" fillId="3" borderId="3" xfId="0" applyFont="1" applyFill="1" applyBorder="1" applyAlignment="1" applyProtection="1">
      <alignment horizontal="left" vertical="center"/>
      <protection hidden="1"/>
    </xf>
    <xf numFmtId="0" fontId="12" fillId="0" borderId="24" xfId="0" applyFont="1" applyBorder="1" applyAlignment="1" applyProtection="1">
      <alignment horizontal="left" vertical="center"/>
      <protection hidden="1"/>
    </xf>
    <xf numFmtId="0" fontId="12" fillId="0" borderId="25" xfId="0" applyFont="1" applyBorder="1" applyAlignment="1" applyProtection="1">
      <alignment horizontal="left" vertical="center"/>
      <protection hidden="1"/>
    </xf>
    <xf numFmtId="0" fontId="12" fillId="0" borderId="21" xfId="0" applyFont="1" applyBorder="1" applyAlignment="1" applyProtection="1">
      <alignment horizontal="left" vertical="center"/>
      <protection hidden="1"/>
    </xf>
    <xf numFmtId="0" fontId="10" fillId="3" borderId="27" xfId="0" applyFont="1" applyFill="1" applyBorder="1" applyAlignment="1" applyProtection="1">
      <alignment horizontal="center" vertical="center"/>
      <protection hidden="1"/>
    </xf>
    <xf numFmtId="0" fontId="10" fillId="3" borderId="28" xfId="0" applyFont="1" applyFill="1" applyBorder="1" applyAlignment="1" applyProtection="1">
      <alignment horizontal="center" vertical="center"/>
      <protection hidden="1"/>
    </xf>
    <xf numFmtId="0" fontId="10" fillId="0" borderId="32" xfId="0" applyFont="1" applyBorder="1" applyAlignment="1" applyProtection="1">
      <alignment horizontal="left" vertical="center"/>
      <protection hidden="1"/>
    </xf>
    <xf numFmtId="0" fontId="10" fillId="0" borderId="33" xfId="0" applyFont="1" applyBorder="1" applyAlignment="1" applyProtection="1">
      <alignment horizontal="left" vertical="center"/>
      <protection hidden="1"/>
    </xf>
    <xf numFmtId="0" fontId="12" fillId="0" borderId="34" xfId="0" applyFont="1" applyBorder="1" applyAlignment="1" applyProtection="1">
      <alignment horizontal="left" vertical="center"/>
      <protection hidden="1"/>
    </xf>
    <xf numFmtId="0" fontId="12" fillId="0" borderId="35" xfId="0" applyFont="1" applyBorder="1" applyAlignment="1" applyProtection="1">
      <alignment horizontal="left" vertical="center"/>
      <protection hidden="1"/>
    </xf>
    <xf numFmtId="0" fontId="12" fillId="0" borderId="45" xfId="0" applyFont="1" applyBorder="1" applyAlignment="1" applyProtection="1">
      <alignment horizontal="left" vertical="center"/>
      <protection hidden="1"/>
    </xf>
    <xf numFmtId="0" fontId="12" fillId="0" borderId="46" xfId="0" applyFont="1" applyBorder="1" applyAlignment="1" applyProtection="1">
      <alignment horizontal="left" vertical="center"/>
      <protection hidden="1"/>
    </xf>
    <xf numFmtId="0" fontId="12" fillId="0" borderId="32" xfId="0" applyFont="1" applyBorder="1" applyAlignment="1" applyProtection="1">
      <alignment horizontal="left" vertical="center"/>
      <protection hidden="1"/>
    </xf>
    <xf numFmtId="0" fontId="12" fillId="0" borderId="33" xfId="0" applyFont="1" applyBorder="1" applyAlignment="1" applyProtection="1">
      <alignment horizontal="left" vertical="center"/>
      <protection hidden="1"/>
    </xf>
    <xf numFmtId="0" fontId="10" fillId="3" borderId="34" xfId="0" applyFont="1" applyFill="1" applyBorder="1" applyAlignment="1" applyProtection="1">
      <alignment horizontal="left" vertical="center"/>
      <protection hidden="1"/>
    </xf>
    <xf numFmtId="0" fontId="10" fillId="3" borderId="35" xfId="0" applyFont="1" applyFill="1" applyBorder="1" applyAlignment="1" applyProtection="1">
      <alignment horizontal="left" vertical="center"/>
      <protection hidden="1"/>
    </xf>
    <xf numFmtId="0" fontId="12" fillId="0" borderId="49" xfId="0" applyFont="1" applyBorder="1" applyAlignment="1" applyProtection="1">
      <alignment horizontal="left" vertical="center"/>
      <protection hidden="1"/>
    </xf>
    <xf numFmtId="0" fontId="10" fillId="0" borderId="42" xfId="0" applyFont="1" applyBorder="1" applyAlignment="1" applyProtection="1">
      <alignment horizontal="left" vertical="center"/>
      <protection hidden="1"/>
    </xf>
    <xf numFmtId="0" fontId="10" fillId="0" borderId="43" xfId="0" applyFont="1" applyBorder="1" applyAlignment="1" applyProtection="1">
      <alignment horizontal="left" vertical="center"/>
      <protection hidden="1"/>
    </xf>
    <xf numFmtId="0" fontId="12" fillId="0" borderId="40" xfId="0" applyFont="1" applyBorder="1" applyAlignment="1" applyProtection="1">
      <alignment horizontal="left" vertical="center"/>
      <protection hidden="1"/>
    </xf>
    <xf numFmtId="0" fontId="12" fillId="0" borderId="41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0" fontId="10" fillId="3" borderId="24" xfId="0" applyFont="1" applyFill="1" applyBorder="1" applyAlignment="1" applyProtection="1">
      <alignment horizontal="left" vertical="center"/>
      <protection hidden="1"/>
    </xf>
    <xf numFmtId="0" fontId="10" fillId="3" borderId="21" xfId="0" applyFont="1" applyFill="1" applyBorder="1" applyAlignment="1" applyProtection="1">
      <alignment horizontal="left" vertical="center"/>
      <protection hidden="1"/>
    </xf>
    <xf numFmtId="0" fontId="0" fillId="0" borderId="49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2" fillId="0" borderId="55" xfId="0" applyFont="1" applyBorder="1" applyAlignment="1" applyProtection="1">
      <alignment horizontal="left" vertical="center"/>
      <protection hidden="1"/>
    </xf>
    <xf numFmtId="0" fontId="12" fillId="0" borderId="56" xfId="0" applyFont="1" applyBorder="1" applyAlignment="1" applyProtection="1">
      <alignment horizontal="left" vertical="center"/>
      <protection hidden="1"/>
    </xf>
    <xf numFmtId="0" fontId="12" fillId="0" borderId="64" xfId="0" applyFont="1" applyBorder="1" applyAlignment="1" applyProtection="1">
      <alignment horizontal="left" vertical="center"/>
      <protection hidden="1"/>
    </xf>
    <xf numFmtId="0" fontId="12" fillId="0" borderId="58" xfId="0" applyFont="1" applyBorder="1" applyAlignment="1" applyProtection="1">
      <alignment horizontal="left" vertical="center"/>
      <protection hidden="1"/>
    </xf>
    <xf numFmtId="0" fontId="12" fillId="0" borderId="59" xfId="0" applyFont="1" applyBorder="1" applyAlignment="1" applyProtection="1">
      <alignment horizontal="left" vertical="center"/>
      <protection hidden="1"/>
    </xf>
    <xf numFmtId="0" fontId="12" fillId="0" borderId="65" xfId="0" applyFont="1" applyBorder="1" applyAlignment="1" applyProtection="1">
      <alignment horizontal="left" vertical="center"/>
      <protection hidden="1"/>
    </xf>
    <xf numFmtId="0" fontId="10" fillId="3" borderId="61" xfId="0" applyFont="1" applyFill="1" applyBorder="1" applyAlignment="1" applyProtection="1">
      <alignment horizontal="left" vertical="center"/>
      <protection hidden="1"/>
    </xf>
    <xf numFmtId="0" fontId="10" fillId="3" borderId="62" xfId="0" applyFont="1" applyFill="1" applyBorder="1" applyAlignment="1" applyProtection="1">
      <alignment horizontal="left" vertical="center"/>
      <protection hidden="1"/>
    </xf>
    <xf numFmtId="0" fontId="10" fillId="3" borderId="66" xfId="0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2" fillId="0" borderId="120" xfId="0" applyFont="1" applyBorder="1" applyAlignment="1" applyProtection="1">
      <alignment horizontal="left" vertical="center"/>
      <protection hidden="1"/>
    </xf>
    <xf numFmtId="0" fontId="12" fillId="0" borderId="121" xfId="0" applyFont="1" applyBorder="1" applyAlignment="1" applyProtection="1">
      <alignment horizontal="left" vertical="center"/>
      <protection hidden="1"/>
    </xf>
    <xf numFmtId="0" fontId="12" fillId="0" borderId="101" xfId="0" applyFont="1" applyBorder="1" applyAlignment="1" applyProtection="1">
      <alignment horizontal="left" vertical="center"/>
      <protection hidden="1"/>
    </xf>
    <xf numFmtId="0" fontId="12" fillId="0" borderId="124" xfId="0" applyFont="1" applyBorder="1" applyAlignment="1" applyProtection="1">
      <alignment horizontal="left" vertical="center"/>
      <protection hidden="1"/>
    </xf>
    <xf numFmtId="0" fontId="12" fillId="0" borderId="125" xfId="0" applyFont="1" applyBorder="1" applyAlignment="1" applyProtection="1">
      <alignment horizontal="left" vertical="center"/>
      <protection hidden="1"/>
    </xf>
    <xf numFmtId="0" fontId="12" fillId="0" borderId="99" xfId="0" applyFont="1" applyBorder="1" applyAlignment="1" applyProtection="1">
      <alignment horizontal="left" vertical="center"/>
      <protection hidden="1"/>
    </xf>
    <xf numFmtId="0" fontId="10" fillId="3" borderId="116" xfId="0" applyFont="1" applyFill="1" applyBorder="1" applyAlignment="1" applyProtection="1">
      <alignment horizontal="center" vertical="center"/>
      <protection hidden="1"/>
    </xf>
    <xf numFmtId="0" fontId="10" fillId="3" borderId="108" xfId="0" applyFont="1" applyFill="1" applyBorder="1" applyAlignment="1" applyProtection="1">
      <alignment horizontal="center" vertical="center"/>
      <protection hidden="1"/>
    </xf>
    <xf numFmtId="0" fontId="10" fillId="3" borderId="11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14" fillId="0" borderId="108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" fillId="0" borderId="93" xfId="0" applyFont="1" applyBorder="1" applyAlignment="1" applyProtection="1">
      <alignment horizontal="right" vertical="center"/>
      <protection hidden="1"/>
    </xf>
    <xf numFmtId="0" fontId="2" fillId="0" borderId="8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2" fillId="5" borderId="94" xfId="0" applyFont="1" applyFill="1" applyBorder="1" applyAlignment="1">
      <alignment horizontal="center"/>
    </xf>
    <xf numFmtId="0" fontId="30" fillId="5" borderId="94" xfId="10" applyFont="1" applyFill="1" applyBorder="1" applyAlignment="1">
      <alignment horizontal="center" vertical="center" wrapText="1"/>
    </xf>
  </cellXfs>
  <cellStyles count="15">
    <cellStyle name="Hipervínculo" xfId="14" builtinId="8"/>
    <cellStyle name="Millares [0]" xfId="13" builtinId="6"/>
    <cellStyle name="Millares [0] 2" xfId="12" xr:uid="{1CCBE21A-4006-4635-BF26-BBAE04DDF1EB}"/>
    <cellStyle name="Normal" xfId="0" builtinId="0"/>
    <cellStyle name="Normal 2" xfId="4" xr:uid="{087122C1-4819-4DCD-94F6-808E4A5B8BE4}"/>
    <cellStyle name="Normal 2 2" xfId="5" xr:uid="{76C58F5D-9E69-492A-91AD-57CD016E0E48}"/>
    <cellStyle name="Normal 2 3" xfId="6" xr:uid="{C4B1DD51-EA55-4DCA-8BE6-8A4BC60BF876}"/>
    <cellStyle name="Normal 3" xfId="3" xr:uid="{05C911B8-95A3-444C-B101-2CBE2B76BA8B}"/>
    <cellStyle name="Normal 3 2" xfId="7" xr:uid="{3DD2C18E-21DB-4B21-B9F8-5D9E79093DB4}"/>
    <cellStyle name="Normal 4" xfId="8" xr:uid="{60147E58-E56D-405E-BF66-BF1115A02D83}"/>
    <cellStyle name="Normal_Hoja1 2" xfId="11" xr:uid="{3DDAA738-789E-4B9D-A980-D13619478CD1}"/>
    <cellStyle name="Normal_Hoja2" xfId="10" xr:uid="{3272BD68-CC84-4F56-A96F-EF7770CBC154}"/>
    <cellStyle name="Normal_Municipio" xfId="2" xr:uid="{04DAF244-83CD-475F-8380-4286989252AF}"/>
    <cellStyle name="Porcentaje" xfId="1" builtinId="5"/>
    <cellStyle name="Porcentaje 2" xfId="9" xr:uid="{5FFCEC16-FE4A-4EDD-86AE-4135543902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400495</xdr:colOff>
      <xdr:row>4</xdr:row>
      <xdr:rowOff>84524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71A87A-B167-4E13-952D-AC59BAD7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1265816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0FEE2-473E-435A-99B8-D39670503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1015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8BB5E-BF3F-418C-BF0F-5D36E99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7FC890-BD61-471B-AAA5-A90B01AB4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E0501-FEAE-4E58-86EA-BE136919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le.mineducacion.gov.co/1769/articles-402800_recurso_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183"/>
  <sheetViews>
    <sheetView showGridLines="0" tabSelected="1" zoomScale="70" zoomScaleNormal="70" zoomScaleSheetLayoutView="85" workbookViewId="0">
      <selection activeCell="B7" sqref="B7:L7"/>
    </sheetView>
  </sheetViews>
  <sheetFormatPr baseColWidth="10" defaultColWidth="0" defaultRowHeight="15" zeroHeight="1" x14ac:dyDescent="0.25"/>
  <cols>
    <col min="1" max="1" width="16.140625" customWidth="1"/>
    <col min="2" max="2" width="19.5703125" customWidth="1"/>
    <col min="3" max="3" width="23.140625" customWidth="1"/>
    <col min="4" max="4" width="22.85546875" customWidth="1"/>
    <col min="5" max="5" width="21.85546875" customWidth="1"/>
    <col min="6" max="6" width="23" customWidth="1"/>
    <col min="7" max="7" width="22.140625" customWidth="1"/>
    <col min="8" max="8" width="23.5703125" customWidth="1"/>
    <col min="9" max="10" width="20.7109375" customWidth="1"/>
    <col min="11" max="12" width="20.85546875" customWidth="1"/>
    <col min="13" max="13" width="20.5703125" customWidth="1"/>
    <col min="14" max="14" width="18.28515625" customWidth="1"/>
    <col min="15" max="15" width="11.42578125" customWidth="1"/>
    <col min="16" max="16384" width="11.42578125" hidden="1"/>
  </cols>
  <sheetData>
    <row r="1" spans="1:1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</row>
    <row r="6" spans="1:17" ht="21" x14ac:dyDescent="0.25">
      <c r="A6" s="1"/>
      <c r="B6" s="290" t="s">
        <v>2535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"/>
      <c r="N6" s="2"/>
      <c r="O6" s="2"/>
      <c r="P6" s="2"/>
      <c r="Q6" s="2"/>
    </row>
    <row r="7" spans="1:17" ht="28.5" x14ac:dyDescent="0.25">
      <c r="A7" s="1"/>
      <c r="B7" s="291" t="str">
        <f>+A9</f>
        <v>CESAR</v>
      </c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"/>
      <c r="N7" s="2"/>
      <c r="O7" s="2"/>
      <c r="P7" s="2"/>
      <c r="Q7" s="2"/>
    </row>
    <row r="8" spans="1:17" ht="18.75" x14ac:dyDescent="0.25">
      <c r="A8" s="1"/>
      <c r="B8" s="292" t="s">
        <v>2186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"/>
      <c r="N8" s="2"/>
      <c r="O8" s="2"/>
      <c r="P8" s="2"/>
      <c r="Q8" s="2"/>
    </row>
    <row r="9" spans="1:17" ht="15.75" x14ac:dyDescent="0.25">
      <c r="A9" s="2" t="s">
        <v>279</v>
      </c>
      <c r="B9" s="2">
        <v>20</v>
      </c>
      <c r="C9" s="2" t="s">
        <v>279</v>
      </c>
      <c r="D9" s="2"/>
      <c r="E9" s="2"/>
      <c r="F9" s="2"/>
      <c r="G9" s="1"/>
      <c r="H9" s="1"/>
      <c r="I9" s="1"/>
      <c r="J9" s="1"/>
      <c r="K9" s="1"/>
      <c r="L9" s="2"/>
      <c r="M9" s="2"/>
      <c r="N9" s="2"/>
      <c r="O9" s="2"/>
      <c r="P9" s="2"/>
      <c r="Q9" s="2"/>
    </row>
    <row r="10" spans="1:17" ht="26.25" x14ac:dyDescent="0.25">
      <c r="A10" s="40" t="s">
        <v>3</v>
      </c>
      <c r="B10" s="26"/>
      <c r="C10" s="40" t="s">
        <v>4</v>
      </c>
      <c r="D10" s="4"/>
      <c r="E10" s="5"/>
      <c r="F10" s="4"/>
      <c r="G10" s="6"/>
      <c r="H10" s="4"/>
      <c r="I10" s="1"/>
      <c r="J10" s="1"/>
      <c r="K10" s="1"/>
      <c r="L10" s="2"/>
      <c r="M10" s="2"/>
      <c r="N10" s="2"/>
      <c r="O10" s="2"/>
      <c r="P10" s="2"/>
      <c r="Q10" s="2"/>
    </row>
    <row r="11" spans="1:17" ht="26.25" x14ac:dyDescent="0.25">
      <c r="A11" s="7">
        <f>+B9</f>
        <v>20</v>
      </c>
      <c r="B11" s="4"/>
      <c r="C11" s="7" t="str">
        <f>+C9</f>
        <v>CESAR</v>
      </c>
      <c r="D11" s="8"/>
      <c r="E11" s="7"/>
      <c r="F11" s="8"/>
      <c r="G11" s="7"/>
      <c r="H11" s="4"/>
      <c r="I11" s="7"/>
      <c r="J11" s="7"/>
      <c r="K11" s="1"/>
      <c r="L11" s="2"/>
      <c r="M11" s="2"/>
      <c r="N11" s="2"/>
      <c r="O11" s="2"/>
      <c r="P11" s="2"/>
      <c r="Q11" s="2"/>
    </row>
    <row r="12" spans="1:17" ht="27" thickBot="1" x14ac:dyDescent="0.3">
      <c r="A12" s="1"/>
      <c r="B12" s="1"/>
      <c r="C12" s="4"/>
      <c r="D12" s="1"/>
      <c r="E12" s="1"/>
      <c r="F12" s="1"/>
      <c r="G12" s="1"/>
      <c r="H12" s="1"/>
      <c r="I12" s="1"/>
      <c r="J12" s="1"/>
      <c r="K12" s="1"/>
      <c r="L12" s="2"/>
      <c r="M12" s="2"/>
      <c r="N12" s="2"/>
      <c r="O12" s="2"/>
      <c r="P12" s="2"/>
      <c r="Q12" s="2"/>
    </row>
    <row r="13" spans="1:17" ht="15.75" customHeight="1" x14ac:dyDescent="0.25">
      <c r="A13" s="1"/>
      <c r="B13" s="1"/>
      <c r="C13" s="1"/>
      <c r="D13" s="1"/>
      <c r="E13" s="1"/>
      <c r="F13" s="1"/>
      <c r="G13" s="284" t="str">
        <f>+A9</f>
        <v>CESAR</v>
      </c>
      <c r="H13" s="287" t="s">
        <v>5</v>
      </c>
      <c r="I13" s="1"/>
      <c r="J13" s="1"/>
      <c r="K13" s="1"/>
      <c r="L13" s="2"/>
      <c r="M13" s="2"/>
      <c r="N13" s="2"/>
      <c r="O13" s="2"/>
      <c r="P13" s="2"/>
      <c r="Q13" s="2"/>
    </row>
    <row r="14" spans="1:17" ht="33.75" x14ac:dyDescent="0.25">
      <c r="A14" s="1"/>
      <c r="B14" s="1"/>
      <c r="C14" s="9" t="s">
        <v>2536</v>
      </c>
      <c r="D14" s="1"/>
      <c r="E14" s="1"/>
      <c r="F14" s="1"/>
      <c r="G14" s="285"/>
      <c r="H14" s="288"/>
      <c r="I14" s="1"/>
      <c r="J14" s="1"/>
      <c r="K14" s="1"/>
      <c r="L14" s="2"/>
      <c r="M14" s="2"/>
      <c r="N14" s="2"/>
      <c r="O14" s="2"/>
      <c r="P14" s="2"/>
      <c r="Q14" s="2"/>
    </row>
    <row r="15" spans="1:17" ht="16.5" customHeight="1" thickBot="1" x14ac:dyDescent="0.3">
      <c r="B15" s="1"/>
      <c r="C15" s="1"/>
      <c r="D15" s="1"/>
      <c r="E15" s="1"/>
      <c r="F15" s="1"/>
      <c r="G15" s="286"/>
      <c r="H15" s="289"/>
      <c r="I15" s="1"/>
      <c r="J15" s="1"/>
      <c r="K15" s="1"/>
      <c r="L15" s="2"/>
      <c r="M15" s="2"/>
      <c r="N15" s="2"/>
      <c r="O15" s="2"/>
      <c r="P15" s="2"/>
      <c r="Q15" s="2"/>
    </row>
    <row r="16" spans="1:17" ht="18.75" x14ac:dyDescent="0.25">
      <c r="A16" s="281" t="s">
        <v>6</v>
      </c>
      <c r="B16" s="282"/>
      <c r="C16" s="282"/>
      <c r="D16" s="282"/>
      <c r="E16" s="282"/>
      <c r="F16" s="283"/>
      <c r="G16" s="78">
        <f>+G17+G18</f>
        <v>40303</v>
      </c>
      <c r="H16" s="196">
        <f>+H17+H18</f>
        <v>2448271</v>
      </c>
      <c r="I16" s="1"/>
      <c r="J16" s="1"/>
      <c r="K16" s="1"/>
      <c r="L16" s="2"/>
      <c r="M16" s="2"/>
      <c r="N16" s="2"/>
      <c r="O16" s="2"/>
      <c r="P16" s="2"/>
      <c r="Q16" s="2"/>
    </row>
    <row r="17" spans="1:17" ht="18.75" x14ac:dyDescent="0.25">
      <c r="A17" s="295" t="s">
        <v>7</v>
      </c>
      <c r="B17" s="296"/>
      <c r="C17" s="296"/>
      <c r="D17" s="296"/>
      <c r="E17" s="296"/>
      <c r="F17" s="297"/>
      <c r="G17" s="197">
        <f>+M49</f>
        <v>39703</v>
      </c>
      <c r="H17" s="198">
        <v>2259970</v>
      </c>
      <c r="I17" s="1"/>
      <c r="J17" s="1"/>
      <c r="K17" s="1"/>
      <c r="L17" s="2"/>
      <c r="M17" s="2"/>
      <c r="N17" s="2"/>
      <c r="O17" s="2"/>
      <c r="P17" s="2"/>
      <c r="Q17" s="2"/>
    </row>
    <row r="18" spans="1:17" ht="18.75" x14ac:dyDescent="0.25">
      <c r="A18" s="298" t="s">
        <v>8</v>
      </c>
      <c r="B18" s="299"/>
      <c r="C18" s="299"/>
      <c r="D18" s="299"/>
      <c r="E18" s="299"/>
      <c r="F18" s="280"/>
      <c r="G18" s="199">
        <f>+M50</f>
        <v>600</v>
      </c>
      <c r="H18" s="200">
        <v>188301</v>
      </c>
      <c r="I18" s="1"/>
      <c r="J18" s="1"/>
      <c r="K18" s="1"/>
      <c r="L18" s="2"/>
      <c r="M18" s="2"/>
      <c r="N18" s="2"/>
      <c r="O18" s="2"/>
      <c r="P18" s="2"/>
      <c r="Q18" s="2"/>
    </row>
    <row r="19" spans="1:17" ht="18.75" x14ac:dyDescent="0.25">
      <c r="A19" s="295" t="s">
        <v>2197</v>
      </c>
      <c r="B19" s="296"/>
      <c r="C19" s="296"/>
      <c r="D19" s="296"/>
      <c r="E19" s="296"/>
      <c r="F19" s="300"/>
      <c r="G19" s="41">
        <f>+M27</f>
        <v>0.33210094436683923</v>
      </c>
      <c r="H19" s="202">
        <f>+M28</f>
        <v>0.53941570002169625</v>
      </c>
      <c r="I19" s="1"/>
      <c r="J19" s="1"/>
      <c r="K19" s="1"/>
      <c r="L19" s="2"/>
      <c r="M19" s="2"/>
      <c r="N19" s="2"/>
      <c r="O19" s="2"/>
      <c r="P19" s="2"/>
      <c r="Q19" s="2"/>
    </row>
    <row r="20" spans="1:17" ht="19.5" thickBot="1" x14ac:dyDescent="0.3">
      <c r="A20" s="301" t="s">
        <v>9</v>
      </c>
      <c r="B20" s="302"/>
      <c r="C20" s="302"/>
      <c r="D20" s="302"/>
      <c r="E20" s="302"/>
      <c r="F20" s="303"/>
      <c r="G20" s="42">
        <f>+N35</f>
        <v>0.39162767379679142</v>
      </c>
      <c r="H20" s="203">
        <f>+N36</f>
        <v>0.39710534043713552</v>
      </c>
      <c r="I20" s="1"/>
      <c r="J20" s="1"/>
      <c r="K20" s="1"/>
      <c r="L20" s="2"/>
      <c r="M20" s="2"/>
      <c r="N20" s="2"/>
      <c r="O20" s="2"/>
      <c r="P20" s="2"/>
      <c r="Q20" s="2"/>
    </row>
    <row r="21" spans="1:17" ht="15.75" x14ac:dyDescent="0.25">
      <c r="A21" s="10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</row>
    <row r="22" spans="1:17" ht="15.75" x14ac:dyDescent="0.25">
      <c r="A22" s="10" t="s">
        <v>2187</v>
      </c>
      <c r="B22" s="1"/>
      <c r="C22" s="1"/>
      <c r="D22" s="1"/>
      <c r="E22" s="1"/>
      <c r="F22" s="1"/>
      <c r="G22" s="1"/>
      <c r="H22" s="11"/>
      <c r="I22" s="11"/>
      <c r="J22" s="11"/>
      <c r="K22" s="11"/>
      <c r="L22" s="2"/>
      <c r="M22" s="2"/>
      <c r="N22" s="2"/>
      <c r="O22" s="2"/>
      <c r="P22" s="2"/>
      <c r="Q22" s="2"/>
    </row>
    <row r="23" spans="1:17" ht="15.75" x14ac:dyDescent="0.25">
      <c r="A23" s="10"/>
      <c r="B23" s="1"/>
      <c r="C23" s="1"/>
      <c r="D23" s="1"/>
      <c r="E23" s="1"/>
      <c r="F23" s="1"/>
      <c r="G23" s="1"/>
      <c r="H23" s="11"/>
      <c r="I23" s="11"/>
      <c r="J23" s="11"/>
      <c r="K23" s="11"/>
      <c r="L23" s="2"/>
      <c r="M23" s="2"/>
      <c r="N23" s="2"/>
      <c r="O23" s="2"/>
      <c r="P23" s="2"/>
      <c r="Q23" s="2"/>
    </row>
    <row r="24" spans="1:17" ht="15.75" x14ac:dyDescent="0.25">
      <c r="A24" s="1"/>
      <c r="B24" s="1"/>
      <c r="C24" s="1"/>
      <c r="D24" s="1"/>
      <c r="E24" s="1"/>
      <c r="F24" s="1"/>
      <c r="G24" s="1"/>
      <c r="H24" s="11"/>
      <c r="I24" s="11"/>
      <c r="J24" s="11"/>
      <c r="K24" s="11"/>
      <c r="L24" s="2"/>
      <c r="M24" s="2"/>
      <c r="N24" s="2"/>
      <c r="O24" s="2"/>
      <c r="P24" s="2"/>
      <c r="Q24" s="2"/>
    </row>
    <row r="25" spans="1:17" ht="21.75" thickBot="1" x14ac:dyDescent="0.3">
      <c r="A25" s="12" t="s">
        <v>2193</v>
      </c>
      <c r="B25" s="1"/>
      <c r="C25" s="1"/>
      <c r="D25" s="1"/>
      <c r="E25" s="1"/>
      <c r="F25" s="1"/>
      <c r="G25" s="1"/>
      <c r="H25" s="1"/>
      <c r="I25" s="1"/>
      <c r="J25" s="1"/>
      <c r="K25" s="13"/>
      <c r="L25" s="2"/>
      <c r="M25" s="2"/>
      <c r="N25" s="2"/>
      <c r="O25" s="2"/>
      <c r="P25" s="2"/>
      <c r="Q25" s="2"/>
    </row>
    <row r="26" spans="1:17" ht="19.5" thickBot="1" x14ac:dyDescent="0.3">
      <c r="A26" s="304" t="s">
        <v>11</v>
      </c>
      <c r="B26" s="305"/>
      <c r="C26" s="45">
        <v>2011</v>
      </c>
      <c r="D26" s="46">
        <v>2012</v>
      </c>
      <c r="E26" s="46">
        <v>2013</v>
      </c>
      <c r="F26" s="46">
        <v>2014</v>
      </c>
      <c r="G26" s="46">
        <v>2015</v>
      </c>
      <c r="H26" s="47">
        <v>2016</v>
      </c>
      <c r="I26" s="47">
        <v>2017</v>
      </c>
      <c r="J26" s="48">
        <v>2018</v>
      </c>
      <c r="K26" s="47">
        <v>2019</v>
      </c>
      <c r="L26" s="47">
        <v>2020</v>
      </c>
      <c r="M26" s="66">
        <v>2021</v>
      </c>
      <c r="N26" s="2"/>
      <c r="O26" s="2"/>
      <c r="P26" s="2"/>
      <c r="Q26" s="2"/>
    </row>
    <row r="27" spans="1:17" ht="18.75" x14ac:dyDescent="0.25">
      <c r="A27" s="306" t="s">
        <v>12</v>
      </c>
      <c r="B27" s="307"/>
      <c r="C27" s="149">
        <v>0.24598039215686274</v>
      </c>
      <c r="D27" s="150">
        <v>0.26186069167072579</v>
      </c>
      <c r="E27" s="150">
        <v>0.28522100117362925</v>
      </c>
      <c r="F27" s="150">
        <v>0.29810651001726618</v>
      </c>
      <c r="G27" s="150">
        <v>0.30499493046123238</v>
      </c>
      <c r="H27" s="151">
        <v>0.31142436594202899</v>
      </c>
      <c r="I27" s="151">
        <v>0.32761417461509229</v>
      </c>
      <c r="J27" s="152">
        <v>0.32598023761698447</v>
      </c>
      <c r="K27" s="151">
        <v>0.31588245992361452</v>
      </c>
      <c r="L27" s="151">
        <v>0.32837546954796776</v>
      </c>
      <c r="M27" s="158">
        <v>0.33210094436683923</v>
      </c>
      <c r="N27" s="2"/>
      <c r="O27" s="2"/>
      <c r="P27" s="2"/>
      <c r="Q27" s="2"/>
    </row>
    <row r="28" spans="1:17" ht="19.5" thickBot="1" x14ac:dyDescent="0.3">
      <c r="A28" s="308" t="s">
        <v>13</v>
      </c>
      <c r="B28" s="309"/>
      <c r="C28" s="142">
        <v>0.42753368207296599</v>
      </c>
      <c r="D28" s="143">
        <v>0.43930064791089213</v>
      </c>
      <c r="E28" s="143">
        <v>0.4732688498842243</v>
      </c>
      <c r="F28" s="143">
        <v>0.49821685666746174</v>
      </c>
      <c r="G28" s="143">
        <v>0.51354666444954444</v>
      </c>
      <c r="H28" s="144">
        <v>0.53321755508217517</v>
      </c>
      <c r="I28" s="144">
        <v>0.54433757648875269</v>
      </c>
      <c r="J28" s="148">
        <v>0.53966558986186419</v>
      </c>
      <c r="K28" s="144">
        <v>0.52229075385744661</v>
      </c>
      <c r="L28" s="144">
        <v>0.51577680812990123</v>
      </c>
      <c r="M28" s="159">
        <v>0.53941570002169625</v>
      </c>
      <c r="N28" s="2"/>
      <c r="O28" s="2"/>
      <c r="P28" s="2"/>
      <c r="Q28" s="2"/>
    </row>
    <row r="29" spans="1:17" ht="13.5" customHeight="1" x14ac:dyDescent="0.25">
      <c r="A29" s="10" t="s">
        <v>2194</v>
      </c>
      <c r="B29" s="10"/>
      <c r="C29" s="14"/>
      <c r="D29" s="14"/>
      <c r="E29" s="14"/>
      <c r="F29" s="14"/>
      <c r="G29" s="14"/>
      <c r="H29" s="15"/>
      <c r="I29" s="15"/>
      <c r="J29" s="15"/>
      <c r="K29" s="15"/>
      <c r="L29" s="2"/>
      <c r="M29" s="2"/>
      <c r="N29" s="2"/>
      <c r="O29" s="2"/>
      <c r="P29" s="2"/>
      <c r="Q29" s="2"/>
    </row>
    <row r="30" spans="1:17" ht="13.5" customHeight="1" x14ac:dyDescent="0.25">
      <c r="A30" s="10" t="s">
        <v>14</v>
      </c>
      <c r="B30" s="1"/>
      <c r="C30" s="1"/>
      <c r="D30" s="1"/>
      <c r="E30" s="1"/>
      <c r="F30" s="1"/>
      <c r="G30" s="1"/>
      <c r="H30" s="16"/>
      <c r="I30" s="16"/>
      <c r="J30" s="16"/>
      <c r="K30" s="16"/>
      <c r="L30" s="2"/>
      <c r="M30" s="2"/>
      <c r="N30" s="2"/>
      <c r="O30" s="2"/>
      <c r="P30" s="2"/>
      <c r="Q30" s="2"/>
    </row>
    <row r="31" spans="1:17" ht="13.5" customHeight="1" x14ac:dyDescent="0.25">
      <c r="A31" s="10" t="s">
        <v>15</v>
      </c>
      <c r="B31" s="1"/>
      <c r="C31" s="1"/>
      <c r="D31" s="1"/>
      <c r="E31" s="1"/>
      <c r="F31" s="1"/>
      <c r="G31" s="1"/>
      <c r="H31" s="16"/>
      <c r="I31" s="16"/>
      <c r="J31" s="16"/>
      <c r="K31" s="16"/>
      <c r="L31" s="2"/>
      <c r="M31" s="2"/>
      <c r="N31" s="2"/>
      <c r="O31" s="2"/>
      <c r="P31" s="2"/>
      <c r="Q31" s="2"/>
    </row>
    <row r="32" spans="1:17" ht="13.5" customHeight="1" x14ac:dyDescent="0.25">
      <c r="A32" s="10"/>
      <c r="B32" s="1"/>
      <c r="C32" s="1"/>
      <c r="D32" s="1"/>
      <c r="E32" s="1"/>
      <c r="F32" s="1"/>
      <c r="G32" s="1"/>
      <c r="H32" s="16"/>
      <c r="I32" s="16"/>
      <c r="J32" s="16"/>
      <c r="K32" s="16"/>
      <c r="L32" s="2"/>
      <c r="M32" s="2"/>
      <c r="N32" s="2"/>
      <c r="O32" s="2"/>
      <c r="P32" s="2"/>
      <c r="Q32" s="2"/>
    </row>
    <row r="33" spans="1:17" ht="21.75" thickBot="1" x14ac:dyDescent="0.3">
      <c r="A33" s="12" t="s">
        <v>9</v>
      </c>
      <c r="B33" s="1"/>
      <c r="C33" s="1"/>
      <c r="D33" s="1"/>
      <c r="E33" s="1"/>
      <c r="F33" s="1"/>
      <c r="G33" s="1"/>
      <c r="H33" s="1"/>
      <c r="I33" s="1"/>
      <c r="J33" s="1"/>
      <c r="K33" s="13"/>
      <c r="L33" s="2"/>
      <c r="M33" s="2"/>
      <c r="N33" s="2"/>
      <c r="O33" s="2"/>
      <c r="P33" s="2"/>
      <c r="Q33" s="2"/>
    </row>
    <row r="34" spans="1:17" ht="76.5" customHeight="1" thickBot="1" x14ac:dyDescent="0.3">
      <c r="A34" s="293" t="s">
        <v>16</v>
      </c>
      <c r="B34" s="294"/>
      <c r="C34" s="55" t="s">
        <v>2184</v>
      </c>
      <c r="D34" s="47" t="s">
        <v>2179</v>
      </c>
      <c r="E34" s="49" t="s">
        <v>2185</v>
      </c>
      <c r="F34" s="55" t="s">
        <v>2188</v>
      </c>
      <c r="G34" s="47" t="s">
        <v>2189</v>
      </c>
      <c r="H34" s="49" t="s">
        <v>2190</v>
      </c>
      <c r="I34" s="55" t="s">
        <v>2387</v>
      </c>
      <c r="J34" s="47" t="s">
        <v>2388</v>
      </c>
      <c r="K34" s="49" t="s">
        <v>2389</v>
      </c>
      <c r="L34" s="55" t="s">
        <v>2537</v>
      </c>
      <c r="M34" s="47" t="s">
        <v>2538</v>
      </c>
      <c r="N34" s="49" t="s">
        <v>2539</v>
      </c>
      <c r="O34" s="2"/>
      <c r="P34" s="2"/>
      <c r="Q34" s="2"/>
    </row>
    <row r="35" spans="1:17" ht="18.75" x14ac:dyDescent="0.25">
      <c r="A35" s="317" t="s">
        <v>12</v>
      </c>
      <c r="B35" s="318"/>
      <c r="C35" s="57">
        <v>12212</v>
      </c>
      <c r="D35" s="58">
        <v>4443</v>
      </c>
      <c r="E35" s="59">
        <v>0.36382246970193255</v>
      </c>
      <c r="F35" s="57">
        <v>11801</v>
      </c>
      <c r="G35" s="58">
        <v>4063</v>
      </c>
      <c r="H35" s="59">
        <v>0.34429285653758157</v>
      </c>
      <c r="I35" s="57">
        <v>11918</v>
      </c>
      <c r="J35" s="58">
        <v>4606</v>
      </c>
      <c r="K35" s="59">
        <v>0.38647424064440344</v>
      </c>
      <c r="L35" s="57">
        <v>11968</v>
      </c>
      <c r="M35" s="58">
        <v>4687</v>
      </c>
      <c r="N35" s="59">
        <v>0.39162767379679142</v>
      </c>
      <c r="O35" s="2"/>
      <c r="P35" s="2"/>
      <c r="Q35" s="2"/>
    </row>
    <row r="36" spans="1:17" ht="19.5" thickBot="1" x14ac:dyDescent="0.3">
      <c r="A36" s="319" t="s">
        <v>13</v>
      </c>
      <c r="B36" s="320"/>
      <c r="C36" s="145">
        <v>495371</v>
      </c>
      <c r="D36" s="146">
        <v>191680</v>
      </c>
      <c r="E36" s="147">
        <v>0.38694231192379047</v>
      </c>
      <c r="F36" s="145">
        <v>475065</v>
      </c>
      <c r="G36" s="146">
        <v>188666</v>
      </c>
      <c r="H36" s="147">
        <v>0.39713723385220967</v>
      </c>
      <c r="I36" s="145">
        <v>476045</v>
      </c>
      <c r="J36" s="146">
        <v>190621</v>
      </c>
      <c r="K36" s="147">
        <v>0.40042643027444885</v>
      </c>
      <c r="L36" s="145">
        <v>476740</v>
      </c>
      <c r="M36" s="146">
        <v>189316</v>
      </c>
      <c r="N36" s="147">
        <v>0.39710534043713552</v>
      </c>
      <c r="O36" s="2"/>
      <c r="P36" s="2"/>
      <c r="Q36" s="2"/>
    </row>
    <row r="37" spans="1:17" ht="15.75" x14ac:dyDescent="0.25">
      <c r="A37" s="10" t="s">
        <v>17</v>
      </c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x14ac:dyDescent="0.25">
      <c r="A38" s="1"/>
      <c r="B38" s="1"/>
      <c r="C38" s="1"/>
      <c r="D38" s="1"/>
      <c r="E38" s="1"/>
      <c r="F38" s="1"/>
      <c r="G38" s="1"/>
      <c r="H38" s="16"/>
      <c r="I38" s="16"/>
      <c r="J38" s="16"/>
      <c r="K38" s="16"/>
      <c r="L38" s="2"/>
      <c r="M38" s="2"/>
      <c r="N38" s="2"/>
      <c r="O38" s="2"/>
      <c r="P38" s="2"/>
      <c r="Q38" s="2"/>
    </row>
    <row r="39" spans="1:17" ht="15.75" x14ac:dyDescent="0.25">
      <c r="A39" s="1"/>
      <c r="B39" s="1"/>
      <c r="C39" s="1"/>
      <c r="D39" s="1"/>
      <c r="E39" s="1"/>
      <c r="F39" s="1"/>
      <c r="G39" s="1"/>
      <c r="H39" s="11"/>
      <c r="I39" s="11"/>
      <c r="J39" s="11"/>
      <c r="K39" s="11"/>
      <c r="L39" s="2"/>
      <c r="M39" s="2"/>
      <c r="N39" s="2"/>
      <c r="O39" s="2"/>
      <c r="P39" s="2"/>
      <c r="Q39" s="2"/>
    </row>
    <row r="40" spans="1:17" ht="21.75" thickBot="1" x14ac:dyDescent="0.3">
      <c r="A40" s="12" t="s">
        <v>18</v>
      </c>
      <c r="B40" s="1"/>
      <c r="C40" s="1"/>
      <c r="D40" s="1"/>
      <c r="E40" s="1"/>
      <c r="F40" s="1"/>
      <c r="G40" s="1"/>
      <c r="H40" s="1"/>
      <c r="I40" s="1"/>
      <c r="J40" s="1"/>
      <c r="K40" s="13"/>
      <c r="L40" s="2"/>
      <c r="M40" s="2"/>
      <c r="N40" s="2"/>
      <c r="O40" s="2"/>
      <c r="P40" s="2"/>
      <c r="Q40" s="2"/>
    </row>
    <row r="41" spans="1:17" ht="19.5" thickBot="1" x14ac:dyDescent="0.3">
      <c r="A41" s="293" t="s">
        <v>19</v>
      </c>
      <c r="B41" s="294"/>
      <c r="C41" s="63">
        <v>2011</v>
      </c>
      <c r="D41" s="64">
        <v>2012</v>
      </c>
      <c r="E41" s="64">
        <v>2013</v>
      </c>
      <c r="F41" s="64">
        <v>2014</v>
      </c>
      <c r="G41" s="64">
        <v>2015</v>
      </c>
      <c r="H41" s="65">
        <v>2016</v>
      </c>
      <c r="I41" s="65">
        <v>2017</v>
      </c>
      <c r="J41" s="65">
        <v>2018</v>
      </c>
      <c r="K41" s="47">
        <v>2019</v>
      </c>
      <c r="L41" s="47">
        <v>2020</v>
      </c>
      <c r="M41" s="66">
        <v>2021</v>
      </c>
      <c r="N41" s="2"/>
      <c r="O41" s="2"/>
      <c r="P41" s="2"/>
      <c r="Q41" s="2"/>
    </row>
    <row r="42" spans="1:17" ht="18.75" x14ac:dyDescent="0.25">
      <c r="A42" s="310" t="s">
        <v>20</v>
      </c>
      <c r="B42" s="311"/>
      <c r="C42" s="67">
        <v>21774</v>
      </c>
      <c r="D42" s="68">
        <v>22769</v>
      </c>
      <c r="E42" s="68">
        <v>24100</v>
      </c>
      <c r="F42" s="68">
        <v>25290</v>
      </c>
      <c r="G42" s="68">
        <v>26125</v>
      </c>
      <c r="H42" s="69">
        <v>26633</v>
      </c>
      <c r="I42" s="69">
        <v>30823</v>
      </c>
      <c r="J42" s="70">
        <v>33166</v>
      </c>
      <c r="K42" s="70">
        <v>31751</v>
      </c>
      <c r="L42" s="70">
        <v>34819</v>
      </c>
      <c r="M42" s="71">
        <v>33209</v>
      </c>
      <c r="N42" s="2"/>
      <c r="O42" s="2"/>
      <c r="P42" s="2"/>
      <c r="Q42" s="2"/>
    </row>
    <row r="43" spans="1:17" ht="18.75" x14ac:dyDescent="0.25">
      <c r="A43" s="312" t="s">
        <v>21</v>
      </c>
      <c r="B43" s="313"/>
      <c r="C43" s="56">
        <v>3614</v>
      </c>
      <c r="D43" s="17">
        <v>4292</v>
      </c>
      <c r="E43" s="17">
        <v>5474</v>
      </c>
      <c r="F43" s="17">
        <v>5809</v>
      </c>
      <c r="G43" s="17">
        <v>5957</v>
      </c>
      <c r="H43" s="18">
        <v>6636</v>
      </c>
      <c r="I43" s="18">
        <v>6482</v>
      </c>
      <c r="J43" s="43">
        <v>6135</v>
      </c>
      <c r="K43" s="43">
        <v>6315</v>
      </c>
      <c r="L43" s="43">
        <v>6753</v>
      </c>
      <c r="M43" s="72">
        <v>7094</v>
      </c>
      <c r="N43" s="2"/>
      <c r="O43" s="2"/>
      <c r="P43" s="2"/>
      <c r="Q43" s="2"/>
    </row>
    <row r="44" spans="1:17" ht="19.5" thickBot="1" x14ac:dyDescent="0.3">
      <c r="A44" s="314" t="s">
        <v>22</v>
      </c>
      <c r="B44" s="315"/>
      <c r="C44" s="73">
        <f>+SUM(C42:C43)</f>
        <v>25388</v>
      </c>
      <c r="D44" s="74">
        <f t="shared" ref="D44:K44" si="0">+SUM(D42:D43)</f>
        <v>27061</v>
      </c>
      <c r="E44" s="74">
        <f t="shared" si="0"/>
        <v>29574</v>
      </c>
      <c r="F44" s="74">
        <f t="shared" si="0"/>
        <v>31099</v>
      </c>
      <c r="G44" s="74">
        <f t="shared" si="0"/>
        <v>32082</v>
      </c>
      <c r="H44" s="75">
        <f t="shared" si="0"/>
        <v>33269</v>
      </c>
      <c r="I44" s="75">
        <f t="shared" si="0"/>
        <v>37305</v>
      </c>
      <c r="J44" s="76">
        <f t="shared" ref="J44" si="1">+SUM(J42:J43)</f>
        <v>39301</v>
      </c>
      <c r="K44" s="76">
        <f t="shared" si="0"/>
        <v>38066</v>
      </c>
      <c r="L44" s="76">
        <f>+SUM(L42:L43)</f>
        <v>41572</v>
      </c>
      <c r="M44" s="77">
        <f>+SUM(M42:M43)</f>
        <v>40303</v>
      </c>
      <c r="N44" s="2"/>
      <c r="O44" s="2"/>
      <c r="P44" s="2"/>
      <c r="Q44" s="2"/>
    </row>
    <row r="45" spans="1:17" ht="15.75" x14ac:dyDescent="0.25">
      <c r="A45" s="10" t="s">
        <v>23</v>
      </c>
      <c r="B45" s="1"/>
      <c r="C45" s="1"/>
      <c r="D45" s="1"/>
      <c r="E45" s="1"/>
      <c r="F45" s="1"/>
      <c r="G45" s="1"/>
      <c r="H45" s="16"/>
      <c r="I45" s="16"/>
      <c r="J45" s="16"/>
      <c r="K45" s="16"/>
      <c r="L45" s="2"/>
      <c r="M45" s="2"/>
      <c r="N45" s="2"/>
      <c r="O45" s="2"/>
      <c r="P45" s="2"/>
      <c r="Q45" s="2"/>
    </row>
    <row r="46" spans="1:17" ht="10.5" customHeight="1" x14ac:dyDescent="0.25">
      <c r="A46" s="1"/>
      <c r="B46" s="1"/>
      <c r="C46" s="1"/>
      <c r="D46" s="1"/>
      <c r="E46" s="1"/>
      <c r="F46" s="1"/>
      <c r="G46" s="1"/>
      <c r="H46" s="11"/>
      <c r="I46" s="11"/>
      <c r="J46" s="11"/>
      <c r="K46" s="11"/>
      <c r="L46" s="2"/>
      <c r="M46" s="2"/>
      <c r="N46" s="2"/>
      <c r="O46" s="2"/>
      <c r="P46" s="2"/>
      <c r="Q46" s="2"/>
    </row>
    <row r="47" spans="1:17" ht="21.75" thickBot="1" x14ac:dyDescent="0.3">
      <c r="A47" s="12" t="s">
        <v>24</v>
      </c>
      <c r="B47" s="1"/>
      <c r="C47" s="1"/>
      <c r="D47" s="1"/>
      <c r="E47" s="1"/>
      <c r="F47" s="1"/>
      <c r="G47" s="1"/>
      <c r="H47" s="1"/>
      <c r="I47" s="1"/>
      <c r="J47" s="1"/>
      <c r="K47" s="13"/>
      <c r="L47" s="2"/>
      <c r="M47" s="2"/>
      <c r="N47" s="2"/>
      <c r="O47" s="2"/>
      <c r="P47" s="2"/>
      <c r="Q47" s="2"/>
    </row>
    <row r="48" spans="1:17" ht="19.5" thickBot="1" x14ac:dyDescent="0.3">
      <c r="A48" s="293" t="s">
        <v>25</v>
      </c>
      <c r="B48" s="294"/>
      <c r="C48" s="63">
        <v>2011</v>
      </c>
      <c r="D48" s="64">
        <v>2012</v>
      </c>
      <c r="E48" s="64">
        <v>2013</v>
      </c>
      <c r="F48" s="64">
        <v>2014</v>
      </c>
      <c r="G48" s="64">
        <v>2015</v>
      </c>
      <c r="H48" s="65">
        <v>2016</v>
      </c>
      <c r="I48" s="65">
        <v>2017</v>
      </c>
      <c r="J48" s="65">
        <v>2018</v>
      </c>
      <c r="K48" s="47">
        <v>2019</v>
      </c>
      <c r="L48" s="47">
        <v>2020</v>
      </c>
      <c r="M48" s="66">
        <v>2021</v>
      </c>
      <c r="N48" s="2"/>
      <c r="O48" s="2"/>
      <c r="P48" s="2"/>
      <c r="Q48" s="2"/>
    </row>
    <row r="49" spans="1:17" ht="18.75" x14ac:dyDescent="0.25">
      <c r="A49" s="310" t="s">
        <v>26</v>
      </c>
      <c r="B49" s="311"/>
      <c r="C49" s="67">
        <f>+SUM(C56:C58)</f>
        <v>25090</v>
      </c>
      <c r="D49" s="68">
        <f t="shared" ref="D49:M49" si="2">+SUM(D56:D58)</f>
        <v>26880</v>
      </c>
      <c r="E49" s="68">
        <f t="shared" si="2"/>
        <v>29406</v>
      </c>
      <c r="F49" s="68">
        <f t="shared" si="2"/>
        <v>30905</v>
      </c>
      <c r="G49" s="68">
        <f t="shared" si="2"/>
        <v>31886</v>
      </c>
      <c r="H49" s="69">
        <f t="shared" si="2"/>
        <v>33006</v>
      </c>
      <c r="I49" s="69">
        <f t="shared" si="2"/>
        <v>35344</v>
      </c>
      <c r="J49" s="70">
        <f t="shared" si="2"/>
        <v>36190</v>
      </c>
      <c r="K49" s="70">
        <f t="shared" si="2"/>
        <v>36474</v>
      </c>
      <c r="L49" s="70">
        <f t="shared" si="2"/>
        <v>38901</v>
      </c>
      <c r="M49" s="71">
        <f t="shared" si="2"/>
        <v>39703</v>
      </c>
      <c r="N49" s="2"/>
      <c r="O49" s="2"/>
      <c r="P49" s="2"/>
      <c r="Q49" s="2"/>
    </row>
    <row r="50" spans="1:17" ht="18.75" x14ac:dyDescent="0.25">
      <c r="A50" s="312" t="s">
        <v>27</v>
      </c>
      <c r="B50" s="313"/>
      <c r="C50" s="56">
        <f>+SUM(C59:C61)</f>
        <v>298</v>
      </c>
      <c r="D50" s="17">
        <f t="shared" ref="D50:M50" si="3">+SUM(D59:D61)</f>
        <v>181</v>
      </c>
      <c r="E50" s="17">
        <f t="shared" si="3"/>
        <v>168</v>
      </c>
      <c r="F50" s="17">
        <f t="shared" si="3"/>
        <v>194</v>
      </c>
      <c r="G50" s="17">
        <f t="shared" si="3"/>
        <v>196</v>
      </c>
      <c r="H50" s="18">
        <f t="shared" si="3"/>
        <v>263</v>
      </c>
      <c r="I50" s="18">
        <f t="shared" si="3"/>
        <v>1961</v>
      </c>
      <c r="J50" s="43">
        <f t="shared" si="3"/>
        <v>3111</v>
      </c>
      <c r="K50" s="43">
        <f t="shared" si="3"/>
        <v>1592</v>
      </c>
      <c r="L50" s="43">
        <f t="shared" si="3"/>
        <v>2671</v>
      </c>
      <c r="M50" s="72">
        <f t="shared" si="3"/>
        <v>600</v>
      </c>
      <c r="N50" s="2"/>
      <c r="O50" s="2"/>
      <c r="P50" s="2"/>
      <c r="Q50" s="2"/>
    </row>
    <row r="51" spans="1:17" ht="19.5" thickBot="1" x14ac:dyDescent="0.3">
      <c r="A51" s="314" t="s">
        <v>22</v>
      </c>
      <c r="B51" s="315"/>
      <c r="C51" s="73">
        <f>+SUM(C49:C50)</f>
        <v>25388</v>
      </c>
      <c r="D51" s="74">
        <f t="shared" ref="D51:M51" si="4">+SUM(D49:D50)</f>
        <v>27061</v>
      </c>
      <c r="E51" s="74">
        <f t="shared" si="4"/>
        <v>29574</v>
      </c>
      <c r="F51" s="74">
        <f t="shared" si="4"/>
        <v>31099</v>
      </c>
      <c r="G51" s="74">
        <f t="shared" si="4"/>
        <v>32082</v>
      </c>
      <c r="H51" s="75">
        <f t="shared" si="4"/>
        <v>33269</v>
      </c>
      <c r="I51" s="75">
        <f t="shared" si="4"/>
        <v>37305</v>
      </c>
      <c r="J51" s="76">
        <f t="shared" si="4"/>
        <v>39301</v>
      </c>
      <c r="K51" s="76">
        <f t="shared" si="4"/>
        <v>38066</v>
      </c>
      <c r="L51" s="76">
        <f t="shared" si="4"/>
        <v>41572</v>
      </c>
      <c r="M51" s="77">
        <f t="shared" si="4"/>
        <v>40303</v>
      </c>
      <c r="N51" s="2"/>
      <c r="O51" s="2"/>
      <c r="P51" s="2"/>
      <c r="Q51" s="2"/>
    </row>
    <row r="52" spans="1:17" ht="15.75" x14ac:dyDescent="0.25">
      <c r="A52" s="10" t="s">
        <v>23</v>
      </c>
      <c r="B52" s="1"/>
      <c r="C52" s="1"/>
      <c r="D52" s="1"/>
      <c r="E52" s="1"/>
      <c r="F52" s="1"/>
      <c r="G52" s="1"/>
      <c r="H52" s="16"/>
      <c r="I52" s="16"/>
      <c r="J52" s="16"/>
      <c r="K52" s="16"/>
      <c r="L52" s="2"/>
      <c r="M52" s="2"/>
      <c r="N52" s="2"/>
      <c r="O52" s="2"/>
      <c r="P52" s="2"/>
      <c r="Q52" s="2"/>
    </row>
    <row r="53" spans="1:17" ht="10.5" customHeight="1" x14ac:dyDescent="0.25">
      <c r="A53" s="19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</row>
    <row r="54" spans="1:17" ht="21.75" thickBot="1" x14ac:dyDescent="0.3">
      <c r="A54" s="12" t="s">
        <v>28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ht="19.5" thickBot="1" x14ac:dyDescent="0.3">
      <c r="A55" s="293" t="s">
        <v>29</v>
      </c>
      <c r="B55" s="294"/>
      <c r="C55" s="63">
        <v>2011</v>
      </c>
      <c r="D55" s="64">
        <v>2012</v>
      </c>
      <c r="E55" s="64">
        <v>2013</v>
      </c>
      <c r="F55" s="64">
        <v>2014</v>
      </c>
      <c r="G55" s="64">
        <v>2015</v>
      </c>
      <c r="H55" s="65">
        <v>2016</v>
      </c>
      <c r="I55" s="65">
        <v>2017</v>
      </c>
      <c r="J55" s="65">
        <v>2018</v>
      </c>
      <c r="K55" s="47">
        <v>2019</v>
      </c>
      <c r="L55" s="47">
        <v>2020</v>
      </c>
      <c r="M55" s="66">
        <v>2021</v>
      </c>
      <c r="N55" s="2"/>
      <c r="O55" s="2"/>
      <c r="P55" s="2"/>
      <c r="Q55" s="2"/>
    </row>
    <row r="56" spans="1:17" ht="18.75" x14ac:dyDescent="0.25">
      <c r="A56" s="316" t="s">
        <v>30</v>
      </c>
      <c r="B56" s="283"/>
      <c r="C56" s="78">
        <v>187</v>
      </c>
      <c r="D56" s="79">
        <v>128</v>
      </c>
      <c r="E56" s="79">
        <v>174</v>
      </c>
      <c r="F56" s="79">
        <v>296</v>
      </c>
      <c r="G56" s="79">
        <v>117</v>
      </c>
      <c r="H56" s="80">
        <v>61</v>
      </c>
      <c r="I56" s="80">
        <v>22</v>
      </c>
      <c r="J56" s="81">
        <v>15</v>
      </c>
      <c r="K56" s="70">
        <v>16</v>
      </c>
      <c r="L56" s="70">
        <v>8</v>
      </c>
      <c r="M56" s="71">
        <v>0</v>
      </c>
      <c r="N56" s="160"/>
      <c r="O56" s="2"/>
      <c r="P56" s="2"/>
      <c r="Q56" s="2"/>
    </row>
    <row r="57" spans="1:17" ht="18.75" x14ac:dyDescent="0.25">
      <c r="A57" s="279" t="s">
        <v>31</v>
      </c>
      <c r="B57" s="280"/>
      <c r="C57" s="83">
        <v>5505</v>
      </c>
      <c r="D57" s="20">
        <v>6095</v>
      </c>
      <c r="E57" s="20">
        <v>7580</v>
      </c>
      <c r="F57" s="20">
        <v>8479</v>
      </c>
      <c r="G57" s="20">
        <v>8967</v>
      </c>
      <c r="H57" s="21">
        <v>8530</v>
      </c>
      <c r="I57" s="21">
        <v>9570</v>
      </c>
      <c r="J57" s="44">
        <v>10655</v>
      </c>
      <c r="K57" s="43">
        <v>10186</v>
      </c>
      <c r="L57" s="43">
        <v>11049</v>
      </c>
      <c r="M57" s="72">
        <v>8384</v>
      </c>
      <c r="N57" s="160"/>
      <c r="O57" s="2"/>
      <c r="P57" s="2"/>
      <c r="Q57" s="2"/>
    </row>
    <row r="58" spans="1:17" ht="18.75" x14ac:dyDescent="0.25">
      <c r="A58" s="279" t="s">
        <v>32</v>
      </c>
      <c r="B58" s="280"/>
      <c r="C58" s="83">
        <v>19398</v>
      </c>
      <c r="D58" s="20">
        <v>20657</v>
      </c>
      <c r="E58" s="20">
        <v>21652</v>
      </c>
      <c r="F58" s="20">
        <v>22130</v>
      </c>
      <c r="G58" s="20">
        <v>22802</v>
      </c>
      <c r="H58" s="21">
        <v>24415</v>
      </c>
      <c r="I58" s="21">
        <v>25752</v>
      </c>
      <c r="J58" s="44">
        <v>25520</v>
      </c>
      <c r="K58" s="43">
        <v>26272</v>
      </c>
      <c r="L58" s="43">
        <v>27844</v>
      </c>
      <c r="M58" s="72">
        <v>31319</v>
      </c>
      <c r="N58" s="160"/>
      <c r="O58" s="2"/>
      <c r="P58" s="2"/>
      <c r="Q58" s="2"/>
    </row>
    <row r="59" spans="1:17" ht="18.75" x14ac:dyDescent="0.25">
      <c r="A59" s="279" t="s">
        <v>33</v>
      </c>
      <c r="B59" s="280"/>
      <c r="C59" s="83">
        <v>298</v>
      </c>
      <c r="D59" s="20">
        <v>181</v>
      </c>
      <c r="E59" s="20">
        <v>165</v>
      </c>
      <c r="F59" s="20">
        <v>190</v>
      </c>
      <c r="G59" s="20">
        <v>169</v>
      </c>
      <c r="H59" s="21">
        <v>215</v>
      </c>
      <c r="I59" s="21">
        <v>1868</v>
      </c>
      <c r="J59" s="44">
        <v>2927</v>
      </c>
      <c r="K59" s="43">
        <v>1316</v>
      </c>
      <c r="L59" s="43">
        <v>2060</v>
      </c>
      <c r="M59" s="72">
        <v>330</v>
      </c>
      <c r="N59" s="160"/>
      <c r="O59" s="2"/>
      <c r="P59" s="2"/>
      <c r="Q59" s="2"/>
    </row>
    <row r="60" spans="1:17" ht="18.75" x14ac:dyDescent="0.25">
      <c r="A60" s="279" t="s">
        <v>34</v>
      </c>
      <c r="B60" s="280"/>
      <c r="C60" s="83">
        <v>0</v>
      </c>
      <c r="D60" s="20">
        <v>0</v>
      </c>
      <c r="E60" s="20">
        <v>3</v>
      </c>
      <c r="F60" s="20">
        <v>4</v>
      </c>
      <c r="G60" s="20">
        <v>27</v>
      </c>
      <c r="H60" s="21">
        <v>48</v>
      </c>
      <c r="I60" s="21">
        <v>93</v>
      </c>
      <c r="J60" s="44">
        <v>184</v>
      </c>
      <c r="K60" s="43">
        <v>276</v>
      </c>
      <c r="L60" s="43">
        <v>608</v>
      </c>
      <c r="M60" s="72">
        <v>270</v>
      </c>
      <c r="N60" s="160"/>
      <c r="O60" s="2"/>
      <c r="P60" s="2"/>
      <c r="Q60" s="2"/>
    </row>
    <row r="61" spans="1:17" ht="18.75" x14ac:dyDescent="0.25">
      <c r="A61" s="279" t="s">
        <v>35</v>
      </c>
      <c r="B61" s="280"/>
      <c r="C61" s="83">
        <v>0</v>
      </c>
      <c r="D61" s="20">
        <v>0</v>
      </c>
      <c r="E61" s="20">
        <v>0</v>
      </c>
      <c r="F61" s="20">
        <v>0</v>
      </c>
      <c r="G61" s="20">
        <v>0</v>
      </c>
      <c r="H61" s="21">
        <v>0</v>
      </c>
      <c r="I61" s="21">
        <v>0</v>
      </c>
      <c r="J61" s="44">
        <v>0</v>
      </c>
      <c r="K61" s="43">
        <v>0</v>
      </c>
      <c r="L61" s="43">
        <v>3</v>
      </c>
      <c r="M61" s="72">
        <v>0</v>
      </c>
      <c r="N61" s="160"/>
      <c r="O61" s="2"/>
      <c r="P61" s="2"/>
      <c r="Q61" s="2"/>
    </row>
    <row r="62" spans="1:17" ht="19.5" thickBot="1" x14ac:dyDescent="0.3">
      <c r="A62" s="323" t="s">
        <v>22</v>
      </c>
      <c r="B62" s="324"/>
      <c r="C62" s="85">
        <f>+SUM(C56:C61)</f>
        <v>25388</v>
      </c>
      <c r="D62" s="86">
        <f t="shared" ref="D62:L62" si="5">+SUM(D56:D61)</f>
        <v>27061</v>
      </c>
      <c r="E62" s="86">
        <f t="shared" si="5"/>
        <v>29574</v>
      </c>
      <c r="F62" s="86">
        <f t="shared" si="5"/>
        <v>31099</v>
      </c>
      <c r="G62" s="86">
        <f t="shared" si="5"/>
        <v>32082</v>
      </c>
      <c r="H62" s="87">
        <f t="shared" si="5"/>
        <v>33269</v>
      </c>
      <c r="I62" s="87">
        <f t="shared" si="5"/>
        <v>37305</v>
      </c>
      <c r="J62" s="88">
        <f t="shared" si="5"/>
        <v>39301</v>
      </c>
      <c r="K62" s="76">
        <f t="shared" si="5"/>
        <v>38066</v>
      </c>
      <c r="L62" s="76">
        <f t="shared" si="5"/>
        <v>41572</v>
      </c>
      <c r="M62" s="77">
        <f t="shared" ref="M62" si="6">+SUM(M56:M61)</f>
        <v>40303</v>
      </c>
      <c r="N62" s="2"/>
      <c r="O62" s="2"/>
      <c r="P62" s="2"/>
      <c r="Q62" s="2"/>
    </row>
    <row r="63" spans="1:17" ht="15.75" x14ac:dyDescent="0.25">
      <c r="A63" s="10" t="s">
        <v>23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</row>
    <row r="64" spans="1:17" s="62" customFormat="1" ht="24" customHeight="1" x14ac:dyDescent="0.25">
      <c r="A64" s="126" t="s">
        <v>1217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  <c r="M64" s="61"/>
      <c r="N64" s="61"/>
      <c r="O64" s="61"/>
      <c r="P64" s="61"/>
      <c r="Q64" s="61"/>
    </row>
    <row r="65" spans="1:17" ht="21.75" thickBot="1" x14ac:dyDescent="0.3">
      <c r="A65" s="12" t="s">
        <v>36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</row>
    <row r="66" spans="1:17" ht="19.5" thickBot="1" x14ac:dyDescent="0.3">
      <c r="A66" s="293" t="s">
        <v>37</v>
      </c>
      <c r="B66" s="294"/>
      <c r="C66" s="63">
        <v>2011</v>
      </c>
      <c r="D66" s="64">
        <v>2012</v>
      </c>
      <c r="E66" s="64">
        <v>2013</v>
      </c>
      <c r="F66" s="64">
        <v>2014</v>
      </c>
      <c r="G66" s="64">
        <v>2015</v>
      </c>
      <c r="H66" s="65">
        <v>2016</v>
      </c>
      <c r="I66" s="65">
        <v>2017</v>
      </c>
      <c r="J66" s="65">
        <v>2018</v>
      </c>
      <c r="K66" s="47">
        <v>2019</v>
      </c>
      <c r="L66" s="47">
        <v>2020</v>
      </c>
      <c r="M66" s="66">
        <v>2021</v>
      </c>
      <c r="N66" s="2"/>
      <c r="O66" s="2"/>
      <c r="P66" s="2"/>
      <c r="Q66" s="2"/>
    </row>
    <row r="67" spans="1:17" ht="18.75" x14ac:dyDescent="0.25">
      <c r="A67" s="325" t="s">
        <v>38</v>
      </c>
      <c r="B67" s="326"/>
      <c r="C67" s="78">
        <v>970</v>
      </c>
      <c r="D67" s="79">
        <v>950</v>
      </c>
      <c r="E67" s="79">
        <v>1011</v>
      </c>
      <c r="F67" s="79">
        <v>894</v>
      </c>
      <c r="G67" s="79">
        <v>842</v>
      </c>
      <c r="H67" s="80">
        <v>778</v>
      </c>
      <c r="I67" s="80">
        <v>785</v>
      </c>
      <c r="J67" s="81">
        <v>946</v>
      </c>
      <c r="K67" s="70">
        <v>1121</v>
      </c>
      <c r="L67" s="70">
        <v>1334</v>
      </c>
      <c r="M67" s="71">
        <v>1457</v>
      </c>
      <c r="N67" s="2"/>
      <c r="O67" s="2"/>
      <c r="P67" s="2"/>
      <c r="Q67" s="2"/>
    </row>
    <row r="68" spans="1:17" ht="18.75" x14ac:dyDescent="0.25">
      <c r="A68" s="321" t="s">
        <v>39</v>
      </c>
      <c r="B68" s="322"/>
      <c r="C68" s="83">
        <v>77</v>
      </c>
      <c r="D68" s="20">
        <v>220</v>
      </c>
      <c r="E68" s="20">
        <v>212</v>
      </c>
      <c r="F68" s="20">
        <v>341</v>
      </c>
      <c r="G68" s="20">
        <v>302</v>
      </c>
      <c r="H68" s="21">
        <v>288</v>
      </c>
      <c r="I68" s="21">
        <v>295</v>
      </c>
      <c r="J68" s="44">
        <v>283</v>
      </c>
      <c r="K68" s="43">
        <v>324</v>
      </c>
      <c r="L68" s="43">
        <v>450</v>
      </c>
      <c r="M68" s="72">
        <v>614</v>
      </c>
      <c r="N68" s="2"/>
      <c r="O68" s="2"/>
      <c r="P68" s="2"/>
      <c r="Q68" s="2"/>
    </row>
    <row r="69" spans="1:17" ht="18.75" x14ac:dyDescent="0.25">
      <c r="A69" s="321" t="s">
        <v>40</v>
      </c>
      <c r="B69" s="322"/>
      <c r="C69" s="83">
        <v>2270</v>
      </c>
      <c r="D69" s="20">
        <v>2141</v>
      </c>
      <c r="E69" s="20">
        <v>2339</v>
      </c>
      <c r="F69" s="20">
        <v>2511</v>
      </c>
      <c r="G69" s="20">
        <v>2289</v>
      </c>
      <c r="H69" s="21">
        <v>2510</v>
      </c>
      <c r="I69" s="21">
        <v>4168</v>
      </c>
      <c r="J69" s="44">
        <v>4898</v>
      </c>
      <c r="K69" s="43">
        <v>3456</v>
      </c>
      <c r="L69" s="43">
        <v>4941</v>
      </c>
      <c r="M69" s="72">
        <v>3385</v>
      </c>
      <c r="N69" s="2"/>
      <c r="O69" s="2"/>
      <c r="P69" s="2"/>
      <c r="Q69" s="2"/>
    </row>
    <row r="70" spans="1:17" ht="18.75" x14ac:dyDescent="0.25">
      <c r="A70" s="321" t="s">
        <v>41</v>
      </c>
      <c r="B70" s="322"/>
      <c r="C70" s="83">
        <v>2195</v>
      </c>
      <c r="D70" s="20">
        <v>2380</v>
      </c>
      <c r="E70" s="20">
        <v>2709</v>
      </c>
      <c r="F70" s="20">
        <v>2584</v>
      </c>
      <c r="G70" s="20">
        <v>2416</v>
      </c>
      <c r="H70" s="21">
        <v>2149</v>
      </c>
      <c r="I70" s="21">
        <v>2252</v>
      </c>
      <c r="J70" s="44">
        <v>1942</v>
      </c>
      <c r="K70" s="43">
        <v>1936</v>
      </c>
      <c r="L70" s="43">
        <v>1980</v>
      </c>
      <c r="M70" s="72">
        <v>2277</v>
      </c>
      <c r="N70" s="2"/>
      <c r="O70" s="2"/>
      <c r="P70" s="2"/>
      <c r="Q70" s="2"/>
    </row>
    <row r="71" spans="1:17" ht="18.75" x14ac:dyDescent="0.25">
      <c r="A71" s="321" t="s">
        <v>42</v>
      </c>
      <c r="B71" s="322"/>
      <c r="C71" s="83">
        <v>4252</v>
      </c>
      <c r="D71" s="20">
        <v>4826</v>
      </c>
      <c r="E71" s="20">
        <v>5259</v>
      </c>
      <c r="F71" s="20">
        <v>5681</v>
      </c>
      <c r="G71" s="20">
        <v>6231</v>
      </c>
      <c r="H71" s="21">
        <v>7199</v>
      </c>
      <c r="I71" s="21">
        <v>7778</v>
      </c>
      <c r="J71" s="44">
        <v>8057</v>
      </c>
      <c r="K71" s="43">
        <v>8403</v>
      </c>
      <c r="L71" s="43">
        <v>8714</v>
      </c>
      <c r="M71" s="72">
        <v>9253</v>
      </c>
      <c r="N71" s="2"/>
      <c r="O71" s="2"/>
      <c r="P71" s="2"/>
      <c r="Q71" s="2"/>
    </row>
    <row r="72" spans="1:17" ht="18.75" x14ac:dyDescent="0.25">
      <c r="A72" s="321" t="s">
        <v>43</v>
      </c>
      <c r="B72" s="322"/>
      <c r="C72" s="83">
        <v>6936</v>
      </c>
      <c r="D72" s="20">
        <v>7196</v>
      </c>
      <c r="E72" s="20">
        <v>7474</v>
      </c>
      <c r="F72" s="20">
        <v>7760</v>
      </c>
      <c r="G72" s="20">
        <v>7998</v>
      </c>
      <c r="H72" s="21">
        <v>8558</v>
      </c>
      <c r="I72" s="21">
        <v>9559</v>
      </c>
      <c r="J72" s="44">
        <v>10213</v>
      </c>
      <c r="K72" s="43">
        <v>10284</v>
      </c>
      <c r="L72" s="43">
        <v>11237</v>
      </c>
      <c r="M72" s="72">
        <v>10576</v>
      </c>
      <c r="N72" s="2"/>
      <c r="O72" s="2"/>
      <c r="P72" s="2"/>
      <c r="Q72" s="2"/>
    </row>
    <row r="73" spans="1:17" ht="18.75" x14ac:dyDescent="0.25">
      <c r="A73" s="321" t="s">
        <v>44</v>
      </c>
      <c r="B73" s="322"/>
      <c r="C73" s="83">
        <v>7962</v>
      </c>
      <c r="D73" s="20">
        <v>8634</v>
      </c>
      <c r="E73" s="20">
        <v>9925</v>
      </c>
      <c r="F73" s="20">
        <v>10768</v>
      </c>
      <c r="G73" s="20">
        <v>11541</v>
      </c>
      <c r="H73" s="21">
        <v>11332</v>
      </c>
      <c r="I73" s="21">
        <v>12062</v>
      </c>
      <c r="J73" s="44">
        <v>12516</v>
      </c>
      <c r="K73" s="43">
        <v>12116</v>
      </c>
      <c r="L73" s="43">
        <v>12030</v>
      </c>
      <c r="M73" s="72">
        <v>11064</v>
      </c>
      <c r="N73" s="2"/>
      <c r="O73" s="2"/>
      <c r="P73" s="2"/>
      <c r="Q73" s="2"/>
    </row>
    <row r="74" spans="1:17" ht="18.75" x14ac:dyDescent="0.25">
      <c r="A74" s="321" t="s">
        <v>45</v>
      </c>
      <c r="B74" s="322"/>
      <c r="C74" s="83">
        <v>726</v>
      </c>
      <c r="D74" s="20">
        <v>714</v>
      </c>
      <c r="E74" s="20">
        <v>645</v>
      </c>
      <c r="F74" s="20">
        <v>560</v>
      </c>
      <c r="G74" s="20">
        <v>463</v>
      </c>
      <c r="H74" s="21">
        <v>455</v>
      </c>
      <c r="I74" s="21">
        <v>406</v>
      </c>
      <c r="J74" s="44">
        <v>446</v>
      </c>
      <c r="K74" s="43">
        <v>426</v>
      </c>
      <c r="L74" s="43">
        <v>634</v>
      </c>
      <c r="M74" s="72">
        <v>830</v>
      </c>
      <c r="N74" s="2"/>
      <c r="O74" s="2"/>
      <c r="P74" s="2"/>
      <c r="Q74" s="2"/>
    </row>
    <row r="75" spans="1:17" ht="18.75" x14ac:dyDescent="0.25">
      <c r="A75" s="321" t="s">
        <v>2533</v>
      </c>
      <c r="B75" s="322"/>
      <c r="C75" s="204" t="s">
        <v>67</v>
      </c>
      <c r="D75" s="205" t="s">
        <v>67</v>
      </c>
      <c r="E75" s="205" t="s">
        <v>67</v>
      </c>
      <c r="F75" s="205" t="s">
        <v>67</v>
      </c>
      <c r="G75" s="205" t="s">
        <v>67</v>
      </c>
      <c r="H75" s="206" t="s">
        <v>67</v>
      </c>
      <c r="I75" s="206" t="s">
        <v>67</v>
      </c>
      <c r="J75" s="207" t="s">
        <v>67</v>
      </c>
      <c r="K75" s="208" t="s">
        <v>67</v>
      </c>
      <c r="L75" s="208">
        <v>252</v>
      </c>
      <c r="M75" s="209">
        <v>847</v>
      </c>
      <c r="N75" s="2"/>
      <c r="O75" s="2"/>
      <c r="P75" s="2"/>
      <c r="Q75" s="2"/>
    </row>
    <row r="76" spans="1:17" ht="19.5" thickBot="1" x14ac:dyDescent="0.3">
      <c r="A76" s="323" t="s">
        <v>22</v>
      </c>
      <c r="B76" s="324"/>
      <c r="C76" s="85">
        <f>+SUM(C67:C75)</f>
        <v>25388</v>
      </c>
      <c r="D76" s="86">
        <f t="shared" ref="D76:M76" si="7">+SUM(D67:D75)</f>
        <v>27061</v>
      </c>
      <c r="E76" s="86">
        <f t="shared" si="7"/>
        <v>29574</v>
      </c>
      <c r="F76" s="86">
        <f t="shared" si="7"/>
        <v>31099</v>
      </c>
      <c r="G76" s="86">
        <f t="shared" si="7"/>
        <v>32082</v>
      </c>
      <c r="H76" s="87">
        <f t="shared" si="7"/>
        <v>33269</v>
      </c>
      <c r="I76" s="87">
        <f t="shared" si="7"/>
        <v>37305</v>
      </c>
      <c r="J76" s="88">
        <f t="shared" si="7"/>
        <v>39301</v>
      </c>
      <c r="K76" s="76">
        <f t="shared" si="7"/>
        <v>38066</v>
      </c>
      <c r="L76" s="76">
        <f t="shared" si="7"/>
        <v>41572</v>
      </c>
      <c r="M76" s="77">
        <f t="shared" si="7"/>
        <v>40303</v>
      </c>
      <c r="N76" s="2"/>
      <c r="O76" s="2"/>
      <c r="P76" s="2"/>
      <c r="Q76" s="2"/>
    </row>
    <row r="77" spans="1:17" ht="15.75" x14ac:dyDescent="0.25">
      <c r="A77" s="10" t="s">
        <v>23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</row>
    <row r="78" spans="1:17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</row>
    <row r="79" spans="1:17" ht="21.75" thickBot="1" x14ac:dyDescent="0.3">
      <c r="A79" s="12" t="s">
        <v>2520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</row>
    <row r="80" spans="1:17" ht="19.5" thickBot="1" x14ac:dyDescent="0.3">
      <c r="A80" s="102" t="s">
        <v>2534</v>
      </c>
      <c r="B80" s="263"/>
      <c r="C80" s="263"/>
      <c r="D80" s="263"/>
      <c r="E80" s="263"/>
      <c r="F80" s="263"/>
      <c r="G80" s="263"/>
      <c r="H80" s="222">
        <v>2016</v>
      </c>
      <c r="I80" s="65">
        <v>2017</v>
      </c>
      <c r="J80" s="65">
        <v>2018</v>
      </c>
      <c r="K80" s="47">
        <v>2019</v>
      </c>
      <c r="L80" s="47">
        <v>2020</v>
      </c>
      <c r="M80" s="66">
        <v>2021</v>
      </c>
      <c r="N80" s="2"/>
      <c r="O80" s="2"/>
      <c r="P80" s="2"/>
      <c r="Q80" s="2"/>
    </row>
    <row r="81" spans="1:17" ht="18.75" x14ac:dyDescent="0.25">
      <c r="A81" s="264" t="s">
        <v>2521</v>
      </c>
      <c r="B81" s="265"/>
      <c r="C81" s="265"/>
      <c r="D81" s="265"/>
      <c r="E81" s="265"/>
      <c r="F81" s="265"/>
      <c r="G81" s="265"/>
      <c r="H81" s="269">
        <v>10652</v>
      </c>
      <c r="I81" s="81">
        <v>11814</v>
      </c>
      <c r="J81" s="81">
        <v>12399</v>
      </c>
      <c r="K81" s="70">
        <v>12510</v>
      </c>
      <c r="L81" s="70">
        <v>13305</v>
      </c>
      <c r="M81" s="71">
        <v>12647</v>
      </c>
      <c r="N81" s="2"/>
      <c r="O81" s="2"/>
      <c r="P81" s="2"/>
      <c r="Q81" s="2"/>
    </row>
    <row r="82" spans="1:17" ht="18.75" x14ac:dyDescent="0.25">
      <c r="A82" s="266" t="s">
        <v>2523</v>
      </c>
      <c r="B82" s="267"/>
      <c r="C82" s="267"/>
      <c r="D82" s="267"/>
      <c r="E82" s="267"/>
      <c r="F82" s="267"/>
      <c r="G82" s="267"/>
      <c r="H82" s="270">
        <v>855</v>
      </c>
      <c r="I82" s="44">
        <v>878</v>
      </c>
      <c r="J82" s="44">
        <v>1047</v>
      </c>
      <c r="K82" s="43">
        <v>1228</v>
      </c>
      <c r="L82" s="43">
        <v>1449</v>
      </c>
      <c r="M82" s="72">
        <v>1634</v>
      </c>
      <c r="N82" s="2"/>
      <c r="O82" s="2"/>
      <c r="P82" s="2"/>
      <c r="Q82" s="2"/>
    </row>
    <row r="83" spans="1:17" ht="18.75" x14ac:dyDescent="0.25">
      <c r="A83" s="266" t="s">
        <v>2524</v>
      </c>
      <c r="B83" s="267"/>
      <c r="C83" s="267"/>
      <c r="D83" s="267"/>
      <c r="E83" s="267"/>
      <c r="F83" s="267"/>
      <c r="G83" s="267"/>
      <c r="H83" s="270">
        <v>293</v>
      </c>
      <c r="I83" s="44">
        <v>300</v>
      </c>
      <c r="J83" s="44">
        <v>290</v>
      </c>
      <c r="K83" s="43">
        <v>331</v>
      </c>
      <c r="L83" s="43">
        <v>991</v>
      </c>
      <c r="M83" s="72">
        <v>510</v>
      </c>
      <c r="N83" s="2"/>
      <c r="O83" s="2"/>
      <c r="P83" s="2"/>
      <c r="Q83" s="2"/>
    </row>
    <row r="84" spans="1:17" ht="18.75" x14ac:dyDescent="0.25">
      <c r="A84" s="261" t="s">
        <v>2525</v>
      </c>
      <c r="B84" s="262"/>
      <c r="C84" s="262"/>
      <c r="D84" s="262"/>
      <c r="E84" s="262"/>
      <c r="F84" s="262"/>
      <c r="G84" s="262"/>
      <c r="H84" s="270">
        <v>1461</v>
      </c>
      <c r="I84" s="44">
        <v>1414</v>
      </c>
      <c r="J84" s="44">
        <v>1317</v>
      </c>
      <c r="K84" s="43">
        <v>1143</v>
      </c>
      <c r="L84" s="43">
        <v>1250</v>
      </c>
      <c r="M84" s="72">
        <v>1330</v>
      </c>
      <c r="N84" s="2"/>
      <c r="O84" s="2"/>
      <c r="P84" s="2"/>
      <c r="Q84" s="2"/>
    </row>
    <row r="85" spans="1:17" ht="18.75" x14ac:dyDescent="0.25">
      <c r="A85" s="261" t="s">
        <v>2526</v>
      </c>
      <c r="B85" s="262"/>
      <c r="C85" s="262"/>
      <c r="D85" s="262"/>
      <c r="E85" s="262"/>
      <c r="F85" s="262"/>
      <c r="G85" s="262"/>
      <c r="H85" s="270">
        <v>4907</v>
      </c>
      <c r="I85" s="44">
        <v>5391</v>
      </c>
      <c r="J85" s="44">
        <v>5581</v>
      </c>
      <c r="K85" s="43">
        <v>5781</v>
      </c>
      <c r="L85" s="43">
        <v>6128</v>
      </c>
      <c r="M85" s="72">
        <v>6928</v>
      </c>
      <c r="N85" s="2"/>
      <c r="O85" s="2"/>
      <c r="P85" s="2"/>
      <c r="Q85" s="2"/>
    </row>
    <row r="86" spans="1:17" ht="18.75" x14ac:dyDescent="0.25">
      <c r="A86" s="261" t="s">
        <v>2527</v>
      </c>
      <c r="B86" s="262"/>
      <c r="C86" s="262"/>
      <c r="D86" s="262"/>
      <c r="E86" s="262"/>
      <c r="F86" s="262"/>
      <c r="G86" s="262"/>
      <c r="H86" s="270">
        <v>2510</v>
      </c>
      <c r="I86" s="44">
        <v>4168</v>
      </c>
      <c r="J86" s="44">
        <v>4898</v>
      </c>
      <c r="K86" s="43">
        <v>3456</v>
      </c>
      <c r="L86" s="43">
        <v>4939</v>
      </c>
      <c r="M86" s="72">
        <v>3457</v>
      </c>
      <c r="N86" s="2"/>
      <c r="O86" s="2"/>
      <c r="P86" s="2"/>
      <c r="Q86" s="2"/>
    </row>
    <row r="87" spans="1:17" ht="18.75" x14ac:dyDescent="0.25">
      <c r="A87" s="261" t="s">
        <v>2528</v>
      </c>
      <c r="B87" s="262"/>
      <c r="C87" s="262"/>
      <c r="D87" s="262"/>
      <c r="E87" s="262"/>
      <c r="F87" s="262"/>
      <c r="G87" s="262"/>
      <c r="H87" s="270">
        <v>8864</v>
      </c>
      <c r="I87" s="44">
        <v>9187</v>
      </c>
      <c r="J87" s="44">
        <v>9424</v>
      </c>
      <c r="K87" s="43">
        <v>9311</v>
      </c>
      <c r="L87" s="43">
        <v>9241</v>
      </c>
      <c r="M87" s="72">
        <v>9891</v>
      </c>
      <c r="N87" s="2"/>
      <c r="O87" s="2"/>
      <c r="P87" s="2"/>
      <c r="Q87" s="2"/>
    </row>
    <row r="88" spans="1:17" ht="18.75" x14ac:dyDescent="0.25">
      <c r="A88" s="266" t="s">
        <v>2529</v>
      </c>
      <c r="B88" s="267"/>
      <c r="C88" s="267"/>
      <c r="D88" s="267"/>
      <c r="E88" s="267"/>
      <c r="F88" s="267"/>
      <c r="G88" s="267"/>
      <c r="H88" s="270" t="s">
        <v>67</v>
      </c>
      <c r="I88" s="44" t="s">
        <v>67</v>
      </c>
      <c r="J88" s="44" t="s">
        <v>67</v>
      </c>
      <c r="K88" s="43" t="s">
        <v>67</v>
      </c>
      <c r="L88" s="43" t="s">
        <v>67</v>
      </c>
      <c r="M88" s="72">
        <v>0</v>
      </c>
      <c r="N88" s="2"/>
      <c r="O88" s="2"/>
      <c r="P88" s="2"/>
      <c r="Q88" s="2"/>
    </row>
    <row r="89" spans="1:17" ht="18.75" x14ac:dyDescent="0.25">
      <c r="A89" s="266" t="s">
        <v>2530</v>
      </c>
      <c r="B89" s="267"/>
      <c r="C89" s="267"/>
      <c r="D89" s="267"/>
      <c r="E89" s="267"/>
      <c r="F89" s="267"/>
      <c r="G89" s="267"/>
      <c r="H89" s="270">
        <v>1660</v>
      </c>
      <c r="I89" s="44">
        <v>1756</v>
      </c>
      <c r="J89" s="44">
        <v>1625</v>
      </c>
      <c r="K89" s="43">
        <v>1727</v>
      </c>
      <c r="L89" s="43">
        <v>1959</v>
      </c>
      <c r="M89" s="72">
        <v>2159</v>
      </c>
      <c r="N89" s="2"/>
      <c r="O89" s="2"/>
      <c r="P89" s="2"/>
      <c r="Q89" s="2"/>
    </row>
    <row r="90" spans="1:17" ht="18.75" x14ac:dyDescent="0.25">
      <c r="A90" s="266" t="s">
        <v>2531</v>
      </c>
      <c r="B90" s="267"/>
      <c r="C90" s="267"/>
      <c r="D90" s="267"/>
      <c r="E90" s="267"/>
      <c r="F90" s="267"/>
      <c r="G90" s="267"/>
      <c r="H90" s="270">
        <v>651</v>
      </c>
      <c r="I90" s="44">
        <v>667</v>
      </c>
      <c r="J90" s="44">
        <v>705</v>
      </c>
      <c r="K90" s="43">
        <v>672</v>
      </c>
      <c r="L90" s="43">
        <v>674</v>
      </c>
      <c r="M90" s="72">
        <v>643</v>
      </c>
      <c r="N90" s="2"/>
      <c r="O90" s="2"/>
      <c r="P90" s="2"/>
      <c r="Q90" s="2"/>
    </row>
    <row r="91" spans="1:17" ht="17.25" customHeight="1" x14ac:dyDescent="0.25">
      <c r="A91" s="266" t="s">
        <v>2532</v>
      </c>
      <c r="B91" s="267"/>
      <c r="C91" s="267"/>
      <c r="D91" s="267"/>
      <c r="E91" s="267"/>
      <c r="F91" s="267"/>
      <c r="G91" s="267"/>
      <c r="H91" s="270">
        <v>1416</v>
      </c>
      <c r="I91" s="44">
        <v>1730</v>
      </c>
      <c r="J91" s="44">
        <v>2015</v>
      </c>
      <c r="K91" s="43">
        <v>1907</v>
      </c>
      <c r="L91" s="43">
        <v>1384</v>
      </c>
      <c r="M91" s="72">
        <v>1104</v>
      </c>
      <c r="N91" s="2"/>
      <c r="O91" s="2"/>
      <c r="P91" s="2"/>
      <c r="Q91" s="2"/>
    </row>
    <row r="92" spans="1:17" ht="18.75" x14ac:dyDescent="0.25">
      <c r="A92" s="266" t="s">
        <v>2533</v>
      </c>
      <c r="B92" s="267"/>
      <c r="C92" s="267"/>
      <c r="D92" s="267"/>
      <c r="E92" s="267"/>
      <c r="F92" s="267"/>
      <c r="G92" s="267"/>
      <c r="H92" s="270" t="s">
        <v>67</v>
      </c>
      <c r="I92" s="44" t="s">
        <v>67</v>
      </c>
      <c r="J92" s="44" t="s">
        <v>67</v>
      </c>
      <c r="K92" s="43" t="s">
        <v>67</v>
      </c>
      <c r="L92" s="43">
        <v>252</v>
      </c>
      <c r="M92" s="72">
        <v>0</v>
      </c>
      <c r="N92" s="2"/>
      <c r="O92" s="2"/>
      <c r="P92" s="2"/>
      <c r="Q92" s="2"/>
    </row>
    <row r="93" spans="1:17" ht="19.5" thickBot="1" x14ac:dyDescent="0.3">
      <c r="A93" s="107" t="s">
        <v>22</v>
      </c>
      <c r="B93" s="268"/>
      <c r="C93" s="268"/>
      <c r="D93" s="268"/>
      <c r="E93" s="268"/>
      <c r="F93" s="268"/>
      <c r="G93" s="268"/>
      <c r="H93" s="271">
        <f t="shared" ref="H93:M93" si="8">+SUM(H81:H92)</f>
        <v>33269</v>
      </c>
      <c r="I93" s="88">
        <f t="shared" si="8"/>
        <v>37305</v>
      </c>
      <c r="J93" s="88">
        <f t="shared" si="8"/>
        <v>39301</v>
      </c>
      <c r="K93" s="76">
        <f t="shared" si="8"/>
        <v>38066</v>
      </c>
      <c r="L93" s="76">
        <f t="shared" si="8"/>
        <v>41572</v>
      </c>
      <c r="M93" s="77">
        <f t="shared" si="8"/>
        <v>40303</v>
      </c>
      <c r="N93" s="2"/>
      <c r="O93" s="2"/>
      <c r="P93" s="2"/>
      <c r="Q93" s="2"/>
    </row>
    <row r="94" spans="1:17" ht="15.75" x14ac:dyDescent="0.25">
      <c r="A94" s="10" t="s">
        <v>23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</row>
    <row r="95" spans="1:17" ht="15.75" x14ac:dyDescent="0.25">
      <c r="A95" s="10" t="s">
        <v>2522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</row>
    <row r="96" spans="1:17" ht="15.75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</row>
    <row r="97" spans="1:17" ht="21.75" thickBot="1" x14ac:dyDescent="0.3">
      <c r="A97" s="12" t="s">
        <v>46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</row>
    <row r="98" spans="1:17" ht="19.5" thickBot="1" x14ac:dyDescent="0.3">
      <c r="A98" s="293" t="s">
        <v>47</v>
      </c>
      <c r="B98" s="294"/>
      <c r="C98" s="63">
        <v>2011</v>
      </c>
      <c r="D98" s="64">
        <v>2012</v>
      </c>
      <c r="E98" s="64">
        <v>2013</v>
      </c>
      <c r="F98" s="64">
        <v>2014</v>
      </c>
      <c r="G98" s="64">
        <v>2015</v>
      </c>
      <c r="H98" s="65">
        <v>2016</v>
      </c>
      <c r="I98" s="65">
        <v>2017</v>
      </c>
      <c r="J98" s="65">
        <v>2018</v>
      </c>
      <c r="K98" s="47">
        <v>2019</v>
      </c>
      <c r="L98" s="47">
        <v>2020</v>
      </c>
      <c r="M98" s="66">
        <v>2021</v>
      </c>
      <c r="N98" s="2"/>
      <c r="O98" s="2"/>
      <c r="P98" s="2"/>
      <c r="Q98" s="2"/>
    </row>
    <row r="99" spans="1:17" ht="18.75" x14ac:dyDescent="0.25">
      <c r="A99" s="316" t="s">
        <v>48</v>
      </c>
      <c r="B99" s="283"/>
      <c r="C99" s="78">
        <v>20513</v>
      </c>
      <c r="D99" s="79">
        <v>21886</v>
      </c>
      <c r="E99" s="79">
        <v>24263</v>
      </c>
      <c r="F99" s="79">
        <v>25962</v>
      </c>
      <c r="G99" s="79">
        <v>27462</v>
      </c>
      <c r="H99" s="80">
        <v>28298</v>
      </c>
      <c r="I99" s="80">
        <v>30166</v>
      </c>
      <c r="J99" s="80">
        <v>31256</v>
      </c>
      <c r="K99" s="70">
        <v>31267</v>
      </c>
      <c r="L99" s="70">
        <v>32382</v>
      </c>
      <c r="M99" s="71">
        <v>32207</v>
      </c>
      <c r="N99" s="2"/>
      <c r="O99" s="2"/>
      <c r="P99" s="2"/>
      <c r="Q99" s="2"/>
    </row>
    <row r="100" spans="1:17" ht="18.75" x14ac:dyDescent="0.25">
      <c r="A100" s="279" t="s">
        <v>49</v>
      </c>
      <c r="B100" s="280"/>
      <c r="C100" s="83">
        <v>4854</v>
      </c>
      <c r="D100" s="20">
        <v>5104</v>
      </c>
      <c r="E100" s="20">
        <v>5202</v>
      </c>
      <c r="F100" s="20">
        <v>4990</v>
      </c>
      <c r="G100" s="20">
        <v>4488</v>
      </c>
      <c r="H100" s="21">
        <v>4377</v>
      </c>
      <c r="I100" s="21">
        <v>5868</v>
      </c>
      <c r="J100" s="21">
        <v>6295</v>
      </c>
      <c r="K100" s="43">
        <v>4374</v>
      </c>
      <c r="L100" s="43">
        <v>5293</v>
      </c>
      <c r="M100" s="72">
        <v>4655</v>
      </c>
      <c r="N100" s="2"/>
      <c r="O100" s="2"/>
      <c r="P100" s="2"/>
      <c r="Q100" s="2"/>
    </row>
    <row r="101" spans="1:17" ht="18.75" x14ac:dyDescent="0.25">
      <c r="A101" s="279" t="s">
        <v>50</v>
      </c>
      <c r="B101" s="280"/>
      <c r="C101" s="83">
        <v>21</v>
      </c>
      <c r="D101" s="20">
        <v>71</v>
      </c>
      <c r="E101" s="20">
        <v>109</v>
      </c>
      <c r="F101" s="20">
        <v>147</v>
      </c>
      <c r="G101" s="20">
        <v>132</v>
      </c>
      <c r="H101" s="21">
        <v>594</v>
      </c>
      <c r="I101" s="21">
        <v>1271</v>
      </c>
      <c r="J101" s="21">
        <v>1750</v>
      </c>
      <c r="K101" s="43">
        <v>2425</v>
      </c>
      <c r="L101" s="43">
        <v>3897</v>
      </c>
      <c r="M101" s="72">
        <v>3441</v>
      </c>
      <c r="N101" s="2"/>
      <c r="O101" s="2"/>
      <c r="P101" s="2"/>
      <c r="Q101" s="2"/>
    </row>
    <row r="102" spans="1:17" ht="18.75" x14ac:dyDescent="0.25">
      <c r="A102" s="279" t="s">
        <v>2541</v>
      </c>
      <c r="B102" s="280"/>
      <c r="C102" s="204" t="s">
        <v>67</v>
      </c>
      <c r="D102" s="205" t="s">
        <v>67</v>
      </c>
      <c r="E102" s="205" t="s">
        <v>67</v>
      </c>
      <c r="F102" s="205" t="s">
        <v>67</v>
      </c>
      <c r="G102" s="205" t="s">
        <v>67</v>
      </c>
      <c r="H102" s="206" t="s">
        <v>67</v>
      </c>
      <c r="I102" s="206" t="s">
        <v>67</v>
      </c>
      <c r="J102" s="206" t="s">
        <v>67</v>
      </c>
      <c r="K102" s="208" t="s">
        <v>67</v>
      </c>
      <c r="L102" s="208" t="s">
        <v>67</v>
      </c>
      <c r="M102" s="209">
        <v>0</v>
      </c>
      <c r="N102" s="2"/>
      <c r="O102" s="2"/>
      <c r="P102" s="2"/>
      <c r="Q102" s="2"/>
    </row>
    <row r="103" spans="1:17" ht="19.5" thickBot="1" x14ac:dyDescent="0.3">
      <c r="A103" s="323" t="s">
        <v>22</v>
      </c>
      <c r="B103" s="324"/>
      <c r="C103" s="85">
        <f>+SUM(C99:C102)</f>
        <v>25388</v>
      </c>
      <c r="D103" s="86">
        <f t="shared" ref="D103:M103" si="9">+SUM(D99:D102)</f>
        <v>27061</v>
      </c>
      <c r="E103" s="86">
        <f t="shared" si="9"/>
        <v>29574</v>
      </c>
      <c r="F103" s="86">
        <f t="shared" si="9"/>
        <v>31099</v>
      </c>
      <c r="G103" s="86">
        <f t="shared" si="9"/>
        <v>32082</v>
      </c>
      <c r="H103" s="87">
        <f t="shared" si="9"/>
        <v>33269</v>
      </c>
      <c r="I103" s="87">
        <f t="shared" si="9"/>
        <v>37305</v>
      </c>
      <c r="J103" s="87">
        <f t="shared" si="9"/>
        <v>39301</v>
      </c>
      <c r="K103" s="76">
        <f t="shared" si="9"/>
        <v>38066</v>
      </c>
      <c r="L103" s="76">
        <f t="shared" si="9"/>
        <v>41572</v>
      </c>
      <c r="M103" s="210">
        <f t="shared" si="9"/>
        <v>40303</v>
      </c>
      <c r="N103" s="2"/>
      <c r="O103" s="2"/>
      <c r="P103" s="2"/>
      <c r="Q103" s="2"/>
    </row>
    <row r="104" spans="1:17" ht="15.75" x14ac:dyDescent="0.25">
      <c r="A104" s="10" t="s">
        <v>23</v>
      </c>
      <c r="B104" s="1"/>
      <c r="C104" s="1"/>
      <c r="D104" s="1"/>
      <c r="E104" s="1"/>
      <c r="F104" s="1"/>
      <c r="G104" s="1"/>
      <c r="H104" s="16"/>
      <c r="I104" s="16"/>
      <c r="J104" s="16"/>
      <c r="K104" s="1"/>
      <c r="L104" s="2"/>
      <c r="M104" s="2"/>
      <c r="N104" s="2"/>
      <c r="O104" s="2"/>
      <c r="P104" s="2"/>
      <c r="Q104" s="2"/>
    </row>
    <row r="105" spans="1:17" ht="15.75" x14ac:dyDescent="0.25">
      <c r="A105" s="10" t="s">
        <v>2540</v>
      </c>
      <c r="B105" s="1"/>
      <c r="C105" s="1"/>
      <c r="D105" s="1"/>
      <c r="E105" s="1"/>
      <c r="F105" s="1"/>
      <c r="G105" s="1"/>
      <c r="H105" s="16"/>
      <c r="I105" s="16"/>
      <c r="J105" s="16"/>
      <c r="K105" s="1"/>
      <c r="L105" s="2"/>
      <c r="M105" s="2"/>
      <c r="N105" s="2"/>
      <c r="O105" s="2"/>
      <c r="P105" s="2"/>
      <c r="Q105" s="2"/>
    </row>
    <row r="106" spans="1:17" ht="15" customHeight="1" x14ac:dyDescent="0.25">
      <c r="A106" s="22"/>
      <c r="B106" s="1"/>
      <c r="C106" s="1"/>
      <c r="D106" s="1"/>
      <c r="E106" s="1"/>
      <c r="F106" s="1"/>
      <c r="G106" s="2"/>
      <c r="H106" s="2"/>
      <c r="I106" s="23"/>
      <c r="J106" s="23"/>
      <c r="K106" s="2"/>
      <c r="L106" s="2"/>
      <c r="M106" s="2"/>
      <c r="N106" s="2"/>
      <c r="O106" s="2"/>
      <c r="P106" s="2"/>
      <c r="Q106" s="2"/>
    </row>
    <row r="107" spans="1:17" ht="21.75" thickBot="1" x14ac:dyDescent="0.3">
      <c r="A107" s="12" t="s">
        <v>51</v>
      </c>
      <c r="B107" s="1"/>
      <c r="C107" s="1"/>
      <c r="D107" s="1"/>
      <c r="E107" s="1"/>
      <c r="F107" s="1"/>
      <c r="G107" s="1"/>
      <c r="H107" s="1"/>
      <c r="I107" s="1"/>
      <c r="J107" s="1"/>
      <c r="K107" s="13"/>
      <c r="L107" s="2"/>
      <c r="M107" s="2"/>
      <c r="N107" s="2"/>
      <c r="O107" s="2"/>
      <c r="P107" s="2"/>
      <c r="Q107" s="2"/>
    </row>
    <row r="108" spans="1:17" ht="19.5" thickBot="1" x14ac:dyDescent="0.3">
      <c r="A108" s="293" t="s">
        <v>52</v>
      </c>
      <c r="B108" s="294"/>
      <c r="C108" s="63">
        <v>2011</v>
      </c>
      <c r="D108" s="64">
        <v>2012</v>
      </c>
      <c r="E108" s="64">
        <v>2013</v>
      </c>
      <c r="F108" s="64">
        <v>2014</v>
      </c>
      <c r="G108" s="64">
        <v>2015</v>
      </c>
      <c r="H108" s="65">
        <v>2016</v>
      </c>
      <c r="I108" s="65">
        <v>2017</v>
      </c>
      <c r="J108" s="65">
        <v>2018</v>
      </c>
      <c r="K108" s="47">
        <v>2019</v>
      </c>
      <c r="L108" s="47">
        <v>2020</v>
      </c>
      <c r="M108" s="66">
        <v>2021</v>
      </c>
      <c r="N108" s="2"/>
      <c r="O108" s="2"/>
      <c r="P108" s="2"/>
      <c r="Q108" s="2"/>
    </row>
    <row r="109" spans="1:17" ht="18.75" x14ac:dyDescent="0.25">
      <c r="A109" s="310" t="s">
        <v>53</v>
      </c>
      <c r="B109" s="311"/>
      <c r="C109" s="67">
        <v>11778</v>
      </c>
      <c r="D109" s="68">
        <v>12808</v>
      </c>
      <c r="E109" s="68">
        <v>12987</v>
      </c>
      <c r="F109" s="68">
        <v>14244</v>
      </c>
      <c r="G109" s="68">
        <v>14729</v>
      </c>
      <c r="H109" s="69">
        <v>15478</v>
      </c>
      <c r="I109" s="69">
        <v>17293</v>
      </c>
      <c r="J109" s="70">
        <v>18367</v>
      </c>
      <c r="K109" s="70">
        <v>18208</v>
      </c>
      <c r="L109" s="70">
        <v>19793</v>
      </c>
      <c r="M109" s="71">
        <v>18842</v>
      </c>
      <c r="N109" s="2"/>
      <c r="O109" s="2"/>
      <c r="P109" s="2"/>
      <c r="Q109" s="2"/>
    </row>
    <row r="110" spans="1:17" ht="18.75" x14ac:dyDescent="0.25">
      <c r="A110" s="312" t="s">
        <v>54</v>
      </c>
      <c r="B110" s="313"/>
      <c r="C110" s="83">
        <v>13610</v>
      </c>
      <c r="D110" s="20">
        <v>14253</v>
      </c>
      <c r="E110" s="20">
        <v>16587</v>
      </c>
      <c r="F110" s="20">
        <v>16855</v>
      </c>
      <c r="G110" s="20">
        <v>17353</v>
      </c>
      <c r="H110" s="21">
        <v>17791</v>
      </c>
      <c r="I110" s="21">
        <v>20012</v>
      </c>
      <c r="J110" s="21">
        <v>20934</v>
      </c>
      <c r="K110" s="43">
        <v>19858</v>
      </c>
      <c r="L110" s="43">
        <v>21779</v>
      </c>
      <c r="M110" s="72">
        <v>21461</v>
      </c>
      <c r="N110" s="2"/>
      <c r="O110" s="2"/>
      <c r="P110" s="2"/>
      <c r="Q110" s="2"/>
    </row>
    <row r="111" spans="1:17" ht="19.5" thickBot="1" x14ac:dyDescent="0.3">
      <c r="A111" s="314" t="s">
        <v>22</v>
      </c>
      <c r="B111" s="315"/>
      <c r="C111" s="85">
        <f>+SUM(C109:C110)</f>
        <v>25388</v>
      </c>
      <c r="D111" s="86">
        <f t="shared" ref="D111:L111" si="10">+SUM(D109:D110)</f>
        <v>27061</v>
      </c>
      <c r="E111" s="86">
        <f t="shared" si="10"/>
        <v>29574</v>
      </c>
      <c r="F111" s="86">
        <f t="shared" si="10"/>
        <v>31099</v>
      </c>
      <c r="G111" s="86">
        <f t="shared" si="10"/>
        <v>32082</v>
      </c>
      <c r="H111" s="87">
        <f t="shared" si="10"/>
        <v>33269</v>
      </c>
      <c r="I111" s="87">
        <f t="shared" si="10"/>
        <v>37305</v>
      </c>
      <c r="J111" s="87">
        <f t="shared" si="10"/>
        <v>39301</v>
      </c>
      <c r="K111" s="76">
        <f t="shared" si="10"/>
        <v>38066</v>
      </c>
      <c r="L111" s="76">
        <f t="shared" si="10"/>
        <v>41572</v>
      </c>
      <c r="M111" s="188">
        <f t="shared" ref="M111" si="11">+SUM(M109:M110)</f>
        <v>40303</v>
      </c>
      <c r="N111" s="2"/>
      <c r="O111" s="2"/>
      <c r="P111" s="2"/>
      <c r="Q111" s="2"/>
    </row>
    <row r="112" spans="1:17" ht="15.75" x14ac:dyDescent="0.25">
      <c r="A112" s="10" t="s">
        <v>23</v>
      </c>
      <c r="B112" s="1"/>
      <c r="C112" s="1"/>
      <c r="D112" s="1"/>
      <c r="E112" s="1"/>
      <c r="F112" s="1"/>
      <c r="G112" s="1"/>
      <c r="H112" s="16"/>
      <c r="I112" s="16"/>
      <c r="J112" s="16"/>
      <c r="K112" s="16"/>
      <c r="L112" s="2"/>
      <c r="M112" s="2"/>
      <c r="N112" s="2"/>
      <c r="O112" s="2"/>
      <c r="P112" s="2"/>
      <c r="Q112" s="2"/>
    </row>
    <row r="113" spans="1:1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</row>
    <row r="114" spans="1:17" ht="21.75" thickBot="1" x14ac:dyDescent="0.3">
      <c r="A114" s="12" t="s">
        <v>55</v>
      </c>
      <c r="B114" s="1"/>
      <c r="C114" s="1"/>
      <c r="D114" s="1"/>
      <c r="E114" s="1"/>
      <c r="F114" s="1"/>
      <c r="G114" s="12" t="s">
        <v>56</v>
      </c>
      <c r="H114" s="1"/>
      <c r="I114" s="1"/>
      <c r="J114" s="1"/>
      <c r="K114" s="1"/>
      <c r="L114" s="2"/>
      <c r="M114" s="2"/>
      <c r="N114" s="2"/>
      <c r="O114" s="2"/>
      <c r="P114" s="2"/>
      <c r="Q114" s="2"/>
    </row>
    <row r="115" spans="1:17" ht="19.5" thickBot="1" x14ac:dyDescent="0.3">
      <c r="A115" s="293" t="s">
        <v>29</v>
      </c>
      <c r="B115" s="294"/>
      <c r="C115" s="90" t="s">
        <v>57</v>
      </c>
      <c r="D115" s="91" t="s">
        <v>58</v>
      </c>
      <c r="E115" s="92" t="s">
        <v>59</v>
      </c>
      <c r="F115" s="1"/>
      <c r="G115" s="293" t="s">
        <v>60</v>
      </c>
      <c r="H115" s="327"/>
      <c r="I115" s="92" t="s">
        <v>61</v>
      </c>
      <c r="K115" s="1"/>
      <c r="L115" s="2"/>
      <c r="M115" s="2"/>
      <c r="N115" s="2"/>
      <c r="O115" s="2"/>
      <c r="P115" s="2"/>
      <c r="Q115" s="2"/>
    </row>
    <row r="116" spans="1:17" ht="18.75" x14ac:dyDescent="0.25">
      <c r="A116" s="328" t="s">
        <v>30</v>
      </c>
      <c r="B116" s="329"/>
      <c r="C116" s="78">
        <f t="shared" ref="C116:C121" si="12">+M56</f>
        <v>0</v>
      </c>
      <c r="D116" s="93">
        <v>0</v>
      </c>
      <c r="E116" s="94" t="str">
        <f>+IF(OR(C116=0,C116="-"),"",(D116/C116))</f>
        <v/>
      </c>
      <c r="F116" s="1"/>
      <c r="G116" s="328" t="s">
        <v>30</v>
      </c>
      <c r="H116" s="330"/>
      <c r="I116" s="99">
        <v>0</v>
      </c>
      <c r="K116" s="1"/>
      <c r="L116" s="2"/>
      <c r="M116" s="2"/>
      <c r="N116" s="2"/>
      <c r="O116" s="2"/>
      <c r="P116" s="2"/>
      <c r="Q116" s="2"/>
    </row>
    <row r="117" spans="1:17" ht="18.75" x14ac:dyDescent="0.25">
      <c r="A117" s="331" t="s">
        <v>31</v>
      </c>
      <c r="B117" s="332"/>
      <c r="C117" s="83">
        <f t="shared" si="12"/>
        <v>8384</v>
      </c>
      <c r="D117" s="95">
        <v>391</v>
      </c>
      <c r="E117" s="96">
        <f t="shared" ref="E117:E121" si="13">+IF(OR(C117=0,C117="-"),"",(D117/C117))</f>
        <v>4.6636450381679392E-2</v>
      </c>
      <c r="F117" s="1"/>
      <c r="G117" s="331" t="s">
        <v>31</v>
      </c>
      <c r="H117" s="333"/>
      <c r="I117" s="100">
        <v>28</v>
      </c>
      <c r="K117" s="1"/>
      <c r="L117" s="2"/>
      <c r="M117" s="2"/>
      <c r="N117" s="2"/>
      <c r="O117" s="2"/>
      <c r="P117" s="2"/>
      <c r="Q117" s="2"/>
    </row>
    <row r="118" spans="1:17" ht="18.75" x14ac:dyDescent="0.25">
      <c r="A118" s="331" t="s">
        <v>32</v>
      </c>
      <c r="B118" s="332"/>
      <c r="C118" s="83">
        <f t="shared" si="12"/>
        <v>31319</v>
      </c>
      <c r="D118" s="95">
        <v>12076</v>
      </c>
      <c r="E118" s="96">
        <f t="shared" si="13"/>
        <v>0.38558063795140329</v>
      </c>
      <c r="F118" s="1"/>
      <c r="G118" s="331" t="s">
        <v>32</v>
      </c>
      <c r="H118" s="333"/>
      <c r="I118" s="100">
        <v>65</v>
      </c>
      <c r="K118" s="1"/>
      <c r="L118" s="2"/>
      <c r="M118" s="2"/>
      <c r="N118" s="2"/>
      <c r="O118" s="2"/>
      <c r="P118" s="2"/>
      <c r="Q118" s="2"/>
    </row>
    <row r="119" spans="1:17" ht="18.75" x14ac:dyDescent="0.25">
      <c r="A119" s="331" t="s">
        <v>33</v>
      </c>
      <c r="B119" s="332"/>
      <c r="C119" s="83">
        <f t="shared" si="12"/>
        <v>330</v>
      </c>
      <c r="D119" s="95">
        <v>123</v>
      </c>
      <c r="E119" s="96">
        <f t="shared" si="13"/>
        <v>0.37272727272727274</v>
      </c>
      <c r="F119" s="1"/>
      <c r="G119" s="331" t="s">
        <v>33</v>
      </c>
      <c r="H119" s="333"/>
      <c r="I119" s="100">
        <v>6</v>
      </c>
      <c r="K119" s="1"/>
      <c r="L119" s="2"/>
      <c r="M119" s="2"/>
      <c r="N119" s="2"/>
      <c r="O119" s="2"/>
      <c r="P119" s="2"/>
      <c r="Q119" s="2"/>
    </row>
    <row r="120" spans="1:17" ht="18.75" x14ac:dyDescent="0.25">
      <c r="A120" s="331" t="s">
        <v>34</v>
      </c>
      <c r="B120" s="332"/>
      <c r="C120" s="83">
        <f t="shared" si="12"/>
        <v>270</v>
      </c>
      <c r="D120" s="95">
        <v>181</v>
      </c>
      <c r="E120" s="96">
        <f t="shared" si="13"/>
        <v>0.67037037037037039</v>
      </c>
      <c r="F120" s="1"/>
      <c r="G120" s="331" t="s">
        <v>34</v>
      </c>
      <c r="H120" s="333"/>
      <c r="I120" s="100">
        <v>4</v>
      </c>
      <c r="K120" s="1"/>
      <c r="L120" s="2"/>
      <c r="M120" s="2"/>
      <c r="N120" s="2"/>
      <c r="O120" s="2"/>
      <c r="P120" s="2"/>
      <c r="Q120" s="2"/>
    </row>
    <row r="121" spans="1:17" ht="18.75" x14ac:dyDescent="0.25">
      <c r="A121" s="331" t="s">
        <v>35</v>
      </c>
      <c r="B121" s="332"/>
      <c r="C121" s="83">
        <f t="shared" si="12"/>
        <v>0</v>
      </c>
      <c r="D121" s="95">
        <v>0</v>
      </c>
      <c r="E121" s="96" t="str">
        <f t="shared" si="13"/>
        <v/>
      </c>
      <c r="F121" s="1"/>
      <c r="G121" s="331" t="s">
        <v>35</v>
      </c>
      <c r="H121" s="333"/>
      <c r="I121" s="100">
        <v>0</v>
      </c>
      <c r="K121" s="1"/>
      <c r="L121" s="2"/>
      <c r="M121" s="2"/>
      <c r="N121" s="2"/>
      <c r="O121" s="2"/>
      <c r="P121" s="2"/>
      <c r="Q121" s="2"/>
    </row>
    <row r="122" spans="1:17" ht="19.5" thickBot="1" x14ac:dyDescent="0.3">
      <c r="A122" s="334" t="s">
        <v>22</v>
      </c>
      <c r="B122" s="335"/>
      <c r="C122" s="85">
        <f>+SUM(C116:C121)</f>
        <v>40303</v>
      </c>
      <c r="D122" s="97">
        <f>+SUM(D116:D121)</f>
        <v>12771</v>
      </c>
      <c r="E122" s="98">
        <f t="shared" ref="E122" si="14">+IF(C122=0,"",(D122/C122))</f>
        <v>0.3168746743418604</v>
      </c>
      <c r="F122" s="1"/>
      <c r="G122" s="334" t="s">
        <v>22</v>
      </c>
      <c r="H122" s="336"/>
      <c r="I122" s="101">
        <f>+SUM(I116:I121)</f>
        <v>103</v>
      </c>
      <c r="K122" s="1"/>
      <c r="L122" s="2"/>
      <c r="M122" s="2"/>
      <c r="N122" s="2"/>
      <c r="O122" s="2"/>
      <c r="P122" s="2"/>
      <c r="Q122" s="2"/>
    </row>
    <row r="123" spans="1:17" ht="15.75" customHeight="1" x14ac:dyDescent="0.25">
      <c r="A123" s="10" t="s">
        <v>62</v>
      </c>
      <c r="B123" s="1"/>
      <c r="C123" s="1"/>
      <c r="D123" s="1"/>
      <c r="E123" s="1"/>
      <c r="F123" s="1"/>
      <c r="G123" s="10" t="s">
        <v>23</v>
      </c>
      <c r="H123" s="1"/>
      <c r="I123" s="1"/>
      <c r="K123" s="1"/>
      <c r="L123" s="2"/>
      <c r="M123" s="2"/>
      <c r="N123" s="2"/>
      <c r="O123" s="2"/>
      <c r="P123" s="2"/>
      <c r="Q123" s="2"/>
    </row>
    <row r="124" spans="1:17" ht="6.75" customHeight="1" x14ac:dyDescent="0.25">
      <c r="A124" s="24"/>
      <c r="B124" s="1"/>
      <c r="C124" s="1"/>
      <c r="D124" s="1"/>
      <c r="E124" s="1"/>
      <c r="F124" s="1"/>
      <c r="G124" s="1"/>
      <c r="H124" s="1"/>
      <c r="I124" s="1"/>
      <c r="K124" s="1"/>
      <c r="L124" s="2"/>
      <c r="M124" s="2"/>
      <c r="N124" s="2"/>
      <c r="O124" s="2"/>
      <c r="P124" s="2"/>
      <c r="Q124" s="2"/>
    </row>
    <row r="125" spans="1:17" ht="21.75" thickBot="1" x14ac:dyDescent="0.3">
      <c r="A125" s="12" t="s">
        <v>63</v>
      </c>
      <c r="B125" s="1"/>
      <c r="C125" s="1"/>
      <c r="D125" s="1"/>
      <c r="E125" s="1"/>
      <c r="F125" s="1"/>
      <c r="G125" s="1"/>
      <c r="H125" s="1"/>
      <c r="I125" s="1"/>
      <c r="K125" s="2"/>
      <c r="L125" s="2"/>
      <c r="M125" s="2"/>
      <c r="N125" s="2"/>
      <c r="O125" s="2"/>
      <c r="P125" s="2"/>
      <c r="Q125" s="2"/>
    </row>
    <row r="126" spans="1:17" ht="19.5" thickBot="1" x14ac:dyDescent="0.3">
      <c r="A126" s="102" t="s">
        <v>64</v>
      </c>
      <c r="B126" s="103"/>
      <c r="C126" s="90">
        <v>2011</v>
      </c>
      <c r="D126" s="104">
        <v>2012</v>
      </c>
      <c r="E126" s="104">
        <v>2013</v>
      </c>
      <c r="F126" s="104">
        <v>2014</v>
      </c>
      <c r="G126" s="105">
        <v>2015</v>
      </c>
      <c r="H126" s="105">
        <v>2016</v>
      </c>
      <c r="I126" s="106">
        <v>2017</v>
      </c>
      <c r="J126" s="109">
        <v>2018</v>
      </c>
      <c r="K126" s="105">
        <v>2019</v>
      </c>
      <c r="L126" s="109">
        <v>2020</v>
      </c>
      <c r="M126" s="110">
        <v>2021</v>
      </c>
      <c r="N126" s="2"/>
      <c r="O126" s="2"/>
      <c r="P126" s="2"/>
      <c r="Q126" s="2"/>
    </row>
    <row r="127" spans="1:17" ht="18.75" x14ac:dyDescent="0.25">
      <c r="A127" s="316" t="s">
        <v>30</v>
      </c>
      <c r="B127" s="283"/>
      <c r="C127" s="78">
        <v>23</v>
      </c>
      <c r="D127" s="79">
        <v>40</v>
      </c>
      <c r="E127" s="79">
        <v>39</v>
      </c>
      <c r="F127" s="79">
        <v>27</v>
      </c>
      <c r="G127" s="80">
        <v>61</v>
      </c>
      <c r="H127" s="80">
        <v>80</v>
      </c>
      <c r="I127" s="81">
        <v>49</v>
      </c>
      <c r="J127" s="80">
        <v>32</v>
      </c>
      <c r="K127" s="80">
        <v>12</v>
      </c>
      <c r="L127" s="111">
        <v>6</v>
      </c>
      <c r="M127" s="82">
        <v>3</v>
      </c>
      <c r="N127" s="2"/>
      <c r="O127" s="2"/>
      <c r="P127" s="2"/>
      <c r="Q127" s="2"/>
    </row>
    <row r="128" spans="1:17" ht="18.75" x14ac:dyDescent="0.25">
      <c r="A128" s="279" t="s">
        <v>31</v>
      </c>
      <c r="B128" s="280"/>
      <c r="C128" s="83">
        <v>836</v>
      </c>
      <c r="D128" s="20">
        <v>928</v>
      </c>
      <c r="E128" s="20">
        <v>1025</v>
      </c>
      <c r="F128" s="20">
        <v>1265</v>
      </c>
      <c r="G128" s="21">
        <v>913</v>
      </c>
      <c r="H128" s="21">
        <v>1666</v>
      </c>
      <c r="I128" s="44">
        <v>2175</v>
      </c>
      <c r="J128" s="21">
        <v>1718</v>
      </c>
      <c r="K128" s="21">
        <v>2402</v>
      </c>
      <c r="L128" s="112">
        <v>1382</v>
      </c>
      <c r="M128" s="84">
        <v>2101</v>
      </c>
      <c r="N128" s="2"/>
      <c r="O128" s="2"/>
      <c r="P128" s="2"/>
      <c r="Q128" s="2"/>
    </row>
    <row r="129" spans="1:17" ht="18.75" x14ac:dyDescent="0.25">
      <c r="A129" s="279" t="s">
        <v>32</v>
      </c>
      <c r="B129" s="280"/>
      <c r="C129" s="83">
        <v>2368</v>
      </c>
      <c r="D129" s="20">
        <v>2140</v>
      </c>
      <c r="E129" s="20">
        <v>2012</v>
      </c>
      <c r="F129" s="20">
        <v>1852</v>
      </c>
      <c r="G129" s="21">
        <v>2429</v>
      </c>
      <c r="H129" s="21">
        <v>2509</v>
      </c>
      <c r="I129" s="44">
        <v>2609</v>
      </c>
      <c r="J129" s="21">
        <v>2645</v>
      </c>
      <c r="K129" s="21">
        <v>2820</v>
      </c>
      <c r="L129" s="112">
        <v>2852</v>
      </c>
      <c r="M129" s="84">
        <v>3649</v>
      </c>
      <c r="N129" s="2"/>
      <c r="O129" s="2"/>
      <c r="P129" s="2"/>
      <c r="Q129" s="2"/>
    </row>
    <row r="130" spans="1:17" ht="18.75" x14ac:dyDescent="0.25">
      <c r="A130" s="279" t="s">
        <v>33</v>
      </c>
      <c r="B130" s="280"/>
      <c r="C130" s="83">
        <v>111</v>
      </c>
      <c r="D130" s="20">
        <v>401</v>
      </c>
      <c r="E130" s="20">
        <v>282</v>
      </c>
      <c r="F130" s="20">
        <v>217</v>
      </c>
      <c r="G130" s="21">
        <v>277</v>
      </c>
      <c r="H130" s="21">
        <v>216</v>
      </c>
      <c r="I130" s="44">
        <v>1111</v>
      </c>
      <c r="J130" s="21">
        <v>1044</v>
      </c>
      <c r="K130" s="21">
        <v>1620</v>
      </c>
      <c r="L130" s="112">
        <v>717</v>
      </c>
      <c r="M130" s="84">
        <v>959</v>
      </c>
      <c r="N130" s="2"/>
      <c r="O130" s="2"/>
      <c r="P130" s="2"/>
      <c r="Q130" s="2"/>
    </row>
    <row r="131" spans="1:17" ht="18.75" x14ac:dyDescent="0.25">
      <c r="A131" s="279" t="s">
        <v>34</v>
      </c>
      <c r="B131" s="280"/>
      <c r="C131" s="83">
        <v>0</v>
      </c>
      <c r="D131" s="20">
        <v>8</v>
      </c>
      <c r="E131" s="20">
        <v>9</v>
      </c>
      <c r="F131" s="20">
        <v>9</v>
      </c>
      <c r="G131" s="21">
        <v>2</v>
      </c>
      <c r="H131" s="21">
        <v>0</v>
      </c>
      <c r="I131" s="44">
        <v>32</v>
      </c>
      <c r="J131" s="21">
        <v>58</v>
      </c>
      <c r="K131" s="21">
        <v>31</v>
      </c>
      <c r="L131" s="112">
        <v>178</v>
      </c>
      <c r="M131" s="84">
        <v>286</v>
      </c>
      <c r="N131" s="2"/>
      <c r="O131" s="2"/>
      <c r="P131" s="2"/>
      <c r="Q131" s="2"/>
    </row>
    <row r="132" spans="1:17" ht="18.75" x14ac:dyDescent="0.25">
      <c r="A132" s="279" t="s">
        <v>35</v>
      </c>
      <c r="B132" s="280"/>
      <c r="C132" s="83">
        <v>0</v>
      </c>
      <c r="D132" s="20">
        <v>2</v>
      </c>
      <c r="E132" s="20">
        <v>0</v>
      </c>
      <c r="F132" s="20">
        <v>0</v>
      </c>
      <c r="G132" s="21">
        <v>0</v>
      </c>
      <c r="H132" s="21">
        <v>0</v>
      </c>
      <c r="I132" s="44">
        <v>1</v>
      </c>
      <c r="J132" s="21">
        <v>0</v>
      </c>
      <c r="K132" s="21">
        <v>1</v>
      </c>
      <c r="L132" s="112" t="s">
        <v>2711</v>
      </c>
      <c r="M132" s="84">
        <v>0</v>
      </c>
      <c r="N132" s="2"/>
      <c r="O132" s="2"/>
      <c r="P132" s="2"/>
      <c r="Q132" s="2"/>
    </row>
    <row r="133" spans="1:17" ht="19.5" thickBot="1" x14ac:dyDescent="0.3">
      <c r="A133" s="107" t="s">
        <v>22</v>
      </c>
      <c r="B133" s="108"/>
      <c r="C133" s="85">
        <f>+SUM(C127:C132)</f>
        <v>3338</v>
      </c>
      <c r="D133" s="86">
        <f t="shared" ref="D133:I133" si="15">+SUM(D127:D132)</f>
        <v>3519</v>
      </c>
      <c r="E133" s="86">
        <f t="shared" si="15"/>
        <v>3367</v>
      </c>
      <c r="F133" s="86">
        <f t="shared" si="15"/>
        <v>3370</v>
      </c>
      <c r="G133" s="87">
        <f t="shared" si="15"/>
        <v>3682</v>
      </c>
      <c r="H133" s="87">
        <f t="shared" si="15"/>
        <v>4471</v>
      </c>
      <c r="I133" s="88">
        <f t="shared" si="15"/>
        <v>5977</v>
      </c>
      <c r="J133" s="87">
        <f>+SUM(J127:J132)</f>
        <v>5497</v>
      </c>
      <c r="K133" s="87">
        <f t="shared" ref="K133" si="16">+SUM(K127:K132)</f>
        <v>6886</v>
      </c>
      <c r="L133" s="113">
        <f>+SUM(L127:L132)</f>
        <v>5135</v>
      </c>
      <c r="M133" s="89">
        <f>+SUM(M127:M132)</f>
        <v>6998</v>
      </c>
      <c r="N133" s="2"/>
      <c r="O133" s="2"/>
      <c r="P133" s="2"/>
      <c r="Q133" s="2"/>
    </row>
    <row r="134" spans="1:17" ht="15.75" x14ac:dyDescent="0.25">
      <c r="A134" s="10" t="s">
        <v>65</v>
      </c>
      <c r="B134" s="1"/>
      <c r="C134" s="1"/>
      <c r="D134" s="1"/>
      <c r="E134" s="1"/>
      <c r="F134" s="25"/>
      <c r="G134" s="2"/>
      <c r="H134" s="2"/>
      <c r="I134" s="1"/>
      <c r="J134" s="1"/>
      <c r="K134" s="2"/>
      <c r="L134" s="2"/>
      <c r="M134" s="2"/>
      <c r="N134" s="2"/>
      <c r="O134" s="2"/>
      <c r="P134" s="2"/>
      <c r="Q134" s="2"/>
    </row>
    <row r="135" spans="1:17" ht="15.75" x14ac:dyDescent="0.25">
      <c r="A135" s="10"/>
      <c r="B135" s="1"/>
      <c r="C135" s="1"/>
      <c r="D135" s="1"/>
      <c r="E135" s="1"/>
      <c r="F135" s="25"/>
      <c r="G135" s="2"/>
      <c r="H135" s="2"/>
      <c r="I135" s="1"/>
      <c r="J135" s="1"/>
      <c r="K135" s="2"/>
      <c r="L135" s="2"/>
      <c r="M135" s="2"/>
      <c r="N135" s="2"/>
      <c r="O135" s="2"/>
      <c r="P135" s="2"/>
      <c r="Q135" s="2"/>
    </row>
    <row r="136" spans="1:17" ht="15.75" x14ac:dyDescent="0.25">
      <c r="A136" s="10"/>
      <c r="B136" s="1"/>
      <c r="C136" s="1"/>
      <c r="D136" s="1"/>
      <c r="E136" s="1"/>
      <c r="F136" s="25"/>
      <c r="G136" s="2"/>
      <c r="H136" s="2"/>
      <c r="I136" s="1"/>
      <c r="J136" s="1"/>
      <c r="K136" s="2"/>
      <c r="L136" s="2"/>
      <c r="M136" s="2"/>
      <c r="N136" s="2"/>
      <c r="O136" s="2"/>
      <c r="P136" s="2"/>
      <c r="Q136" s="2"/>
    </row>
    <row r="137" spans="1:17" ht="21.75" thickBot="1" x14ac:dyDescent="0.3">
      <c r="A137" s="12" t="s">
        <v>2546</v>
      </c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21"/>
      <c r="N137" s="2"/>
      <c r="O137" s="2"/>
      <c r="P137" s="2"/>
      <c r="Q137" s="2"/>
    </row>
    <row r="138" spans="1:17" ht="38.25" thickBot="1" x14ac:dyDescent="0.3">
      <c r="A138" s="293" t="s">
        <v>64</v>
      </c>
      <c r="B138" s="294"/>
      <c r="C138" s="222" t="s">
        <v>2547</v>
      </c>
      <c r="D138" s="65" t="s">
        <v>2548</v>
      </c>
      <c r="E138" s="65" t="s">
        <v>2549</v>
      </c>
      <c r="F138" s="65" t="s">
        <v>2550</v>
      </c>
      <c r="G138" s="65" t="s">
        <v>2551</v>
      </c>
      <c r="H138" s="65" t="s">
        <v>2552</v>
      </c>
      <c r="I138" s="65" t="s">
        <v>2553</v>
      </c>
      <c r="J138" s="65" t="s">
        <v>2554</v>
      </c>
      <c r="K138" s="65" t="s">
        <v>2555</v>
      </c>
      <c r="L138" s="66" t="s">
        <v>2558</v>
      </c>
      <c r="M138" s="221"/>
      <c r="N138" s="2"/>
      <c r="O138" s="2"/>
      <c r="P138" s="2"/>
      <c r="Q138" s="2"/>
    </row>
    <row r="139" spans="1:17" ht="18.75" x14ac:dyDescent="0.25">
      <c r="A139" s="316" t="s">
        <v>30</v>
      </c>
      <c r="B139" s="283"/>
      <c r="C139" s="223" t="s">
        <v>67</v>
      </c>
      <c r="D139" s="224">
        <v>0.40909090909090912</v>
      </c>
      <c r="E139" s="224">
        <v>0.41025641025641024</v>
      </c>
      <c r="F139" s="224">
        <v>0.45161290322580638</v>
      </c>
      <c r="G139" s="224">
        <v>0.38095238095238093</v>
      </c>
      <c r="H139" s="225">
        <v>0.39285714285714285</v>
      </c>
      <c r="I139" s="226">
        <v>0.70833333333333348</v>
      </c>
      <c r="J139" s="224">
        <v>0.56756756756756754</v>
      </c>
      <c r="K139" s="224">
        <v>0.6875</v>
      </c>
      <c r="L139" s="227">
        <v>0.58333333333333337</v>
      </c>
      <c r="M139" s="221"/>
      <c r="N139" s="2"/>
      <c r="O139" s="2"/>
      <c r="P139" s="2"/>
      <c r="Q139" s="2"/>
    </row>
    <row r="140" spans="1:17" ht="18.75" x14ac:dyDescent="0.25">
      <c r="A140" s="279" t="s">
        <v>31</v>
      </c>
      <c r="B140" s="280"/>
      <c r="C140" s="228">
        <v>0.7857142857142857</v>
      </c>
      <c r="D140" s="229">
        <v>0.63816604708798019</v>
      </c>
      <c r="E140" s="229">
        <v>0.53966480446927378</v>
      </c>
      <c r="F140" s="229">
        <v>0.60141271442986877</v>
      </c>
      <c r="G140" s="229">
        <v>0.59525756336876534</v>
      </c>
      <c r="H140" s="230">
        <v>0.55555555555555558</v>
      </c>
      <c r="I140" s="231">
        <v>0.52371916508538896</v>
      </c>
      <c r="J140" s="229">
        <v>0.52764537654909438</v>
      </c>
      <c r="K140" s="229">
        <v>0.47352587244283995</v>
      </c>
      <c r="L140" s="232">
        <v>0.40188517566409598</v>
      </c>
      <c r="M140" s="221"/>
      <c r="N140" s="2"/>
      <c r="O140" s="2"/>
      <c r="P140" s="2"/>
      <c r="Q140" s="2"/>
    </row>
    <row r="141" spans="1:17" ht="18.75" x14ac:dyDescent="0.25">
      <c r="A141" s="279" t="s">
        <v>32</v>
      </c>
      <c r="B141" s="280"/>
      <c r="C141" s="228">
        <v>0.68950516585100596</v>
      </c>
      <c r="D141" s="229">
        <v>0.71218206157965203</v>
      </c>
      <c r="E141" s="229">
        <v>0.6802492809204217</v>
      </c>
      <c r="F141" s="229">
        <v>0.68696954568147783</v>
      </c>
      <c r="G141" s="229">
        <v>0.69122426868905729</v>
      </c>
      <c r="H141" s="230">
        <v>0.6785714285714286</v>
      </c>
      <c r="I141" s="231">
        <v>0.60618792971734148</v>
      </c>
      <c r="J141" s="229">
        <v>0.53289473684210531</v>
      </c>
      <c r="K141" s="229">
        <v>0.59620493358633775</v>
      </c>
      <c r="L141" s="232">
        <v>0.47590146376294179</v>
      </c>
      <c r="M141" s="221"/>
      <c r="N141" s="2"/>
      <c r="O141" s="2"/>
      <c r="P141" s="2"/>
      <c r="Q141" s="2"/>
    </row>
    <row r="142" spans="1:17" ht="18.75" x14ac:dyDescent="0.25">
      <c r="A142" s="279" t="s">
        <v>33</v>
      </c>
      <c r="B142" s="280"/>
      <c r="C142" s="228">
        <v>0.91500000000000004</v>
      </c>
      <c r="D142" s="229">
        <v>0.9</v>
      </c>
      <c r="E142" s="229">
        <v>0.94458438287153657</v>
      </c>
      <c r="F142" s="229">
        <v>0.95729537366548045</v>
      </c>
      <c r="G142" s="229">
        <v>0.92093023255813966</v>
      </c>
      <c r="H142" s="230">
        <v>0.85433070866141736</v>
      </c>
      <c r="I142" s="231">
        <v>0.8563829787234043</v>
      </c>
      <c r="J142" s="229">
        <v>0.95750452079566006</v>
      </c>
      <c r="K142" s="229">
        <v>0.93179634966378477</v>
      </c>
      <c r="L142" s="232">
        <v>0.91355721393034828</v>
      </c>
      <c r="M142" s="221"/>
      <c r="N142" s="2"/>
      <c r="O142" s="2"/>
      <c r="P142" s="2"/>
      <c r="Q142" s="2"/>
    </row>
    <row r="143" spans="1:17" ht="18.75" x14ac:dyDescent="0.25">
      <c r="A143" s="279" t="s">
        <v>34</v>
      </c>
      <c r="B143" s="280"/>
      <c r="C143" s="228">
        <v>1</v>
      </c>
      <c r="D143" s="229" t="s">
        <v>67</v>
      </c>
      <c r="E143" s="229">
        <v>1</v>
      </c>
      <c r="F143" s="229">
        <v>1</v>
      </c>
      <c r="G143" s="229">
        <v>0.88888888888888884</v>
      </c>
      <c r="H143" s="230">
        <v>1</v>
      </c>
      <c r="I143" s="231" t="s">
        <v>67</v>
      </c>
      <c r="J143" s="229">
        <v>1</v>
      </c>
      <c r="K143" s="229">
        <v>1</v>
      </c>
      <c r="L143" s="232">
        <v>1</v>
      </c>
      <c r="M143" s="221"/>
      <c r="N143" s="2"/>
      <c r="O143" s="2"/>
      <c r="P143" s="2"/>
      <c r="Q143" s="2"/>
    </row>
    <row r="144" spans="1:17" ht="19.5" thickBot="1" x14ac:dyDescent="0.3">
      <c r="A144" s="301" t="s">
        <v>35</v>
      </c>
      <c r="B144" s="303"/>
      <c r="C144" s="233">
        <v>1</v>
      </c>
      <c r="D144" s="234" t="s">
        <v>67</v>
      </c>
      <c r="E144" s="234">
        <v>1</v>
      </c>
      <c r="F144" s="234" t="s">
        <v>67</v>
      </c>
      <c r="G144" s="234" t="s">
        <v>67</v>
      </c>
      <c r="H144" s="235" t="s">
        <v>67</v>
      </c>
      <c r="I144" s="236" t="s">
        <v>67</v>
      </c>
      <c r="J144" s="234">
        <v>1</v>
      </c>
      <c r="K144" s="234" t="s">
        <v>67</v>
      </c>
      <c r="L144" s="237">
        <v>1</v>
      </c>
      <c r="M144" s="221"/>
      <c r="N144" s="2"/>
      <c r="O144" s="2"/>
      <c r="P144" s="2"/>
      <c r="Q144" s="2"/>
    </row>
    <row r="145" spans="1:17" ht="15.75" x14ac:dyDescent="0.25">
      <c r="A145" s="10" t="s">
        <v>2556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21"/>
      <c r="N145" s="2"/>
      <c r="O145" s="2"/>
      <c r="P145" s="2"/>
      <c r="Q145" s="2"/>
    </row>
    <row r="146" spans="1:17" ht="15.75" x14ac:dyDescent="0.25">
      <c r="A146" s="238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21"/>
      <c r="N146" s="2"/>
      <c r="O146" s="2"/>
      <c r="P146" s="2"/>
      <c r="Q146" s="2"/>
    </row>
    <row r="147" spans="1:17" ht="21.75" thickBot="1" x14ac:dyDescent="0.3">
      <c r="A147" s="12" t="s">
        <v>2557</v>
      </c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21"/>
      <c r="N147" s="2"/>
      <c r="O147" s="2"/>
      <c r="P147" s="2"/>
      <c r="Q147" s="2"/>
    </row>
    <row r="148" spans="1:17" ht="56.25" customHeight="1" thickBot="1" x14ac:dyDescent="0.3">
      <c r="A148" s="346" t="s">
        <v>64</v>
      </c>
      <c r="B148" s="347"/>
      <c r="C148" s="347"/>
      <c r="D148" s="347"/>
      <c r="E148" s="348"/>
      <c r="F148" s="338" t="s">
        <v>2553</v>
      </c>
      <c r="G148" s="338"/>
      <c r="H148" s="338" t="s">
        <v>2554</v>
      </c>
      <c r="I148" s="338"/>
      <c r="J148" s="338" t="s">
        <v>2555</v>
      </c>
      <c r="K148" s="338"/>
      <c r="L148" s="338" t="s">
        <v>2558</v>
      </c>
      <c r="M148" s="339"/>
      <c r="N148" s="2"/>
      <c r="O148" s="2"/>
      <c r="P148" s="2"/>
      <c r="Q148" s="2"/>
    </row>
    <row r="149" spans="1:17" ht="18.75" x14ac:dyDescent="0.25">
      <c r="A149" s="328" t="s">
        <v>30</v>
      </c>
      <c r="B149" s="330"/>
      <c r="C149" s="330"/>
      <c r="D149" s="330"/>
      <c r="E149" s="329"/>
      <c r="F149" s="239" t="s">
        <v>2701</v>
      </c>
      <c r="G149" s="240"/>
      <c r="H149" s="241" t="s">
        <v>2701</v>
      </c>
      <c r="I149" s="242"/>
      <c r="J149" s="241" t="s">
        <v>2701</v>
      </c>
      <c r="K149" s="242"/>
      <c r="L149" s="243" t="s">
        <v>2701</v>
      </c>
      <c r="M149" s="244"/>
      <c r="N149" s="2"/>
      <c r="O149" s="2"/>
      <c r="P149" s="2"/>
      <c r="Q149" s="2"/>
    </row>
    <row r="150" spans="1:17" ht="18.75" x14ac:dyDescent="0.25">
      <c r="A150" s="340" t="s">
        <v>31</v>
      </c>
      <c r="B150" s="341"/>
      <c r="C150" s="341" t="s">
        <v>67</v>
      </c>
      <c r="D150" s="341" t="s">
        <v>67</v>
      </c>
      <c r="E150" s="342" t="s">
        <v>67</v>
      </c>
      <c r="F150" s="245" t="s">
        <v>2701</v>
      </c>
      <c r="G150" s="246"/>
      <c r="H150" s="247" t="s">
        <v>2701</v>
      </c>
      <c r="I150" s="248"/>
      <c r="J150" s="247" t="s">
        <v>2701</v>
      </c>
      <c r="K150" s="248"/>
      <c r="L150" s="249" t="s">
        <v>2701</v>
      </c>
      <c r="M150" s="250"/>
      <c r="N150" s="2"/>
      <c r="O150" s="2"/>
      <c r="P150" s="2"/>
      <c r="Q150" s="2"/>
    </row>
    <row r="151" spans="1:17" ht="18.75" x14ac:dyDescent="0.25">
      <c r="A151" s="340" t="s">
        <v>32</v>
      </c>
      <c r="B151" s="341"/>
      <c r="C151" s="341" t="s">
        <v>67</v>
      </c>
      <c r="D151" s="341" t="s">
        <v>67</v>
      </c>
      <c r="E151" s="342" t="s">
        <v>67</v>
      </c>
      <c r="F151" s="245" t="s">
        <v>2707</v>
      </c>
      <c r="G151" s="246"/>
      <c r="H151" s="247" t="s">
        <v>2707</v>
      </c>
      <c r="I151" s="251"/>
      <c r="J151" s="247" t="s">
        <v>2707</v>
      </c>
      <c r="K151" s="251"/>
      <c r="L151" s="249" t="s">
        <v>2701</v>
      </c>
      <c r="M151" s="250"/>
      <c r="N151" s="2"/>
      <c r="O151" s="2"/>
      <c r="P151" s="2"/>
      <c r="Q151" s="2"/>
    </row>
    <row r="152" spans="1:17" ht="18.75" x14ac:dyDescent="0.25">
      <c r="A152" s="340" t="s">
        <v>33</v>
      </c>
      <c r="B152" s="341"/>
      <c r="C152" s="341" t="s">
        <v>67</v>
      </c>
      <c r="D152" s="341" t="s">
        <v>67</v>
      </c>
      <c r="E152" s="342" t="s">
        <v>67</v>
      </c>
      <c r="F152" s="245" t="s">
        <v>2709</v>
      </c>
      <c r="G152" s="246"/>
      <c r="H152" s="247" t="s">
        <v>2708</v>
      </c>
      <c r="I152" s="251"/>
      <c r="J152" s="247" t="s">
        <v>2708</v>
      </c>
      <c r="K152" s="251"/>
      <c r="L152" s="249" t="s">
        <v>2708</v>
      </c>
      <c r="M152" s="250"/>
      <c r="N152" s="2"/>
      <c r="O152" s="2"/>
      <c r="P152" s="2"/>
      <c r="Q152" s="2"/>
    </row>
    <row r="153" spans="1:17" ht="18.75" x14ac:dyDescent="0.25">
      <c r="A153" s="340" t="s">
        <v>34</v>
      </c>
      <c r="B153" s="341"/>
      <c r="C153" s="341" t="s">
        <v>67</v>
      </c>
      <c r="D153" s="341" t="s">
        <v>67</v>
      </c>
      <c r="E153" s="342" t="s">
        <v>67</v>
      </c>
      <c r="F153" s="245" t="s">
        <v>67</v>
      </c>
      <c r="G153" s="246"/>
      <c r="H153" s="247" t="s">
        <v>2706</v>
      </c>
      <c r="I153" s="251"/>
      <c r="J153" s="247" t="s">
        <v>2706</v>
      </c>
      <c r="K153" s="251"/>
      <c r="L153" s="249" t="s">
        <v>2706</v>
      </c>
      <c r="M153" s="250"/>
      <c r="N153" s="2"/>
      <c r="O153" s="2"/>
      <c r="P153" s="2"/>
      <c r="Q153" s="2"/>
    </row>
    <row r="154" spans="1:17" ht="19.5" thickBot="1" x14ac:dyDescent="0.3">
      <c r="A154" s="343" t="s">
        <v>35</v>
      </c>
      <c r="B154" s="344"/>
      <c r="C154" s="344" t="s">
        <v>67</v>
      </c>
      <c r="D154" s="344" t="s">
        <v>67</v>
      </c>
      <c r="E154" s="345" t="s">
        <v>67</v>
      </c>
      <c r="F154" s="252" t="s">
        <v>67</v>
      </c>
      <c r="G154" s="253"/>
      <c r="H154" s="254" t="s">
        <v>2710</v>
      </c>
      <c r="I154" s="253"/>
      <c r="J154" s="254" t="s">
        <v>67</v>
      </c>
      <c r="K154" s="253"/>
      <c r="L154" s="254" t="s">
        <v>2710</v>
      </c>
      <c r="M154" s="255"/>
      <c r="N154" s="2"/>
      <c r="O154" s="2"/>
      <c r="P154" s="2"/>
      <c r="Q154" s="2"/>
    </row>
    <row r="155" spans="1:17" ht="18.75" x14ac:dyDescent="0.25">
      <c r="A155" s="10" t="s">
        <v>2556</v>
      </c>
      <c r="B155" s="256"/>
      <c r="C155" s="257"/>
      <c r="D155" s="257"/>
      <c r="E155" s="257"/>
      <c r="F155" s="257"/>
      <c r="G155" s="257"/>
      <c r="H155" s="257"/>
      <c r="I155" s="257"/>
      <c r="J155" s="1"/>
      <c r="K155" s="2"/>
      <c r="L155" s="2"/>
      <c r="M155" s="221"/>
      <c r="N155" s="2"/>
      <c r="O155" s="2"/>
      <c r="P155" s="2"/>
      <c r="Q155" s="2"/>
    </row>
    <row r="156" spans="1:17" ht="15.75" customHeight="1" x14ac:dyDescent="0.25">
      <c r="A156" s="337" t="s">
        <v>2702</v>
      </c>
      <c r="B156" s="337"/>
      <c r="C156" s="337"/>
      <c r="D156" s="337"/>
      <c r="E156" s="337"/>
      <c r="F156" s="337"/>
      <c r="G156" s="337"/>
      <c r="H156" s="337"/>
      <c r="I156" s="337"/>
      <c r="J156" s="337"/>
      <c r="K156" s="337"/>
      <c r="L156" s="337"/>
      <c r="M156" s="337"/>
      <c r="N156" s="337"/>
      <c r="O156" s="337"/>
      <c r="P156" s="2"/>
      <c r="Q156" s="2"/>
    </row>
    <row r="157" spans="1:17" ht="15.75" customHeight="1" x14ac:dyDescent="0.25">
      <c r="A157" s="337" t="s">
        <v>2705</v>
      </c>
      <c r="B157" s="337"/>
      <c r="C157" s="337"/>
      <c r="D157" s="337"/>
      <c r="E157" s="337"/>
      <c r="F157" s="337"/>
      <c r="G157" s="337"/>
      <c r="H157" s="337"/>
      <c r="I157" s="337"/>
      <c r="J157" s="337"/>
      <c r="K157" s="337"/>
      <c r="L157" s="278" t="s">
        <v>2704</v>
      </c>
      <c r="M157" s="277"/>
      <c r="N157" s="277"/>
      <c r="O157" s="277"/>
      <c r="P157" s="2"/>
      <c r="Q157" s="2"/>
    </row>
    <row r="158" spans="1:17" ht="15.75" x14ac:dyDescent="0.25">
      <c r="A158" s="337" t="s">
        <v>2703</v>
      </c>
      <c r="B158" s="337"/>
      <c r="C158" s="337"/>
      <c r="D158" s="337"/>
      <c r="E158" s="337"/>
      <c r="F158" s="337"/>
      <c r="G158" s="337"/>
      <c r="H158" s="337"/>
      <c r="I158" s="337"/>
      <c r="J158" s="337"/>
      <c r="K158" s="337"/>
      <c r="L158" s="337"/>
      <c r="M158" s="337"/>
      <c r="N158" s="2"/>
      <c r="O158" s="2"/>
      <c r="P158" s="2"/>
      <c r="Q158" s="2"/>
    </row>
    <row r="159" spans="1:17" ht="15.75" x14ac:dyDescent="0.25">
      <c r="A159" s="276"/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"/>
      <c r="O159" s="2"/>
      <c r="P159" s="2"/>
      <c r="Q159" s="2"/>
    </row>
    <row r="160" spans="1:17" ht="15.75" x14ac:dyDescent="0.25">
      <c r="A160" s="1"/>
      <c r="B160" s="1"/>
      <c r="C160" s="1"/>
      <c r="D160" s="1"/>
      <c r="E160" s="1"/>
      <c r="F160" s="1"/>
      <c r="G160" s="1"/>
      <c r="H160" s="11"/>
      <c r="I160" s="11"/>
      <c r="J160" s="11"/>
      <c r="K160" s="11"/>
      <c r="L160" s="2"/>
      <c r="M160" s="2"/>
      <c r="N160" s="2"/>
      <c r="O160" s="2"/>
      <c r="P160" s="2"/>
      <c r="Q160" s="2"/>
    </row>
    <row r="161" spans="1:17" ht="21.75" thickBot="1" x14ac:dyDescent="0.3">
      <c r="A161" s="12" t="s">
        <v>2195</v>
      </c>
      <c r="B161" s="1"/>
      <c r="C161" s="1"/>
      <c r="D161" s="1"/>
      <c r="E161" s="1"/>
      <c r="F161" s="1"/>
      <c r="G161" s="1"/>
      <c r="H161" s="1"/>
      <c r="I161" s="1"/>
      <c r="J161" s="1"/>
      <c r="K161" s="13"/>
      <c r="L161" s="2"/>
      <c r="M161" s="2"/>
      <c r="N161" s="2"/>
      <c r="O161" s="2"/>
      <c r="P161" s="2"/>
      <c r="Q161" s="2"/>
    </row>
    <row r="162" spans="1:17" ht="19.5" thickBot="1" x14ac:dyDescent="0.3">
      <c r="A162" s="304" t="s">
        <v>66</v>
      </c>
      <c r="B162" s="305"/>
      <c r="C162" s="45">
        <v>2010</v>
      </c>
      <c r="D162" s="46">
        <v>2011</v>
      </c>
      <c r="E162" s="46">
        <v>2012</v>
      </c>
      <c r="F162" s="46">
        <v>2013</v>
      </c>
      <c r="G162" s="46">
        <v>2014</v>
      </c>
      <c r="H162" s="47">
        <v>2015</v>
      </c>
      <c r="I162" s="47">
        <v>2016</v>
      </c>
      <c r="J162" s="48">
        <v>2017</v>
      </c>
      <c r="K162" s="48">
        <v>2018</v>
      </c>
      <c r="L162" s="48">
        <v>2019</v>
      </c>
      <c r="M162" s="49">
        <v>2020</v>
      </c>
      <c r="N162" s="2"/>
      <c r="O162" s="2"/>
      <c r="P162" s="2"/>
      <c r="Q162" s="2"/>
    </row>
    <row r="163" spans="1:17" ht="18.75" x14ac:dyDescent="0.25">
      <c r="A163" s="306" t="s">
        <v>12</v>
      </c>
      <c r="B163" s="307"/>
      <c r="C163" s="50">
        <v>0.13628091210791135</v>
      </c>
      <c r="D163" s="51">
        <v>0.13605773919828343</v>
      </c>
      <c r="E163" s="51">
        <v>0.11789510673811825</v>
      </c>
      <c r="F163" s="51">
        <v>0.1273758430410791</v>
      </c>
      <c r="G163" s="51">
        <v>0.11979393411696415</v>
      </c>
      <c r="H163" s="52">
        <v>0.11955176232979348</v>
      </c>
      <c r="I163" s="52">
        <v>0.10813904452075426</v>
      </c>
      <c r="J163" s="53">
        <v>0.13908860497594785</v>
      </c>
      <c r="K163" s="53">
        <v>0.1272251054954649</v>
      </c>
      <c r="L163" s="53">
        <v>0.1041421190972537</v>
      </c>
      <c r="M163" s="54" t="s">
        <v>67</v>
      </c>
      <c r="N163" s="2"/>
      <c r="O163" s="2"/>
      <c r="P163" s="2"/>
      <c r="Q163" s="2"/>
    </row>
    <row r="164" spans="1:17" ht="19.5" thickBot="1" x14ac:dyDescent="0.3">
      <c r="A164" s="308" t="s">
        <v>13</v>
      </c>
      <c r="B164" s="309"/>
      <c r="C164" s="142">
        <v>9.8860332923522309E-2</v>
      </c>
      <c r="D164" s="143">
        <v>9.533853308433117E-2</v>
      </c>
      <c r="E164" s="143">
        <v>8.9835363129131679E-2</v>
      </c>
      <c r="F164" s="143">
        <v>9.0711022433520971E-2</v>
      </c>
      <c r="G164" s="143">
        <v>8.5965929392124996E-2</v>
      </c>
      <c r="H164" s="144">
        <v>9.043632405821328E-2</v>
      </c>
      <c r="I164" s="144">
        <v>8.1861096338860836E-2</v>
      </c>
      <c r="J164" s="154">
        <v>9.1451001483767017E-2</v>
      </c>
      <c r="K164" s="154">
        <v>8.7931150978476327E-2</v>
      </c>
      <c r="L164" s="154">
        <v>8.2512946962657693E-2</v>
      </c>
      <c r="M164" s="155" t="s">
        <v>67</v>
      </c>
      <c r="N164" s="2"/>
      <c r="O164" s="2"/>
      <c r="P164" s="2"/>
      <c r="Q164" s="2"/>
    </row>
    <row r="165" spans="1:17" ht="15.75" x14ac:dyDescent="0.25">
      <c r="A165" s="10" t="s">
        <v>2196</v>
      </c>
      <c r="B165" s="10"/>
      <c r="C165" s="218"/>
      <c r="D165" s="218"/>
      <c r="E165" s="218"/>
      <c r="F165" s="218"/>
      <c r="G165" s="218"/>
      <c r="H165" s="218"/>
      <c r="I165" s="219"/>
      <c r="J165" s="219"/>
      <c r="K165" s="219"/>
      <c r="L165" s="2"/>
      <c r="M165" s="2"/>
      <c r="N165" s="2"/>
      <c r="O165" s="2"/>
      <c r="P165" s="2"/>
      <c r="Q165" s="2"/>
    </row>
    <row r="166" spans="1:17" x14ac:dyDescent="0.25"/>
    <row r="167" spans="1:17" x14ac:dyDescent="0.25"/>
    <row r="168" spans="1:17" x14ac:dyDescent="0.25"/>
    <row r="169" spans="1:17" x14ac:dyDescent="0.25"/>
    <row r="170" spans="1:17" x14ac:dyDescent="0.25"/>
    <row r="171" spans="1:17" x14ac:dyDescent="0.25"/>
    <row r="172" spans="1:17" x14ac:dyDescent="0.25"/>
    <row r="173" spans="1:17" x14ac:dyDescent="0.25"/>
    <row r="174" spans="1:17" x14ac:dyDescent="0.25"/>
    <row r="175" spans="1:17" x14ac:dyDescent="0.25"/>
    <row r="176" spans="1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</sheetData>
  <mergeCells count="99">
    <mergeCell ref="A163:B163"/>
    <mergeCell ref="A164:B164"/>
    <mergeCell ref="A127:B127"/>
    <mergeCell ref="A128:B128"/>
    <mergeCell ref="A129:B129"/>
    <mergeCell ref="A130:B130"/>
    <mergeCell ref="A131:B131"/>
    <mergeCell ref="A132:B132"/>
    <mergeCell ref="A138:B138"/>
    <mergeCell ref="A139:B139"/>
    <mergeCell ref="A140:B140"/>
    <mergeCell ref="A141:B141"/>
    <mergeCell ref="A142:B142"/>
    <mergeCell ref="A143:B143"/>
    <mergeCell ref="A144:B144"/>
    <mergeCell ref="A162:B162"/>
    <mergeCell ref="A158:M158"/>
    <mergeCell ref="L148:M148"/>
    <mergeCell ref="A150:E150"/>
    <mergeCell ref="A151:E151"/>
    <mergeCell ref="A152:E152"/>
    <mergeCell ref="A153:E153"/>
    <mergeCell ref="A154:E154"/>
    <mergeCell ref="A148:E148"/>
    <mergeCell ref="F148:G148"/>
    <mergeCell ref="H148:I148"/>
    <mergeCell ref="J148:K148"/>
    <mergeCell ref="A149:E149"/>
    <mergeCell ref="A156:O156"/>
    <mergeCell ref="A157:K157"/>
    <mergeCell ref="A120:B120"/>
    <mergeCell ref="G120:H120"/>
    <mergeCell ref="A121:B121"/>
    <mergeCell ref="G121:H121"/>
    <mergeCell ref="A122:B122"/>
    <mergeCell ref="G122:H122"/>
    <mergeCell ref="A117:B117"/>
    <mergeCell ref="G117:H117"/>
    <mergeCell ref="A118:B118"/>
    <mergeCell ref="G118:H118"/>
    <mergeCell ref="A119:B119"/>
    <mergeCell ref="G119:H119"/>
    <mergeCell ref="A110:B110"/>
    <mergeCell ref="A111:B111"/>
    <mergeCell ref="A115:B115"/>
    <mergeCell ref="G115:H115"/>
    <mergeCell ref="A116:B116"/>
    <mergeCell ref="G116:H116"/>
    <mergeCell ref="A109:B109"/>
    <mergeCell ref="A71:B71"/>
    <mergeCell ref="A72:B72"/>
    <mergeCell ref="A73:B73"/>
    <mergeCell ref="A74:B74"/>
    <mergeCell ref="A76:B76"/>
    <mergeCell ref="A98:B98"/>
    <mergeCell ref="A99:B99"/>
    <mergeCell ref="A100:B100"/>
    <mergeCell ref="A101:B101"/>
    <mergeCell ref="A103:B103"/>
    <mergeCell ref="A108:B108"/>
    <mergeCell ref="A75:B75"/>
    <mergeCell ref="A102:B102"/>
    <mergeCell ref="A42:B42"/>
    <mergeCell ref="A35:B35"/>
    <mergeCell ref="A36:B36"/>
    <mergeCell ref="A70:B70"/>
    <mergeCell ref="A59:B59"/>
    <mergeCell ref="A60:B60"/>
    <mergeCell ref="A61:B61"/>
    <mergeCell ref="A62:B62"/>
    <mergeCell ref="A66:B66"/>
    <mergeCell ref="A67:B67"/>
    <mergeCell ref="A68:B68"/>
    <mergeCell ref="A69:B69"/>
    <mergeCell ref="A58:B58"/>
    <mergeCell ref="A43:B43"/>
    <mergeCell ref="A44:B44"/>
    <mergeCell ref="A48:B48"/>
    <mergeCell ref="A49:B49"/>
    <mergeCell ref="A50:B50"/>
    <mergeCell ref="A51:B51"/>
    <mergeCell ref="A55:B55"/>
    <mergeCell ref="A56:B56"/>
    <mergeCell ref="A57:B57"/>
    <mergeCell ref="A16:F16"/>
    <mergeCell ref="G13:G15"/>
    <mergeCell ref="H13:H15"/>
    <mergeCell ref="B6:L6"/>
    <mergeCell ref="B7:L7"/>
    <mergeCell ref="B8:L8"/>
    <mergeCell ref="A41:B41"/>
    <mergeCell ref="A17:F17"/>
    <mergeCell ref="A18:F18"/>
    <mergeCell ref="A19:F19"/>
    <mergeCell ref="A20:F20"/>
    <mergeCell ref="A34:B34"/>
    <mergeCell ref="A26:B26"/>
    <mergeCell ref="A27:B27"/>
    <mergeCell ref="A28:B28"/>
  </mergeCells>
  <hyperlinks>
    <hyperlink ref="L157" r:id="rId1" xr:uid="{23D51566-3744-4EC5-80A8-BE67523003B0}"/>
  </hyperlinks>
  <pageMargins left="0.70866141732283472" right="0.70866141732283472" top="0.74803149606299213" bottom="0.74803149606299213" header="0.31496062992125984" footer="0.31496062992125984"/>
  <pageSetup scale="37" orientation="portrait" r:id="rId2"/>
  <rowBreaks count="1" manualBreakCount="1">
    <brk id="112" max="10" man="1"/>
  </rowBreaks>
  <ignoredErrors>
    <ignoredError sqref="C133:J133 C44:I44 K133:M133 C62:M62 C111 D111:M111 M44 C49:M51 L76:M76 M93:M94 M103" formulaRange="1"/>
    <ignoredError sqref="J44:L44" formula="1" formulaRange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593D-E278-484D-B64F-E4507C814793}">
  <sheetPr codeName="Hoja12"/>
  <dimension ref="A1:Z37"/>
  <sheetViews>
    <sheetView topLeftCell="D1" workbookViewId="0"/>
  </sheetViews>
  <sheetFormatPr baseColWidth="10" defaultRowHeight="15" x14ac:dyDescent="0.25"/>
  <sheetData>
    <row r="1" spans="1:26" x14ac:dyDescent="0.25"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</row>
    <row r="2" spans="1:26" x14ac:dyDescent="0.25">
      <c r="A2" s="358" t="s">
        <v>341</v>
      </c>
      <c r="B2" s="358" t="s">
        <v>2376</v>
      </c>
      <c r="C2" s="357">
        <v>2014</v>
      </c>
      <c r="D2" s="357"/>
      <c r="E2" s="357"/>
      <c r="F2" s="357">
        <v>2015</v>
      </c>
      <c r="G2" s="357"/>
      <c r="H2" s="357"/>
      <c r="I2" s="357">
        <v>2016</v>
      </c>
      <c r="J2" s="357"/>
      <c r="K2" s="357"/>
      <c r="L2" s="357">
        <v>2017</v>
      </c>
      <c r="M2" s="357"/>
      <c r="N2" s="357"/>
      <c r="O2" s="357">
        <v>2018</v>
      </c>
      <c r="P2" s="357"/>
      <c r="Q2" s="357"/>
      <c r="R2" s="357">
        <v>2019</v>
      </c>
      <c r="S2" s="357"/>
      <c r="T2" s="357"/>
      <c r="U2" s="357">
        <v>2020</v>
      </c>
      <c r="V2" s="357"/>
      <c r="W2" s="357"/>
      <c r="X2" s="357">
        <v>2021</v>
      </c>
      <c r="Y2" s="357"/>
      <c r="Z2" s="357"/>
    </row>
    <row r="3" spans="1:26" ht="72" x14ac:dyDescent="0.25">
      <c r="A3" s="358"/>
      <c r="B3" s="358"/>
      <c r="C3" s="175" t="s">
        <v>2377</v>
      </c>
      <c r="D3" s="176" t="s">
        <v>2378</v>
      </c>
      <c r="E3" s="175" t="s">
        <v>2379</v>
      </c>
      <c r="F3" s="175" t="s">
        <v>1221</v>
      </c>
      <c r="G3" s="176" t="s">
        <v>1222</v>
      </c>
      <c r="H3" s="175" t="s">
        <v>2380</v>
      </c>
      <c r="I3" s="175" t="s">
        <v>1224</v>
      </c>
      <c r="J3" s="176" t="s">
        <v>1225</v>
      </c>
      <c r="K3" s="175" t="s">
        <v>2381</v>
      </c>
      <c r="L3" s="175" t="s">
        <v>1227</v>
      </c>
      <c r="M3" s="176" t="s">
        <v>1228</v>
      </c>
      <c r="N3" s="175" t="s">
        <v>2382</v>
      </c>
      <c r="O3" s="175" t="s">
        <v>2178</v>
      </c>
      <c r="P3" s="176" t="s">
        <v>2179</v>
      </c>
      <c r="Q3" s="175" t="s">
        <v>2383</v>
      </c>
      <c r="R3" s="175" t="s">
        <v>2374</v>
      </c>
      <c r="S3" s="176" t="s">
        <v>2189</v>
      </c>
      <c r="T3" s="175" t="s">
        <v>2384</v>
      </c>
      <c r="U3" s="175" t="s">
        <v>2391</v>
      </c>
      <c r="V3" s="176" t="s">
        <v>2388</v>
      </c>
      <c r="W3" s="175" t="s">
        <v>2393</v>
      </c>
      <c r="X3" s="175" t="s">
        <v>2543</v>
      </c>
      <c r="Y3" s="176" t="s">
        <v>2538</v>
      </c>
      <c r="Z3" s="175" t="s">
        <v>2545</v>
      </c>
    </row>
    <row r="4" spans="1:26" x14ac:dyDescent="0.25">
      <c r="A4" s="177">
        <v>5</v>
      </c>
      <c r="B4" s="178" t="s">
        <v>2198</v>
      </c>
      <c r="C4" s="179">
        <v>63296</v>
      </c>
      <c r="D4" s="179">
        <v>21663</v>
      </c>
      <c r="E4" s="180">
        <v>0.34224911526794743</v>
      </c>
      <c r="F4" s="179">
        <v>61465</v>
      </c>
      <c r="G4" s="179">
        <v>21235</v>
      </c>
      <c r="H4" s="181">
        <v>0.34548116814447244</v>
      </c>
      <c r="I4" s="179">
        <v>59802</v>
      </c>
      <c r="J4" s="179">
        <v>20877</v>
      </c>
      <c r="K4" s="181">
        <v>0.3491020367211799</v>
      </c>
      <c r="L4" s="179">
        <v>60586</v>
      </c>
      <c r="M4" s="179">
        <v>24780</v>
      </c>
      <c r="N4" s="181">
        <v>0.40900538078103854</v>
      </c>
      <c r="O4" s="179">
        <v>59473</v>
      </c>
      <c r="P4" s="179">
        <v>23430</v>
      </c>
      <c r="Q4" s="181">
        <v>0.39396028449884823</v>
      </c>
      <c r="R4" s="179">
        <v>57186</v>
      </c>
      <c r="S4" s="179">
        <v>24423</v>
      </c>
      <c r="T4" s="181">
        <v>0.4270800545588081</v>
      </c>
      <c r="U4" s="179">
        <v>57580</v>
      </c>
      <c r="V4" s="179">
        <v>23823</v>
      </c>
      <c r="W4" s="181">
        <v>0.41373740882250781</v>
      </c>
      <c r="X4" s="179">
        <v>58478</v>
      </c>
      <c r="Y4" s="179">
        <v>22400</v>
      </c>
      <c r="Z4" s="181">
        <v>0.38305003591094089</v>
      </c>
    </row>
    <row r="5" spans="1:26" x14ac:dyDescent="0.25">
      <c r="A5" s="177">
        <v>8</v>
      </c>
      <c r="B5" s="178" t="s">
        <v>2206</v>
      </c>
      <c r="C5" s="179">
        <v>25948</v>
      </c>
      <c r="D5" s="179">
        <v>10433</v>
      </c>
      <c r="E5" s="180">
        <v>0.40207337752427935</v>
      </c>
      <c r="F5" s="179">
        <v>26063</v>
      </c>
      <c r="G5" s="179">
        <v>10149</v>
      </c>
      <c r="H5" s="181">
        <v>0.38940260138894217</v>
      </c>
      <c r="I5" s="179">
        <v>26569</v>
      </c>
      <c r="J5" s="179">
        <v>11034</v>
      </c>
      <c r="K5" s="181">
        <v>0.41529602167940083</v>
      </c>
      <c r="L5" s="179">
        <v>28367</v>
      </c>
      <c r="M5" s="179">
        <v>12634</v>
      </c>
      <c r="N5" s="181">
        <v>0.4453766700743822</v>
      </c>
      <c r="O5" s="179">
        <v>29668</v>
      </c>
      <c r="P5" s="179">
        <v>11043</v>
      </c>
      <c r="Q5" s="181">
        <v>0.37221922610219765</v>
      </c>
      <c r="R5" s="179">
        <v>28785</v>
      </c>
      <c r="S5" s="179">
        <v>10798</v>
      </c>
      <c r="T5" s="181">
        <v>0.37512593364599617</v>
      </c>
      <c r="U5" s="179">
        <v>29044</v>
      </c>
      <c r="V5" s="179">
        <v>11799</v>
      </c>
      <c r="W5" s="181">
        <v>0.40624569618509848</v>
      </c>
      <c r="X5" s="179">
        <v>28932</v>
      </c>
      <c r="Y5" s="179">
        <v>11632</v>
      </c>
      <c r="Z5" s="181">
        <v>0.40204617724319092</v>
      </c>
    </row>
    <row r="6" spans="1:26" x14ac:dyDescent="0.25">
      <c r="A6" s="177">
        <v>11</v>
      </c>
      <c r="B6" s="178" t="s">
        <v>2234</v>
      </c>
      <c r="C6" s="179">
        <v>93192</v>
      </c>
      <c r="D6" s="179">
        <v>48052</v>
      </c>
      <c r="E6" s="180">
        <v>0.51562365868314874</v>
      </c>
      <c r="F6" s="179">
        <v>85000</v>
      </c>
      <c r="G6" s="179">
        <v>42733</v>
      </c>
      <c r="H6" s="181">
        <v>0.50274117647058825</v>
      </c>
      <c r="I6" s="179">
        <v>83621</v>
      </c>
      <c r="J6" s="179">
        <v>40417</v>
      </c>
      <c r="K6" s="181">
        <v>0.483335525765059</v>
      </c>
      <c r="L6" s="179">
        <v>83668</v>
      </c>
      <c r="M6" s="179">
        <v>45026</v>
      </c>
      <c r="N6" s="181">
        <v>0.53815078644165038</v>
      </c>
      <c r="O6" s="179">
        <v>81223</v>
      </c>
      <c r="P6" s="179">
        <v>39172</v>
      </c>
      <c r="Q6" s="181">
        <v>0.48227718749615256</v>
      </c>
      <c r="R6" s="179">
        <v>77889</v>
      </c>
      <c r="S6" s="179">
        <v>36295</v>
      </c>
      <c r="T6" s="181">
        <v>0.46598364338995235</v>
      </c>
      <c r="U6" s="179">
        <v>74111</v>
      </c>
      <c r="V6" s="179">
        <v>35733</v>
      </c>
      <c r="W6" s="181">
        <v>0.48215514565988854</v>
      </c>
      <c r="X6" s="179">
        <v>72709</v>
      </c>
      <c r="Y6" s="179">
        <v>35837</v>
      </c>
      <c r="Z6" s="181">
        <v>0.49288258674992091</v>
      </c>
    </row>
    <row r="7" spans="1:26" x14ac:dyDescent="0.25">
      <c r="A7" s="177">
        <v>13</v>
      </c>
      <c r="B7" s="178" t="s">
        <v>2093</v>
      </c>
      <c r="C7" s="179">
        <v>22550</v>
      </c>
      <c r="D7" s="179">
        <v>6886</v>
      </c>
      <c r="E7" s="180">
        <v>0.30536585365853658</v>
      </c>
      <c r="F7" s="179">
        <v>22139</v>
      </c>
      <c r="G7" s="179">
        <v>7557</v>
      </c>
      <c r="H7" s="181">
        <v>0.34134333077374768</v>
      </c>
      <c r="I7" s="179">
        <v>22009</v>
      </c>
      <c r="J7" s="179">
        <v>8051</v>
      </c>
      <c r="K7" s="181">
        <v>0.36580489799627425</v>
      </c>
      <c r="L7" s="179">
        <v>22910</v>
      </c>
      <c r="M7" s="179">
        <v>8960</v>
      </c>
      <c r="N7" s="181">
        <v>0.39109559144478395</v>
      </c>
      <c r="O7" s="179">
        <v>23721</v>
      </c>
      <c r="P7" s="179">
        <v>8846</v>
      </c>
      <c r="Q7" s="181">
        <v>0.37291851102398721</v>
      </c>
      <c r="R7" s="179">
        <v>22629</v>
      </c>
      <c r="S7" s="179">
        <v>8417</v>
      </c>
      <c r="T7" s="181">
        <v>0.37195633921074728</v>
      </c>
      <c r="U7" s="179">
        <v>22600</v>
      </c>
      <c r="V7" s="179">
        <v>8519</v>
      </c>
      <c r="W7" s="181">
        <v>0.37694690265486724</v>
      </c>
      <c r="X7" s="179">
        <v>23872</v>
      </c>
      <c r="Y7" s="179">
        <v>8081</v>
      </c>
      <c r="Z7" s="181">
        <v>0.33851373994638068</v>
      </c>
    </row>
    <row r="8" spans="1:26" x14ac:dyDescent="0.25">
      <c r="A8" s="177">
        <v>15</v>
      </c>
      <c r="B8" s="178" t="s">
        <v>1413</v>
      </c>
      <c r="C8" s="179">
        <v>15865</v>
      </c>
      <c r="D8" s="179">
        <v>6391</v>
      </c>
      <c r="E8" s="180">
        <v>0.4028364323983612</v>
      </c>
      <c r="F8" s="179">
        <v>15788</v>
      </c>
      <c r="G8" s="179">
        <v>6484</v>
      </c>
      <c r="H8" s="181">
        <v>0.41069166455535849</v>
      </c>
      <c r="I8" s="179">
        <v>15363</v>
      </c>
      <c r="J8" s="179">
        <v>6670</v>
      </c>
      <c r="K8" s="181">
        <v>0.43415999479268375</v>
      </c>
      <c r="L8" s="179">
        <v>15762</v>
      </c>
      <c r="M8" s="179">
        <v>7021</v>
      </c>
      <c r="N8" s="181">
        <v>0.44543839614262148</v>
      </c>
      <c r="O8" s="179">
        <v>16130</v>
      </c>
      <c r="P8" s="179">
        <v>6775</v>
      </c>
      <c r="Q8" s="181">
        <v>0.42002479851208929</v>
      </c>
      <c r="R8" s="179">
        <v>15085</v>
      </c>
      <c r="S8" s="179">
        <v>6623</v>
      </c>
      <c r="T8" s="181">
        <v>0.43904540934703346</v>
      </c>
      <c r="U8" s="179">
        <v>15631</v>
      </c>
      <c r="V8" s="179">
        <v>6477</v>
      </c>
      <c r="W8" s="181">
        <v>0.4143688823491779</v>
      </c>
      <c r="X8" s="179">
        <v>14411</v>
      </c>
      <c r="Y8" s="179">
        <v>5953</v>
      </c>
      <c r="Z8" s="181">
        <v>0.41308722503643053</v>
      </c>
    </row>
    <row r="9" spans="1:26" x14ac:dyDescent="0.25">
      <c r="A9" s="177">
        <v>17</v>
      </c>
      <c r="B9" s="178" t="s">
        <v>1255</v>
      </c>
      <c r="C9" s="179">
        <v>10291</v>
      </c>
      <c r="D9" s="179">
        <v>2922</v>
      </c>
      <c r="E9" s="180">
        <v>0.28393742104751724</v>
      </c>
      <c r="F9" s="179">
        <v>10321</v>
      </c>
      <c r="G9" s="179">
        <v>3112</v>
      </c>
      <c r="H9" s="181">
        <v>0.301521170429222</v>
      </c>
      <c r="I9" s="179">
        <v>9520</v>
      </c>
      <c r="J9" s="179">
        <v>2680</v>
      </c>
      <c r="K9" s="181">
        <v>0.28151260504201681</v>
      </c>
      <c r="L9" s="179">
        <v>9735</v>
      </c>
      <c r="M9" s="179">
        <v>3807</v>
      </c>
      <c r="N9" s="181">
        <v>0.39106317411402158</v>
      </c>
      <c r="O9" s="179">
        <v>9359</v>
      </c>
      <c r="P9" s="179">
        <v>3227</v>
      </c>
      <c r="Q9" s="181">
        <v>0.34480179506357517</v>
      </c>
      <c r="R9" s="179">
        <v>8711</v>
      </c>
      <c r="S9" s="179">
        <v>3441</v>
      </c>
      <c r="T9" s="181">
        <v>0.39501779359430605</v>
      </c>
      <c r="U9" s="179">
        <v>8824</v>
      </c>
      <c r="V9" s="179">
        <v>3412</v>
      </c>
      <c r="W9" s="181">
        <v>0.38667271078875792</v>
      </c>
      <c r="X9" s="179">
        <v>9067</v>
      </c>
      <c r="Y9" s="179">
        <v>3315</v>
      </c>
      <c r="Z9" s="181">
        <v>0.36561155839858828</v>
      </c>
    </row>
    <row r="10" spans="1:26" x14ac:dyDescent="0.25">
      <c r="A10" s="177">
        <v>18</v>
      </c>
      <c r="B10" s="178" t="s">
        <v>2218</v>
      </c>
      <c r="C10" s="179">
        <v>3151</v>
      </c>
      <c r="D10" s="179">
        <v>1070</v>
      </c>
      <c r="E10" s="180">
        <v>0.33957473817835609</v>
      </c>
      <c r="F10" s="179">
        <v>3276</v>
      </c>
      <c r="G10" s="179">
        <v>1082</v>
      </c>
      <c r="H10" s="181">
        <v>0.33028083028083027</v>
      </c>
      <c r="I10" s="179">
        <v>3199</v>
      </c>
      <c r="J10" s="179">
        <v>1200</v>
      </c>
      <c r="K10" s="181">
        <v>0.37511722413254139</v>
      </c>
      <c r="L10" s="179">
        <v>3299</v>
      </c>
      <c r="M10" s="179">
        <v>1337</v>
      </c>
      <c r="N10" s="181">
        <v>0.40527432555319792</v>
      </c>
      <c r="O10" s="179">
        <v>3441</v>
      </c>
      <c r="P10" s="179">
        <v>1191</v>
      </c>
      <c r="Q10" s="181">
        <v>0.34612031386224934</v>
      </c>
      <c r="R10" s="179">
        <v>3256</v>
      </c>
      <c r="S10" s="179">
        <v>1418</v>
      </c>
      <c r="T10" s="181">
        <v>0.43550368550368551</v>
      </c>
      <c r="U10" s="179">
        <v>3313</v>
      </c>
      <c r="V10" s="179">
        <v>1127</v>
      </c>
      <c r="W10" s="181">
        <v>0.3401750679142771</v>
      </c>
      <c r="X10" s="179">
        <v>3209</v>
      </c>
      <c r="Y10" s="179">
        <v>1195</v>
      </c>
      <c r="Z10" s="181">
        <v>0.37239015269554376</v>
      </c>
    </row>
    <row r="11" spans="1:26" x14ac:dyDescent="0.25">
      <c r="A11" s="177">
        <v>19</v>
      </c>
      <c r="B11" s="178" t="s">
        <v>2209</v>
      </c>
      <c r="C11" s="179">
        <v>14067</v>
      </c>
      <c r="D11" s="179">
        <v>3553</v>
      </c>
      <c r="E11" s="180">
        <v>0.2525769531527689</v>
      </c>
      <c r="F11" s="179">
        <v>13690</v>
      </c>
      <c r="G11" s="179">
        <v>2991</v>
      </c>
      <c r="H11" s="181">
        <v>0.21848064280496712</v>
      </c>
      <c r="I11" s="179">
        <v>13641</v>
      </c>
      <c r="J11" s="179">
        <v>3203</v>
      </c>
      <c r="K11" s="181">
        <v>0.23480683234366981</v>
      </c>
      <c r="L11" s="179">
        <v>13910</v>
      </c>
      <c r="M11" s="179">
        <v>3291</v>
      </c>
      <c r="N11" s="181">
        <v>0.23659237958303378</v>
      </c>
      <c r="O11" s="179">
        <v>13681</v>
      </c>
      <c r="P11" s="179">
        <v>3032</v>
      </c>
      <c r="Q11" s="181">
        <v>0.22162122651852934</v>
      </c>
      <c r="R11" s="179">
        <v>12845</v>
      </c>
      <c r="S11" s="179">
        <v>3441</v>
      </c>
      <c r="T11" s="181">
        <v>0.26788633709614634</v>
      </c>
      <c r="U11" s="179">
        <v>13131</v>
      </c>
      <c r="V11" s="179">
        <v>3712</v>
      </c>
      <c r="W11" s="181">
        <v>0.28268981798796738</v>
      </c>
      <c r="X11" s="179">
        <v>13599</v>
      </c>
      <c r="Y11" s="179">
        <v>3974</v>
      </c>
      <c r="Z11" s="181">
        <v>0.29222736965953378</v>
      </c>
    </row>
    <row r="12" spans="1:26" x14ac:dyDescent="0.25">
      <c r="A12" s="177">
        <v>20</v>
      </c>
      <c r="B12" s="178" t="s">
        <v>2219</v>
      </c>
      <c r="C12" s="179">
        <v>10817</v>
      </c>
      <c r="D12" s="179">
        <v>3557</v>
      </c>
      <c r="E12" s="180">
        <v>0.32883424239622816</v>
      </c>
      <c r="F12" s="179">
        <v>11055</v>
      </c>
      <c r="G12" s="179">
        <v>3733</v>
      </c>
      <c r="H12" s="181">
        <v>0.33767526006331977</v>
      </c>
      <c r="I12" s="179">
        <v>11093</v>
      </c>
      <c r="J12" s="179">
        <v>3899</v>
      </c>
      <c r="K12" s="181">
        <v>0.3514829171549626</v>
      </c>
      <c r="L12" s="179">
        <v>11647</v>
      </c>
      <c r="M12" s="179">
        <v>4414</v>
      </c>
      <c r="N12" s="181">
        <v>0.37898171202884862</v>
      </c>
      <c r="O12" s="179">
        <v>12212</v>
      </c>
      <c r="P12" s="179">
        <v>4443</v>
      </c>
      <c r="Q12" s="181">
        <v>0.36382246970193255</v>
      </c>
      <c r="R12" s="179">
        <v>11801</v>
      </c>
      <c r="S12" s="179">
        <v>4063</v>
      </c>
      <c r="T12" s="181">
        <v>0.34429285653758157</v>
      </c>
      <c r="U12" s="179">
        <v>11918</v>
      </c>
      <c r="V12" s="179">
        <v>4606</v>
      </c>
      <c r="W12" s="181">
        <v>0.38647424064440344</v>
      </c>
      <c r="X12" s="179">
        <v>11968</v>
      </c>
      <c r="Y12" s="179">
        <v>4687</v>
      </c>
      <c r="Z12" s="181">
        <v>0.39162767379679142</v>
      </c>
    </row>
    <row r="13" spans="1:26" x14ac:dyDescent="0.25">
      <c r="A13" s="177">
        <v>23</v>
      </c>
      <c r="B13" s="178" t="s">
        <v>1381</v>
      </c>
      <c r="C13" s="179">
        <v>18438</v>
      </c>
      <c r="D13" s="179">
        <v>4193</v>
      </c>
      <c r="E13" s="180">
        <v>0.22741078208048596</v>
      </c>
      <c r="F13" s="179">
        <v>18087</v>
      </c>
      <c r="G13" s="179">
        <v>4104</v>
      </c>
      <c r="H13" s="181">
        <v>0.22690330071321943</v>
      </c>
      <c r="I13" s="179">
        <v>18014</v>
      </c>
      <c r="J13" s="179">
        <v>4665</v>
      </c>
      <c r="K13" s="181">
        <v>0.2589652492505829</v>
      </c>
      <c r="L13" s="179">
        <v>18921</v>
      </c>
      <c r="M13" s="179">
        <v>5642</v>
      </c>
      <c r="N13" s="181">
        <v>0.29818719940806498</v>
      </c>
      <c r="O13" s="179">
        <v>19368</v>
      </c>
      <c r="P13" s="179">
        <v>5520</v>
      </c>
      <c r="Q13" s="181">
        <v>0.28500619578686492</v>
      </c>
      <c r="R13" s="179">
        <v>18327</v>
      </c>
      <c r="S13" s="179">
        <v>4852</v>
      </c>
      <c r="T13" s="181">
        <v>0.26474600316472963</v>
      </c>
      <c r="U13" s="179">
        <v>18816</v>
      </c>
      <c r="V13" s="179">
        <v>5403</v>
      </c>
      <c r="W13" s="181">
        <v>0.28714923469387754</v>
      </c>
      <c r="X13" s="179">
        <v>19421</v>
      </c>
      <c r="Y13" s="179">
        <v>5525</v>
      </c>
      <c r="Z13" s="181">
        <v>0.28448586581535451</v>
      </c>
    </row>
    <row r="14" spans="1:26" x14ac:dyDescent="0.25">
      <c r="A14" s="177">
        <v>25</v>
      </c>
      <c r="B14" s="178" t="s">
        <v>2203</v>
      </c>
      <c r="C14" s="179">
        <v>31590</v>
      </c>
      <c r="D14" s="179">
        <v>13914</v>
      </c>
      <c r="E14" s="180">
        <v>0.44045584045584046</v>
      </c>
      <c r="F14" s="179">
        <v>31022</v>
      </c>
      <c r="G14" s="179">
        <v>13376</v>
      </c>
      <c r="H14" s="181">
        <v>0.43117787376700406</v>
      </c>
      <c r="I14" s="179">
        <v>32365</v>
      </c>
      <c r="J14" s="179">
        <v>13779</v>
      </c>
      <c r="K14" s="181">
        <v>0.42573767959215203</v>
      </c>
      <c r="L14" s="179">
        <v>32262</v>
      </c>
      <c r="M14" s="179">
        <v>14907</v>
      </c>
      <c r="N14" s="181">
        <v>0.46206062860331037</v>
      </c>
      <c r="O14" s="179">
        <v>32252</v>
      </c>
      <c r="P14" s="179">
        <v>13195</v>
      </c>
      <c r="Q14" s="181">
        <v>0.40912191492000494</v>
      </c>
      <c r="R14" s="179">
        <v>31251</v>
      </c>
      <c r="S14" s="179">
        <v>12493</v>
      </c>
      <c r="T14" s="181">
        <v>0.3997632075773575</v>
      </c>
      <c r="U14" s="179">
        <v>31313</v>
      </c>
      <c r="V14" s="179">
        <v>13309</v>
      </c>
      <c r="W14" s="181">
        <v>0.42503113722734964</v>
      </c>
      <c r="X14" s="179">
        <v>30601</v>
      </c>
      <c r="Y14" s="179">
        <v>13161</v>
      </c>
      <c r="Z14" s="181">
        <v>0.43008398418352339</v>
      </c>
    </row>
    <row r="15" spans="1:26" x14ac:dyDescent="0.25">
      <c r="A15" s="177">
        <v>27</v>
      </c>
      <c r="B15" s="178" t="s">
        <v>2205</v>
      </c>
      <c r="C15" s="179">
        <v>3997</v>
      </c>
      <c r="D15" s="179">
        <v>923</v>
      </c>
      <c r="E15" s="180">
        <v>0.23092319239429573</v>
      </c>
      <c r="F15" s="179">
        <v>3911</v>
      </c>
      <c r="G15" s="179">
        <v>855</v>
      </c>
      <c r="H15" s="181">
        <v>0.21861416517514703</v>
      </c>
      <c r="I15" s="179">
        <v>4117</v>
      </c>
      <c r="J15" s="179">
        <v>1159</v>
      </c>
      <c r="K15" s="181">
        <v>0.28151566674763179</v>
      </c>
      <c r="L15" s="179">
        <v>4300</v>
      </c>
      <c r="M15" s="179">
        <v>1390</v>
      </c>
      <c r="N15" s="181">
        <v>0.32325581395348835</v>
      </c>
      <c r="O15" s="179">
        <v>4382</v>
      </c>
      <c r="P15" s="179">
        <v>1261</v>
      </c>
      <c r="Q15" s="181">
        <v>0.28776814240073029</v>
      </c>
      <c r="R15" s="179">
        <v>4469</v>
      </c>
      <c r="S15" s="179">
        <v>1674</v>
      </c>
      <c r="T15" s="181">
        <v>0.37458044305213695</v>
      </c>
      <c r="U15" s="179">
        <v>4752</v>
      </c>
      <c r="V15" s="179">
        <v>1551</v>
      </c>
      <c r="W15" s="181">
        <v>0.3263888888888889</v>
      </c>
      <c r="X15" s="179">
        <v>4825</v>
      </c>
      <c r="Y15" s="179">
        <v>1871</v>
      </c>
      <c r="Z15" s="181">
        <v>0.38777202072538858</v>
      </c>
    </row>
    <row r="16" spans="1:26" x14ac:dyDescent="0.25">
      <c r="A16" s="177">
        <v>41</v>
      </c>
      <c r="B16" s="178" t="s">
        <v>2220</v>
      </c>
      <c r="C16" s="179">
        <v>11060</v>
      </c>
      <c r="D16" s="179">
        <v>4381</v>
      </c>
      <c r="E16" s="180">
        <v>0.39611211573236887</v>
      </c>
      <c r="F16" s="179">
        <v>10860</v>
      </c>
      <c r="G16" s="179">
        <v>4742</v>
      </c>
      <c r="H16" s="181">
        <v>0.43664825046040517</v>
      </c>
      <c r="I16" s="179">
        <v>10847</v>
      </c>
      <c r="J16" s="179">
        <v>4732</v>
      </c>
      <c r="K16" s="181">
        <v>0.43624965428229001</v>
      </c>
      <c r="L16" s="179">
        <v>10896</v>
      </c>
      <c r="M16" s="179">
        <v>5139</v>
      </c>
      <c r="N16" s="181">
        <v>0.47164096916299558</v>
      </c>
      <c r="O16" s="179">
        <v>10987</v>
      </c>
      <c r="P16" s="179">
        <v>4642</v>
      </c>
      <c r="Q16" s="181">
        <v>0.42249931737507962</v>
      </c>
      <c r="R16" s="179">
        <v>10582</v>
      </c>
      <c r="S16" s="179">
        <v>4799</v>
      </c>
      <c r="T16" s="181">
        <v>0.45350595350595352</v>
      </c>
      <c r="U16" s="179">
        <v>10624</v>
      </c>
      <c r="V16" s="179">
        <v>4883</v>
      </c>
      <c r="W16" s="181">
        <v>0.45961972891566266</v>
      </c>
      <c r="X16" s="179">
        <v>10221</v>
      </c>
      <c r="Y16" s="179">
        <v>4379</v>
      </c>
      <c r="Z16" s="181">
        <v>0.42843166030721064</v>
      </c>
    </row>
    <row r="17" spans="1:26" x14ac:dyDescent="0.25">
      <c r="A17" s="177">
        <v>44</v>
      </c>
      <c r="B17" s="178" t="s">
        <v>2216</v>
      </c>
      <c r="C17" s="179">
        <v>5840</v>
      </c>
      <c r="D17" s="179">
        <v>1807</v>
      </c>
      <c r="E17" s="180">
        <v>0.30941780821917808</v>
      </c>
      <c r="F17" s="179">
        <v>5767</v>
      </c>
      <c r="G17" s="179">
        <v>1795</v>
      </c>
      <c r="H17" s="181">
        <v>0.31125368475810644</v>
      </c>
      <c r="I17" s="179">
        <v>5763</v>
      </c>
      <c r="J17" s="179">
        <v>2229</v>
      </c>
      <c r="K17" s="181">
        <v>0.38677771993753252</v>
      </c>
      <c r="L17" s="179">
        <v>6186</v>
      </c>
      <c r="M17" s="179">
        <v>2543</v>
      </c>
      <c r="N17" s="181">
        <v>0.41108955706433881</v>
      </c>
      <c r="O17" s="179">
        <v>6609</v>
      </c>
      <c r="P17" s="179">
        <v>2657</v>
      </c>
      <c r="Q17" s="181">
        <v>0.40202753820547737</v>
      </c>
      <c r="R17" s="179">
        <v>6775</v>
      </c>
      <c r="S17" s="179">
        <v>2223</v>
      </c>
      <c r="T17" s="181">
        <v>0.32811808118081182</v>
      </c>
      <c r="U17" s="179">
        <v>7034</v>
      </c>
      <c r="V17" s="179">
        <v>2413</v>
      </c>
      <c r="W17" s="181">
        <v>0.34304805231731589</v>
      </c>
      <c r="X17" s="179">
        <v>7638</v>
      </c>
      <c r="Y17" s="179">
        <v>3003</v>
      </c>
      <c r="Z17" s="181">
        <v>0.3931657501963865</v>
      </c>
    </row>
    <row r="18" spans="1:26" x14ac:dyDescent="0.25">
      <c r="A18" s="177">
        <v>47</v>
      </c>
      <c r="B18" s="178" t="s">
        <v>2212</v>
      </c>
      <c r="C18" s="179">
        <v>13737</v>
      </c>
      <c r="D18" s="179">
        <v>3200</v>
      </c>
      <c r="E18" s="180">
        <v>0.2329475140132489</v>
      </c>
      <c r="F18" s="179">
        <v>14053</v>
      </c>
      <c r="G18" s="179">
        <v>3436</v>
      </c>
      <c r="H18" s="181">
        <v>0.24450295310609835</v>
      </c>
      <c r="I18" s="179">
        <v>13655</v>
      </c>
      <c r="J18" s="179">
        <v>3656</v>
      </c>
      <c r="K18" s="181">
        <v>0.26774075430245331</v>
      </c>
      <c r="L18" s="179">
        <v>14447</v>
      </c>
      <c r="M18" s="179">
        <v>3576</v>
      </c>
      <c r="N18" s="181">
        <v>0.24752543780715719</v>
      </c>
      <c r="O18" s="179">
        <v>15016</v>
      </c>
      <c r="P18" s="179">
        <v>3800</v>
      </c>
      <c r="Q18" s="181">
        <v>0.25306339904102293</v>
      </c>
      <c r="R18" s="179">
        <v>15377</v>
      </c>
      <c r="S18" s="179">
        <v>3711</v>
      </c>
      <c r="T18" s="181">
        <v>0.24133446055797619</v>
      </c>
      <c r="U18" s="179">
        <v>15418</v>
      </c>
      <c r="V18" s="179">
        <v>4384</v>
      </c>
      <c r="W18" s="181">
        <v>0.28434297574263845</v>
      </c>
      <c r="X18" s="179">
        <v>15675</v>
      </c>
      <c r="Y18" s="179">
        <v>5347</v>
      </c>
      <c r="Z18" s="181">
        <v>0.34111642743221693</v>
      </c>
    </row>
    <row r="19" spans="1:26" x14ac:dyDescent="0.25">
      <c r="A19" s="177">
        <v>50</v>
      </c>
      <c r="B19" s="178" t="s">
        <v>2199</v>
      </c>
      <c r="C19" s="179">
        <v>9594</v>
      </c>
      <c r="D19" s="179">
        <v>3588</v>
      </c>
      <c r="E19" s="180">
        <v>0.37398373983739835</v>
      </c>
      <c r="F19" s="179">
        <v>9592</v>
      </c>
      <c r="G19" s="179">
        <v>3938</v>
      </c>
      <c r="H19" s="181">
        <v>0.41055045871559631</v>
      </c>
      <c r="I19" s="179">
        <v>9555</v>
      </c>
      <c r="J19" s="179">
        <v>3739</v>
      </c>
      <c r="K19" s="181">
        <v>0.39131344845630561</v>
      </c>
      <c r="L19" s="179">
        <v>9867</v>
      </c>
      <c r="M19" s="179">
        <v>4129</v>
      </c>
      <c r="N19" s="181">
        <v>0.41846559237863584</v>
      </c>
      <c r="O19" s="179">
        <v>10133</v>
      </c>
      <c r="P19" s="179">
        <v>3861</v>
      </c>
      <c r="Q19" s="181">
        <v>0.38103227079838153</v>
      </c>
      <c r="R19" s="179">
        <v>9707</v>
      </c>
      <c r="S19" s="179">
        <v>3730</v>
      </c>
      <c r="T19" s="181">
        <v>0.38425878232203564</v>
      </c>
      <c r="U19" s="179">
        <v>10572</v>
      </c>
      <c r="V19" s="179">
        <v>3404</v>
      </c>
      <c r="W19" s="181">
        <v>0.32198259553537645</v>
      </c>
      <c r="X19" s="179">
        <v>10111</v>
      </c>
      <c r="Y19" s="179">
        <v>3899</v>
      </c>
      <c r="Z19" s="181">
        <v>0.38561962219365048</v>
      </c>
    </row>
    <row r="20" spans="1:26" x14ac:dyDescent="0.25">
      <c r="A20" s="177">
        <v>52</v>
      </c>
      <c r="B20" s="178" t="s">
        <v>1300</v>
      </c>
      <c r="C20" s="179">
        <v>15227</v>
      </c>
      <c r="D20" s="179">
        <v>3666</v>
      </c>
      <c r="E20" s="180">
        <v>0.24075655086359757</v>
      </c>
      <c r="F20" s="179">
        <v>15345</v>
      </c>
      <c r="G20" s="179">
        <v>3793</v>
      </c>
      <c r="H20" s="181">
        <v>0.24718149234278267</v>
      </c>
      <c r="I20" s="179">
        <v>15675</v>
      </c>
      <c r="J20" s="179">
        <v>4196</v>
      </c>
      <c r="K20" s="181">
        <v>0.26768740031897925</v>
      </c>
      <c r="L20" s="179">
        <v>15269</v>
      </c>
      <c r="M20" s="179">
        <v>4643</v>
      </c>
      <c r="N20" s="181">
        <v>0.30408016242059072</v>
      </c>
      <c r="O20" s="179">
        <v>15187</v>
      </c>
      <c r="P20" s="179">
        <v>4305</v>
      </c>
      <c r="Q20" s="181">
        <v>0.28346612234147628</v>
      </c>
      <c r="R20" s="179">
        <v>15256</v>
      </c>
      <c r="S20" s="179">
        <v>4449</v>
      </c>
      <c r="T20" s="181">
        <v>0.29162296801258519</v>
      </c>
      <c r="U20" s="179">
        <v>15064</v>
      </c>
      <c r="V20" s="179">
        <v>4119</v>
      </c>
      <c r="W20" s="181">
        <v>0.27343335103558153</v>
      </c>
      <c r="X20" s="179">
        <v>15432</v>
      </c>
      <c r="Y20" s="179">
        <v>4319</v>
      </c>
      <c r="Z20" s="181">
        <v>0.27987299118714359</v>
      </c>
    </row>
    <row r="21" spans="1:26" x14ac:dyDescent="0.25">
      <c r="A21" s="177">
        <v>54</v>
      </c>
      <c r="B21" s="178" t="s">
        <v>2201</v>
      </c>
      <c r="C21" s="179">
        <v>13970</v>
      </c>
      <c r="D21" s="179">
        <v>6029</v>
      </c>
      <c r="E21" s="180">
        <v>0.43156764495347172</v>
      </c>
      <c r="F21" s="179">
        <v>13533</v>
      </c>
      <c r="G21" s="179">
        <v>6259</v>
      </c>
      <c r="H21" s="181">
        <v>0.46249907633192938</v>
      </c>
      <c r="I21" s="179">
        <v>13613</v>
      </c>
      <c r="J21" s="179">
        <v>6107</v>
      </c>
      <c r="K21" s="181">
        <v>0.44861529420406965</v>
      </c>
      <c r="L21" s="179">
        <v>13082</v>
      </c>
      <c r="M21" s="179">
        <v>6422</v>
      </c>
      <c r="N21" s="181">
        <v>0.49090353157009631</v>
      </c>
      <c r="O21" s="179">
        <v>14114</v>
      </c>
      <c r="P21" s="179">
        <v>6548</v>
      </c>
      <c r="Q21" s="181">
        <v>0.46393651693354115</v>
      </c>
      <c r="R21" s="179">
        <v>13152</v>
      </c>
      <c r="S21" s="179">
        <v>6010</v>
      </c>
      <c r="T21" s="181">
        <v>0.45696472019464718</v>
      </c>
      <c r="U21" s="179">
        <v>13844</v>
      </c>
      <c r="V21" s="179">
        <v>6273</v>
      </c>
      <c r="W21" s="181">
        <v>0.45312048540884137</v>
      </c>
      <c r="X21" s="179">
        <v>13560</v>
      </c>
      <c r="Y21" s="179">
        <v>5767</v>
      </c>
      <c r="Z21" s="181">
        <v>0.42529498525073745</v>
      </c>
    </row>
    <row r="22" spans="1:26" x14ac:dyDescent="0.25">
      <c r="A22" s="177">
        <v>63</v>
      </c>
      <c r="B22" s="178" t="s">
        <v>2217</v>
      </c>
      <c r="C22" s="179">
        <v>6073</v>
      </c>
      <c r="D22" s="179">
        <v>2650</v>
      </c>
      <c r="E22" s="180">
        <v>0.43635764860859544</v>
      </c>
      <c r="F22" s="179">
        <v>6001</v>
      </c>
      <c r="G22" s="179">
        <v>2688</v>
      </c>
      <c r="H22" s="181">
        <v>0.44792534577570403</v>
      </c>
      <c r="I22" s="179">
        <v>5671</v>
      </c>
      <c r="J22" s="179">
        <v>2493</v>
      </c>
      <c r="K22" s="181">
        <v>0.43960500793510843</v>
      </c>
      <c r="L22" s="179">
        <v>6105</v>
      </c>
      <c r="M22" s="179">
        <v>2988</v>
      </c>
      <c r="N22" s="181">
        <v>0.48943488943488944</v>
      </c>
      <c r="O22" s="179">
        <v>6023</v>
      </c>
      <c r="P22" s="179">
        <v>2846</v>
      </c>
      <c r="Q22" s="181">
        <v>0.47252199900381869</v>
      </c>
      <c r="R22" s="179">
        <v>5560</v>
      </c>
      <c r="S22" s="179">
        <v>2675</v>
      </c>
      <c r="T22" s="181">
        <v>0.48111510791366907</v>
      </c>
      <c r="U22" s="179">
        <v>5441</v>
      </c>
      <c r="V22" s="179">
        <v>2692</v>
      </c>
      <c r="W22" s="181">
        <v>0.49476199228083073</v>
      </c>
      <c r="X22" s="179">
        <v>5338</v>
      </c>
      <c r="Y22" s="179">
        <v>2510</v>
      </c>
      <c r="Z22" s="181">
        <v>0.47021356313225926</v>
      </c>
    </row>
    <row r="23" spans="1:26" x14ac:dyDescent="0.25">
      <c r="A23" s="177">
        <v>66</v>
      </c>
      <c r="B23" s="178" t="s">
        <v>2175</v>
      </c>
      <c r="C23" s="179">
        <v>9608</v>
      </c>
      <c r="D23" s="179">
        <v>3586</v>
      </c>
      <c r="E23" s="180">
        <v>0.37323064113238968</v>
      </c>
      <c r="F23" s="179">
        <v>9097</v>
      </c>
      <c r="G23" s="179">
        <v>3342</v>
      </c>
      <c r="H23" s="181">
        <v>0.36737385951412554</v>
      </c>
      <c r="I23" s="179">
        <v>9049</v>
      </c>
      <c r="J23" s="179">
        <v>3386</v>
      </c>
      <c r="K23" s="181">
        <v>0.37418499281688583</v>
      </c>
      <c r="L23" s="179">
        <v>9199</v>
      </c>
      <c r="M23" s="179">
        <v>4128</v>
      </c>
      <c r="N23" s="181">
        <v>0.44874442874225462</v>
      </c>
      <c r="O23" s="179">
        <v>9291</v>
      </c>
      <c r="P23" s="179">
        <v>3710</v>
      </c>
      <c r="Q23" s="181">
        <v>0.39931116133893013</v>
      </c>
      <c r="R23" s="179">
        <v>8809</v>
      </c>
      <c r="S23" s="179">
        <v>3966</v>
      </c>
      <c r="T23" s="181">
        <v>0.45022136451356565</v>
      </c>
      <c r="U23" s="179">
        <v>9027</v>
      </c>
      <c r="V23" s="179">
        <v>3896</v>
      </c>
      <c r="W23" s="181">
        <v>0.43159410656918135</v>
      </c>
      <c r="X23" s="179">
        <v>8731</v>
      </c>
      <c r="Y23" s="179">
        <v>3545</v>
      </c>
      <c r="Z23" s="181">
        <v>0.4060245103653648</v>
      </c>
    </row>
    <row r="24" spans="1:26" x14ac:dyDescent="0.25">
      <c r="A24" s="177">
        <v>68</v>
      </c>
      <c r="B24" s="178" t="s">
        <v>2202</v>
      </c>
      <c r="C24" s="179">
        <v>22268</v>
      </c>
      <c r="D24" s="179">
        <v>10075</v>
      </c>
      <c r="E24" s="180">
        <v>0.45244296748697682</v>
      </c>
      <c r="F24" s="179">
        <v>21982</v>
      </c>
      <c r="G24" s="179">
        <v>10096</v>
      </c>
      <c r="H24" s="181">
        <v>0.45928486943863162</v>
      </c>
      <c r="I24" s="179">
        <v>21390</v>
      </c>
      <c r="J24" s="179">
        <v>9782</v>
      </c>
      <c r="K24" s="181">
        <v>0.45731650303880317</v>
      </c>
      <c r="L24" s="179">
        <v>21805</v>
      </c>
      <c r="M24" s="179">
        <v>10432</v>
      </c>
      <c r="N24" s="181">
        <v>0.47842238018803029</v>
      </c>
      <c r="O24" s="179">
        <v>21881</v>
      </c>
      <c r="P24" s="179">
        <v>9699</v>
      </c>
      <c r="Q24" s="181">
        <v>0.44326127690690553</v>
      </c>
      <c r="R24" s="179">
        <v>20824</v>
      </c>
      <c r="S24" s="179">
        <v>9660</v>
      </c>
      <c r="T24" s="181">
        <v>0.46388782174414139</v>
      </c>
      <c r="U24" s="179">
        <v>21309</v>
      </c>
      <c r="V24" s="179">
        <v>9767</v>
      </c>
      <c r="W24" s="181">
        <v>0.45835093153127787</v>
      </c>
      <c r="X24" s="179">
        <v>21324</v>
      </c>
      <c r="Y24" s="179">
        <v>9714</v>
      </c>
      <c r="Z24" s="181">
        <v>0.45554305008441193</v>
      </c>
    </row>
    <row r="25" spans="1:26" x14ac:dyDescent="0.25">
      <c r="A25" s="177">
        <v>70</v>
      </c>
      <c r="B25" s="178" t="s">
        <v>1592</v>
      </c>
      <c r="C25" s="179">
        <v>10179</v>
      </c>
      <c r="D25" s="179">
        <v>2557</v>
      </c>
      <c r="E25" s="180">
        <v>0.25120345810000982</v>
      </c>
      <c r="F25" s="179">
        <v>9947</v>
      </c>
      <c r="G25" s="179">
        <v>2629</v>
      </c>
      <c r="H25" s="181">
        <v>0.26430079420930935</v>
      </c>
      <c r="I25" s="179">
        <v>10111</v>
      </c>
      <c r="J25" s="179">
        <v>3217</v>
      </c>
      <c r="K25" s="181">
        <v>0.31816833152012658</v>
      </c>
      <c r="L25" s="179">
        <v>10104</v>
      </c>
      <c r="M25" s="179">
        <v>3236</v>
      </c>
      <c r="N25" s="181">
        <v>0.32026920031670625</v>
      </c>
      <c r="O25" s="179">
        <v>10218</v>
      </c>
      <c r="P25" s="179">
        <v>3515</v>
      </c>
      <c r="Q25" s="181">
        <v>0.34400078293208064</v>
      </c>
      <c r="R25" s="179">
        <v>9753</v>
      </c>
      <c r="S25" s="179">
        <v>3497</v>
      </c>
      <c r="T25" s="181">
        <v>0.35855634163847022</v>
      </c>
      <c r="U25" s="179">
        <v>10128</v>
      </c>
      <c r="V25" s="179">
        <v>3359</v>
      </c>
      <c r="W25" s="181">
        <v>0.33165481832543442</v>
      </c>
      <c r="X25" s="179">
        <v>10280</v>
      </c>
      <c r="Y25" s="179">
        <v>3173</v>
      </c>
      <c r="Z25" s="181">
        <v>0.30865758754863815</v>
      </c>
    </row>
    <row r="26" spans="1:26" x14ac:dyDescent="0.25">
      <c r="A26" s="177">
        <v>73</v>
      </c>
      <c r="B26" s="178" t="s">
        <v>2200</v>
      </c>
      <c r="C26" s="179">
        <v>14297</v>
      </c>
      <c r="D26" s="179">
        <v>6058</v>
      </c>
      <c r="E26" s="180">
        <v>0.42372525704693292</v>
      </c>
      <c r="F26" s="179">
        <v>14709</v>
      </c>
      <c r="G26" s="179">
        <v>6349</v>
      </c>
      <c r="H26" s="181">
        <v>0.43164049221565026</v>
      </c>
      <c r="I26" s="179">
        <v>14636</v>
      </c>
      <c r="J26" s="179">
        <v>6387</v>
      </c>
      <c r="K26" s="181">
        <v>0.43638972396829734</v>
      </c>
      <c r="L26" s="179">
        <v>15041</v>
      </c>
      <c r="M26" s="179">
        <v>7292</v>
      </c>
      <c r="N26" s="181">
        <v>0.48480819094475103</v>
      </c>
      <c r="O26" s="179">
        <v>14688</v>
      </c>
      <c r="P26" s="179">
        <v>6288</v>
      </c>
      <c r="Q26" s="181">
        <v>0.42810457516339867</v>
      </c>
      <c r="R26" s="179">
        <v>13870</v>
      </c>
      <c r="S26" s="179">
        <v>6448</v>
      </c>
      <c r="T26" s="181">
        <v>0.46488824801730355</v>
      </c>
      <c r="U26" s="179">
        <v>13651</v>
      </c>
      <c r="V26" s="179">
        <v>6169</v>
      </c>
      <c r="W26" s="181">
        <v>0.45190828510731812</v>
      </c>
      <c r="X26" s="179">
        <v>13641</v>
      </c>
      <c r="Y26" s="179">
        <v>5903</v>
      </c>
      <c r="Z26" s="181">
        <v>0.43273953522469027</v>
      </c>
    </row>
    <row r="27" spans="1:26" x14ac:dyDescent="0.25">
      <c r="A27" s="177">
        <v>76</v>
      </c>
      <c r="B27" s="178" t="s">
        <v>2210</v>
      </c>
      <c r="C27" s="179">
        <v>45834</v>
      </c>
      <c r="D27" s="179">
        <v>12741</v>
      </c>
      <c r="E27" s="180">
        <v>0.27798141117947378</v>
      </c>
      <c r="F27" s="179">
        <v>43997</v>
      </c>
      <c r="G27" s="179">
        <v>12120</v>
      </c>
      <c r="H27" s="181">
        <v>0.27547332772689048</v>
      </c>
      <c r="I27" s="179">
        <v>42339</v>
      </c>
      <c r="J27" s="179">
        <v>12164</v>
      </c>
      <c r="K27" s="181">
        <v>0.28730012518009401</v>
      </c>
      <c r="L27" s="179">
        <v>42949</v>
      </c>
      <c r="M27" s="179">
        <v>16878</v>
      </c>
      <c r="N27" s="181">
        <v>0.39297771775827145</v>
      </c>
      <c r="O27" s="179">
        <v>42706</v>
      </c>
      <c r="P27" s="179">
        <v>14388</v>
      </c>
      <c r="Q27" s="181">
        <v>0.33690816278743035</v>
      </c>
      <c r="R27" s="179">
        <v>40035</v>
      </c>
      <c r="S27" s="179">
        <v>14933</v>
      </c>
      <c r="T27" s="181">
        <v>0.37299862620207319</v>
      </c>
      <c r="U27" s="179">
        <v>39943</v>
      </c>
      <c r="V27" s="179">
        <v>15549</v>
      </c>
      <c r="W27" s="181">
        <v>0.38927972360613877</v>
      </c>
      <c r="X27" s="179">
        <v>40538</v>
      </c>
      <c r="Y27" s="179">
        <v>15802</v>
      </c>
      <c r="Z27" s="181">
        <v>0.38980709457792689</v>
      </c>
    </row>
    <row r="28" spans="1:26" x14ac:dyDescent="0.25">
      <c r="A28" s="177">
        <v>81</v>
      </c>
      <c r="B28" s="178" t="s">
        <v>2125</v>
      </c>
      <c r="C28" s="179">
        <v>2110</v>
      </c>
      <c r="D28" s="179">
        <v>668</v>
      </c>
      <c r="E28" s="180">
        <v>0.31658767772511848</v>
      </c>
      <c r="F28" s="179">
        <v>2120</v>
      </c>
      <c r="G28" s="179">
        <v>761</v>
      </c>
      <c r="H28" s="181">
        <v>0.3589622641509434</v>
      </c>
      <c r="I28" s="179">
        <v>2262</v>
      </c>
      <c r="J28" s="179">
        <v>882</v>
      </c>
      <c r="K28" s="181">
        <v>0.38992042440318303</v>
      </c>
      <c r="L28" s="179">
        <v>2294</v>
      </c>
      <c r="M28" s="179">
        <v>835</v>
      </c>
      <c r="N28" s="181">
        <v>0.36399302528334787</v>
      </c>
      <c r="O28" s="179">
        <v>2318</v>
      </c>
      <c r="P28" s="179">
        <v>758</v>
      </c>
      <c r="Q28" s="181">
        <v>0.32700603968938741</v>
      </c>
      <c r="R28" s="179">
        <v>2381</v>
      </c>
      <c r="S28" s="179">
        <v>820</v>
      </c>
      <c r="T28" s="181">
        <v>0.34439311213775725</v>
      </c>
      <c r="U28" s="179">
        <v>2397</v>
      </c>
      <c r="V28" s="179">
        <v>765</v>
      </c>
      <c r="W28" s="181">
        <v>0.31914893617021278</v>
      </c>
      <c r="X28" s="179">
        <v>2434</v>
      </c>
      <c r="Y28" s="179">
        <v>736</v>
      </c>
      <c r="Z28" s="181">
        <v>0.30238290879211177</v>
      </c>
    </row>
    <row r="29" spans="1:26" x14ac:dyDescent="0.25">
      <c r="A29" s="177">
        <v>85</v>
      </c>
      <c r="B29" s="178" t="s">
        <v>2222</v>
      </c>
      <c r="C29" s="179">
        <v>4190</v>
      </c>
      <c r="D29" s="179">
        <v>1471</v>
      </c>
      <c r="E29" s="180">
        <v>0.35107398568019094</v>
      </c>
      <c r="F29" s="179">
        <v>4329</v>
      </c>
      <c r="G29" s="179">
        <v>1727</v>
      </c>
      <c r="H29" s="181">
        <v>0.39893739893739893</v>
      </c>
      <c r="I29" s="179">
        <v>4370</v>
      </c>
      <c r="J29" s="179">
        <v>1807</v>
      </c>
      <c r="K29" s="181">
        <v>0.41350114416475975</v>
      </c>
      <c r="L29" s="179">
        <v>4433</v>
      </c>
      <c r="M29" s="179">
        <v>1745</v>
      </c>
      <c r="N29" s="181">
        <v>0.39363861944507106</v>
      </c>
      <c r="O29" s="179">
        <v>4457</v>
      </c>
      <c r="P29" s="179">
        <v>1626</v>
      </c>
      <c r="Q29" s="181">
        <v>0.36481938523670632</v>
      </c>
      <c r="R29" s="179">
        <v>4311</v>
      </c>
      <c r="S29" s="179">
        <v>1628</v>
      </c>
      <c r="T29" s="181">
        <v>0.3776385989329622</v>
      </c>
      <c r="U29" s="179">
        <v>4473</v>
      </c>
      <c r="V29" s="179">
        <v>1682</v>
      </c>
      <c r="W29" s="181">
        <v>0.37603398166778451</v>
      </c>
      <c r="X29" s="179">
        <v>4421</v>
      </c>
      <c r="Y29" s="179">
        <v>1628</v>
      </c>
      <c r="Z29" s="181">
        <v>0.36824247907713187</v>
      </c>
    </row>
    <row r="30" spans="1:26" x14ac:dyDescent="0.25">
      <c r="A30" s="177">
        <v>86</v>
      </c>
      <c r="B30" s="178" t="s">
        <v>2223</v>
      </c>
      <c r="C30" s="179">
        <v>3161</v>
      </c>
      <c r="D30" s="179">
        <v>861</v>
      </c>
      <c r="E30" s="180">
        <v>0.27238215754508066</v>
      </c>
      <c r="F30" s="179">
        <v>3169</v>
      </c>
      <c r="G30" s="179">
        <v>1052</v>
      </c>
      <c r="H30" s="181">
        <v>0.33196591984853269</v>
      </c>
      <c r="I30" s="179">
        <v>3325</v>
      </c>
      <c r="J30" s="179">
        <v>817</v>
      </c>
      <c r="K30" s="181">
        <v>0.24571428571428572</v>
      </c>
      <c r="L30" s="179">
        <v>3396</v>
      </c>
      <c r="M30" s="179">
        <v>976</v>
      </c>
      <c r="N30" s="181">
        <v>0.28739693757361601</v>
      </c>
      <c r="O30" s="179">
        <v>3605</v>
      </c>
      <c r="P30" s="179">
        <v>990</v>
      </c>
      <c r="Q30" s="181">
        <v>0.27461858529819694</v>
      </c>
      <c r="R30" s="179">
        <v>3460</v>
      </c>
      <c r="S30" s="179">
        <v>1187</v>
      </c>
      <c r="T30" s="181">
        <v>0.34306358381502888</v>
      </c>
      <c r="U30" s="179">
        <v>3205</v>
      </c>
      <c r="V30" s="179">
        <v>886</v>
      </c>
      <c r="W30" s="181">
        <v>0.27644305772230887</v>
      </c>
      <c r="X30" s="179">
        <v>3255</v>
      </c>
      <c r="Y30" s="179">
        <v>933</v>
      </c>
      <c r="Z30" s="181">
        <v>0.28663594470046083</v>
      </c>
    </row>
    <row r="31" spans="1:26" x14ac:dyDescent="0.25">
      <c r="A31" s="177">
        <v>88</v>
      </c>
      <c r="B31" s="178" t="s">
        <v>2385</v>
      </c>
      <c r="C31" s="179">
        <v>740</v>
      </c>
      <c r="D31" s="179">
        <v>316</v>
      </c>
      <c r="E31" s="180">
        <v>0.42702702702702705</v>
      </c>
      <c r="F31" s="179">
        <v>597</v>
      </c>
      <c r="G31" s="179">
        <v>332</v>
      </c>
      <c r="H31" s="181">
        <v>0.55611390284757123</v>
      </c>
      <c r="I31" s="179">
        <v>669</v>
      </c>
      <c r="J31" s="179">
        <v>213</v>
      </c>
      <c r="K31" s="181">
        <v>0.31838565022421522</v>
      </c>
      <c r="L31" s="179">
        <v>642</v>
      </c>
      <c r="M31" s="179">
        <v>325</v>
      </c>
      <c r="N31" s="181">
        <v>0.50623052959501558</v>
      </c>
      <c r="O31" s="179">
        <v>623</v>
      </c>
      <c r="P31" s="179">
        <v>253</v>
      </c>
      <c r="Q31" s="181">
        <v>0.406099518459069</v>
      </c>
      <c r="R31" s="179">
        <v>600</v>
      </c>
      <c r="S31" s="179">
        <v>294</v>
      </c>
      <c r="T31" s="181">
        <v>0.49</v>
      </c>
      <c r="U31" s="179">
        <v>557</v>
      </c>
      <c r="V31" s="179">
        <v>235</v>
      </c>
      <c r="W31" s="181">
        <v>0.42190305206463197</v>
      </c>
      <c r="X31" s="179">
        <v>559</v>
      </c>
      <c r="Y31" s="179">
        <v>334</v>
      </c>
      <c r="Z31" s="181">
        <v>0.5974955277280859</v>
      </c>
    </row>
    <row r="32" spans="1:26" x14ac:dyDescent="0.25">
      <c r="A32" s="177">
        <v>91</v>
      </c>
      <c r="B32" s="178" t="s">
        <v>2224</v>
      </c>
      <c r="C32" s="179">
        <v>672</v>
      </c>
      <c r="D32" s="179">
        <v>88</v>
      </c>
      <c r="E32" s="180">
        <v>0.13095238095238096</v>
      </c>
      <c r="F32" s="179">
        <v>689</v>
      </c>
      <c r="G32" s="179">
        <v>90</v>
      </c>
      <c r="H32" s="181">
        <v>0.13062409288824384</v>
      </c>
      <c r="I32" s="179">
        <v>759</v>
      </c>
      <c r="J32" s="179">
        <v>91</v>
      </c>
      <c r="K32" s="181">
        <v>0.11989459815546773</v>
      </c>
      <c r="L32" s="179">
        <v>824</v>
      </c>
      <c r="M32" s="179">
        <v>129</v>
      </c>
      <c r="N32" s="181">
        <v>0.15655339805825244</v>
      </c>
      <c r="O32" s="179">
        <v>809</v>
      </c>
      <c r="P32" s="179">
        <v>110</v>
      </c>
      <c r="Q32" s="181">
        <v>0.13597033374536466</v>
      </c>
      <c r="R32" s="179">
        <v>783</v>
      </c>
      <c r="S32" s="179">
        <v>129</v>
      </c>
      <c r="T32" s="181">
        <v>0.16475095785440613</v>
      </c>
      <c r="U32" s="179">
        <v>679</v>
      </c>
      <c r="V32" s="179">
        <v>105</v>
      </c>
      <c r="W32" s="181">
        <v>0.15463917525773196</v>
      </c>
      <c r="X32" s="179">
        <v>710</v>
      </c>
      <c r="Y32" s="179">
        <v>114</v>
      </c>
      <c r="Z32" s="181">
        <v>0.16056338028169015</v>
      </c>
    </row>
    <row r="33" spans="1:26" x14ac:dyDescent="0.25">
      <c r="A33" s="177">
        <v>94</v>
      </c>
      <c r="B33" s="178" t="s">
        <v>2225</v>
      </c>
      <c r="C33" s="179">
        <v>183</v>
      </c>
      <c r="D33" s="179">
        <v>62</v>
      </c>
      <c r="E33" s="180">
        <v>0.33879781420765026</v>
      </c>
      <c r="F33" s="179">
        <v>242</v>
      </c>
      <c r="G33" s="179">
        <v>102</v>
      </c>
      <c r="H33" s="181">
        <v>0.42148760330578511</v>
      </c>
      <c r="I33" s="179">
        <v>188</v>
      </c>
      <c r="J33" s="179">
        <v>69</v>
      </c>
      <c r="K33" s="181">
        <v>0.36702127659574468</v>
      </c>
      <c r="L33" s="179">
        <v>214</v>
      </c>
      <c r="M33" s="179">
        <v>69</v>
      </c>
      <c r="N33" s="181">
        <v>0.32242990654205606</v>
      </c>
      <c r="O33" s="179">
        <v>199</v>
      </c>
      <c r="P33" s="179">
        <v>44</v>
      </c>
      <c r="Q33" s="181">
        <v>0.22110552763819097</v>
      </c>
      <c r="R33" s="179">
        <v>237</v>
      </c>
      <c r="S33" s="179">
        <v>91</v>
      </c>
      <c r="T33" s="181">
        <v>0.38396624472573837</v>
      </c>
      <c r="U33" s="179">
        <v>247</v>
      </c>
      <c r="V33" s="179">
        <v>59</v>
      </c>
      <c r="W33" s="181">
        <v>0.23886639676113361</v>
      </c>
      <c r="X33" s="179">
        <v>342</v>
      </c>
      <c r="Y33" s="179">
        <v>99</v>
      </c>
      <c r="Z33" s="181">
        <v>0.28947368421052633</v>
      </c>
    </row>
    <row r="34" spans="1:26" x14ac:dyDescent="0.25">
      <c r="A34" s="177">
        <v>95</v>
      </c>
      <c r="B34" s="178" t="s">
        <v>2226</v>
      </c>
      <c r="C34" s="179">
        <v>796</v>
      </c>
      <c r="D34" s="179">
        <v>266</v>
      </c>
      <c r="E34" s="180">
        <v>0.33417085427135679</v>
      </c>
      <c r="F34" s="179">
        <v>801</v>
      </c>
      <c r="G34" s="179">
        <v>414</v>
      </c>
      <c r="H34" s="181">
        <v>0.5168539325842697</v>
      </c>
      <c r="I34" s="179">
        <v>717</v>
      </c>
      <c r="J34" s="179">
        <v>199</v>
      </c>
      <c r="K34" s="181">
        <v>0.27754532775453278</v>
      </c>
      <c r="L34" s="179">
        <v>712</v>
      </c>
      <c r="M34" s="179">
        <v>325</v>
      </c>
      <c r="N34" s="181">
        <v>0.45646067415730335</v>
      </c>
      <c r="O34" s="179">
        <v>798</v>
      </c>
      <c r="P34" s="179">
        <v>333</v>
      </c>
      <c r="Q34" s="181">
        <v>0.41729323308270677</v>
      </c>
      <c r="R34" s="179">
        <v>645</v>
      </c>
      <c r="S34" s="179">
        <v>292</v>
      </c>
      <c r="T34" s="181">
        <v>0.45271317829457364</v>
      </c>
      <c r="U34" s="179">
        <v>686</v>
      </c>
      <c r="V34" s="179">
        <v>334</v>
      </c>
      <c r="W34" s="181">
        <v>0.48688046647230321</v>
      </c>
      <c r="X34" s="179">
        <v>672</v>
      </c>
      <c r="Y34" s="179">
        <v>295</v>
      </c>
      <c r="Z34" s="181">
        <v>0.43898809523809523</v>
      </c>
    </row>
    <row r="35" spans="1:26" x14ac:dyDescent="0.25">
      <c r="A35" s="177">
        <v>97</v>
      </c>
      <c r="B35" s="178" t="s">
        <v>2227</v>
      </c>
      <c r="C35" s="179">
        <v>234</v>
      </c>
      <c r="D35" s="179">
        <v>29</v>
      </c>
      <c r="E35" s="180">
        <v>0.12393162393162394</v>
      </c>
      <c r="F35" s="179">
        <v>258</v>
      </c>
      <c r="G35" s="179">
        <v>47</v>
      </c>
      <c r="H35" s="181">
        <v>0.18217054263565891</v>
      </c>
      <c r="I35" s="179">
        <v>270</v>
      </c>
      <c r="J35" s="179">
        <v>34</v>
      </c>
      <c r="K35" s="181">
        <v>0.12592592592592591</v>
      </c>
      <c r="L35" s="179">
        <v>286</v>
      </c>
      <c r="M35" s="179">
        <v>37</v>
      </c>
      <c r="N35" s="181">
        <v>0.12937062937062938</v>
      </c>
      <c r="O35" s="179">
        <v>339</v>
      </c>
      <c r="P35" s="179">
        <v>56</v>
      </c>
      <c r="Q35" s="181">
        <v>0.16519174041297935</v>
      </c>
      <c r="R35" s="179">
        <v>251</v>
      </c>
      <c r="S35" s="179">
        <v>42</v>
      </c>
      <c r="T35" s="181">
        <v>0.16733067729083664</v>
      </c>
      <c r="U35" s="179">
        <v>269</v>
      </c>
      <c r="V35" s="179">
        <v>46</v>
      </c>
      <c r="W35" s="181">
        <v>0.17100371747211895</v>
      </c>
      <c r="X35" s="179">
        <v>298</v>
      </c>
      <c r="Y35" s="179">
        <v>45</v>
      </c>
      <c r="Z35" s="181">
        <v>0.15100671140939598</v>
      </c>
    </row>
    <row r="36" spans="1:26" x14ac:dyDescent="0.25">
      <c r="A36" s="177">
        <v>99</v>
      </c>
      <c r="B36" s="178" t="s">
        <v>2228</v>
      </c>
      <c r="C36" s="179">
        <v>431</v>
      </c>
      <c r="D36" s="179">
        <v>122</v>
      </c>
      <c r="E36" s="180">
        <v>0.28306264501160094</v>
      </c>
      <c r="F36" s="179">
        <v>465</v>
      </c>
      <c r="G36" s="179">
        <v>136</v>
      </c>
      <c r="H36" s="181">
        <v>0.2924731182795699</v>
      </c>
      <c r="I36" s="179">
        <v>487</v>
      </c>
      <c r="J36" s="179">
        <v>179</v>
      </c>
      <c r="K36" s="181">
        <v>0.36755646817248461</v>
      </c>
      <c r="L36" s="179">
        <v>464</v>
      </c>
      <c r="M36" s="179">
        <v>129</v>
      </c>
      <c r="N36" s="181">
        <v>0.27801724137931033</v>
      </c>
      <c r="O36" s="179">
        <v>460</v>
      </c>
      <c r="P36" s="179">
        <v>116</v>
      </c>
      <c r="Q36" s="181">
        <v>0.25217391304347825</v>
      </c>
      <c r="R36" s="179">
        <v>463</v>
      </c>
      <c r="S36" s="179">
        <v>144</v>
      </c>
      <c r="T36" s="181">
        <v>0.31101511879049676</v>
      </c>
      <c r="U36" s="179">
        <v>444</v>
      </c>
      <c r="V36" s="179">
        <v>130</v>
      </c>
      <c r="W36" s="181">
        <v>0.2927927927927928</v>
      </c>
      <c r="X36" s="179">
        <v>468</v>
      </c>
      <c r="Y36" s="179">
        <v>140</v>
      </c>
      <c r="Z36" s="181">
        <v>0.29914529914529914</v>
      </c>
    </row>
    <row r="37" spans="1:26" x14ac:dyDescent="0.25">
      <c r="A37" s="357" t="s">
        <v>2386</v>
      </c>
      <c r="B37" s="357"/>
      <c r="C37" s="182">
        <f>SUM(C4:C36)</f>
        <v>503406</v>
      </c>
      <c r="D37" s="182">
        <v>187778</v>
      </c>
      <c r="E37" s="183">
        <f>+D37/C37</f>
        <v>0.37301502167236783</v>
      </c>
      <c r="F37" s="184">
        <v>489370</v>
      </c>
      <c r="G37" s="184">
        <v>183259</v>
      </c>
      <c r="H37" s="185">
        <v>0.37447943274005352</v>
      </c>
      <c r="I37" s="184">
        <v>484664</v>
      </c>
      <c r="J37" s="184">
        <v>184013</v>
      </c>
      <c r="K37" s="185">
        <v>0.37967127742105899</v>
      </c>
      <c r="L37" s="184">
        <v>493582</v>
      </c>
      <c r="M37" s="184">
        <v>209185</v>
      </c>
      <c r="N37" s="185">
        <v>0.42381002548715307</v>
      </c>
      <c r="O37" s="184">
        <v>495371</v>
      </c>
      <c r="P37" s="184">
        <f>SUM(P4:P36)</f>
        <v>191680</v>
      </c>
      <c r="Q37" s="186">
        <f t="shared" ref="Q37" si="0">+P37/O37</f>
        <v>0.38694231192379047</v>
      </c>
      <c r="R37" s="184">
        <v>475065</v>
      </c>
      <c r="S37" s="184">
        <v>188666</v>
      </c>
      <c r="T37" s="187">
        <f t="shared" ref="T37" si="1">+S37/R37</f>
        <v>0.39713723385220967</v>
      </c>
      <c r="U37" s="184">
        <f>+SUM(U4:U36)</f>
        <v>476045</v>
      </c>
      <c r="V37" s="184">
        <f>+SUM(V4:V36)</f>
        <v>190621</v>
      </c>
      <c r="W37" s="187">
        <f>+V37/U37</f>
        <v>0.40042643027444885</v>
      </c>
      <c r="X37" s="184"/>
      <c r="Y37" s="184"/>
      <c r="Z37" s="187"/>
    </row>
  </sheetData>
  <mergeCells count="11">
    <mergeCell ref="X2:Z2"/>
    <mergeCell ref="U2:W2"/>
    <mergeCell ref="R2:T2"/>
    <mergeCell ref="A37:B37"/>
    <mergeCell ref="A2:A3"/>
    <mergeCell ref="B2:B3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F593-F5E2-48CD-9F59-5AAC3AB4F0AE}">
  <sheetPr codeName="Hoja2"/>
  <dimension ref="A1:K147"/>
  <sheetViews>
    <sheetView showGridLines="0" zoomScale="85" zoomScaleNormal="85" workbookViewId="0">
      <selection activeCell="J38" sqref="J12:J38"/>
    </sheetView>
  </sheetViews>
  <sheetFormatPr baseColWidth="10" defaultColWidth="0" defaultRowHeight="15" customHeight="1" zeroHeight="1" x14ac:dyDescent="0.25"/>
  <cols>
    <col min="1" max="1" width="10.42578125" customWidth="1"/>
    <col min="2" max="2" width="12.140625" customWidth="1"/>
    <col min="3" max="3" width="13.5703125" hidden="1" customWidth="1"/>
    <col min="4" max="5" width="23.140625" customWidth="1"/>
    <col min="6" max="6" width="27.7109375" customWidth="1"/>
    <col min="7" max="7" width="28.140625" customWidth="1"/>
    <col min="8" max="8" width="18.85546875" customWidth="1"/>
    <col min="9" max="9" width="41.5703125" customWidth="1"/>
    <col min="10" max="10" width="13.5703125" customWidth="1"/>
    <col min="11" max="11" width="4.140625" customWidth="1"/>
    <col min="12" max="16384" width="11.42578125" hidden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1" x14ac:dyDescent="0.25">
      <c r="A6" s="1"/>
      <c r="B6" s="290" t="str">
        <f>+ESTADISTICAS!B6</f>
        <v>ESTADISTICAS GENERALES DE EDUCACIÓN SUPERIOR - 2021</v>
      </c>
      <c r="C6" s="290"/>
      <c r="D6" s="290"/>
      <c r="E6" s="290"/>
      <c r="F6" s="290"/>
      <c r="G6" s="290"/>
      <c r="H6" s="290"/>
      <c r="I6" s="290"/>
      <c r="J6" s="3"/>
    </row>
    <row r="7" spans="1:10" ht="28.5" x14ac:dyDescent="0.25">
      <c r="A7" s="1"/>
      <c r="B7" s="291" t="str">
        <f>+ESTADISTICAS!B7</f>
        <v>CESAR</v>
      </c>
      <c r="C7" s="291"/>
      <c r="D7" s="291"/>
      <c r="E7" s="291"/>
      <c r="F7" s="291"/>
      <c r="G7" s="291"/>
      <c r="H7" s="291"/>
      <c r="I7" s="291"/>
      <c r="J7" s="3"/>
    </row>
    <row r="8" spans="1:10" ht="15.75" x14ac:dyDescent="0.25">
      <c r="A8" s="1"/>
      <c r="B8" s="349" t="s">
        <v>2186</v>
      </c>
      <c r="C8" s="349"/>
      <c r="D8" s="349"/>
      <c r="E8" s="349"/>
      <c r="F8" s="349"/>
      <c r="G8" s="349"/>
      <c r="H8" s="349"/>
      <c r="I8" s="349"/>
      <c r="J8" s="3"/>
    </row>
    <row r="9" spans="1:10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</row>
    <row r="10" spans="1:10" ht="21.75" thickBot="1" x14ac:dyDescent="0.3">
      <c r="A10" s="12" t="s">
        <v>68</v>
      </c>
      <c r="B10" s="1"/>
      <c r="C10" s="1"/>
      <c r="D10" s="1"/>
      <c r="E10" s="1"/>
      <c r="F10" s="1"/>
      <c r="G10" s="1"/>
      <c r="H10" s="1"/>
      <c r="I10" s="1"/>
      <c r="J10" s="2"/>
    </row>
    <row r="11" spans="1:10" ht="37.5" customHeight="1" x14ac:dyDescent="0.25">
      <c r="A11" s="114" t="s">
        <v>69</v>
      </c>
      <c r="B11" s="115" t="s">
        <v>70</v>
      </c>
      <c r="C11" s="115" t="s">
        <v>71</v>
      </c>
      <c r="D11" s="350" t="s">
        <v>72</v>
      </c>
      <c r="E11" s="351"/>
      <c r="F11" s="351"/>
      <c r="G11" s="156" t="s">
        <v>73</v>
      </c>
      <c r="H11" s="115" t="s">
        <v>74</v>
      </c>
      <c r="I11" s="115" t="s">
        <v>75</v>
      </c>
      <c r="J11" s="116" t="s">
        <v>2542</v>
      </c>
    </row>
    <row r="12" spans="1:10" x14ac:dyDescent="0.25">
      <c r="A12" s="117">
        <v>1</v>
      </c>
      <c r="B12" s="27">
        <f>+IFERROR((VLOOKUP(A12,Hoja3N!$A$2:$J$841,4,FALSE)),"")</f>
        <v>1101</v>
      </c>
      <c r="C12" s="27">
        <f>+IFERROR((VLOOKUP(A12,Hoja3N!$A$2:$J$841,5,FALSE)),"")</f>
        <v>0</v>
      </c>
      <c r="D12" s="28" t="str">
        <f>+IFERROR((VLOOKUP(A12,Hoja3N!$A$2:$J$841,6,FALSE)),"")</f>
        <v>UNIVERSIDAD NACIONAL DE COLOMBIA</v>
      </c>
      <c r="E12" s="29"/>
      <c r="F12" s="30"/>
      <c r="G12" s="27" t="str">
        <f>+IFERROR((VLOOKUP(A12,Hoja3N!$A$2:$J$841,7,FALSE)),"")</f>
        <v>Cesar</v>
      </c>
      <c r="H12" s="27" t="str">
        <f>+IFERROR((VLOOKUP(A12,Hoja3N!$A$2:$J$841,8,FALSE)),"")</f>
        <v>OFICIAL</v>
      </c>
      <c r="I12" s="31" t="str">
        <f>+IFERROR((VLOOKUP(A12,Hoja3N!$A$2:$J$841,9,FALSE)),"")</f>
        <v>Universidad</v>
      </c>
      <c r="J12" s="118">
        <f>+IFERROR((VLOOKUP(A12,Hoja3N!$A$2:$J$841,10,FALSE)),"")</f>
        <v>731</v>
      </c>
    </row>
    <row r="13" spans="1:10" x14ac:dyDescent="0.25">
      <c r="A13" s="117">
        <v>2</v>
      </c>
      <c r="B13" s="27">
        <f>+IFERROR((VLOOKUP(A13,Hoja3N!$A$2:$J$841,4,FALSE)),"")</f>
        <v>1120</v>
      </c>
      <c r="C13" s="27">
        <f>+IFERROR((VLOOKUP(A13,Hoja3N!$A$2:$J$841,5,FALSE)),"")</f>
        <v>0</v>
      </c>
      <c r="D13" s="28" t="str">
        <f>+IFERROR((VLOOKUP(A13,Hoja3N!$A$2:$J$841,6,FALSE)),"")</f>
        <v>UNIVERSIDAD POPULAR DEL CESAR</v>
      </c>
      <c r="E13" s="29"/>
      <c r="F13" s="30"/>
      <c r="G13" s="27" t="str">
        <f>+IFERROR((VLOOKUP(A13,Hoja3N!$A$2:$J$841,7,FALSE)),"")</f>
        <v>Cesar</v>
      </c>
      <c r="H13" s="27" t="str">
        <f>+IFERROR((VLOOKUP(A13,Hoja3N!$A$2:$J$841,8,FALSE)),"")</f>
        <v>OFICIAL</v>
      </c>
      <c r="I13" s="31" t="str">
        <f>+IFERROR((VLOOKUP(A13,Hoja3N!$A$2:$J$841,9,FALSE)),"")</f>
        <v>Universidad</v>
      </c>
      <c r="J13" s="118">
        <f>+IFERROR((VLOOKUP(A13,Hoja3N!$A$2:$J$841,10,FALSE)),"")</f>
        <v>17079</v>
      </c>
    </row>
    <row r="14" spans="1:10" x14ac:dyDescent="0.25">
      <c r="A14" s="117">
        <v>3</v>
      </c>
      <c r="B14" s="27">
        <f>+IFERROR((VLOOKUP(A14,Hoja3N!$A$2:$J$841,4,FALSE)),"")</f>
        <v>1212</v>
      </c>
      <c r="C14" s="27">
        <f>+IFERROR((VLOOKUP(A14,Hoja3N!$A$2:$J$841,5,FALSE)),"")</f>
        <v>0</v>
      </c>
      <c r="D14" s="28" t="str">
        <f>+IFERROR((VLOOKUP(A14,Hoja3N!$A$2:$J$841,6,FALSE)),"")</f>
        <v>UNIVERSIDAD DE PAMPLONA</v>
      </c>
      <c r="E14" s="29"/>
      <c r="F14" s="30"/>
      <c r="G14" s="27" t="str">
        <f>+IFERROR((VLOOKUP(A14,Hoja3N!$A$2:$J$841,7,FALSE)),"")</f>
        <v>Norte De Santander</v>
      </c>
      <c r="H14" s="27" t="str">
        <f>+IFERROR((VLOOKUP(A14,Hoja3N!$A$2:$J$841,8,FALSE)),"")</f>
        <v>OFICIAL</v>
      </c>
      <c r="I14" s="31" t="str">
        <f>+IFERROR((VLOOKUP(A14,Hoja3N!$A$2:$J$841,9,FALSE)),"")</f>
        <v>Universidad</v>
      </c>
      <c r="J14" s="118">
        <f>+IFERROR((VLOOKUP(A14,Hoja3N!$A$2:$J$841,10,FALSE)),"")</f>
        <v>1005</v>
      </c>
    </row>
    <row r="15" spans="1:10" x14ac:dyDescent="0.25">
      <c r="A15" s="117">
        <v>4</v>
      </c>
      <c r="B15" s="27">
        <f>+IFERROR((VLOOKUP(A15,Hoja3N!$A$2:$J$841,4,FALSE)),"")</f>
        <v>1213</v>
      </c>
      <c r="C15" s="27">
        <f>+IFERROR((VLOOKUP(A15,Hoja3N!$A$2:$J$841,5,FALSE)),"")</f>
        <v>0</v>
      </c>
      <c r="D15" s="28" t="str">
        <f>+IFERROR((VLOOKUP(A15,Hoja3N!$A$2:$J$841,6,FALSE)),"")</f>
        <v>UNIVERSIDAD DEL MAGDALENA - UNIMAGDALENA</v>
      </c>
      <c r="E15" s="29"/>
      <c r="F15" s="30"/>
      <c r="G15" s="27" t="str">
        <f>+IFERROR((VLOOKUP(A15,Hoja3N!$A$2:$J$841,7,FALSE)),"")</f>
        <v>Magdalena</v>
      </c>
      <c r="H15" s="27" t="str">
        <f>+IFERROR((VLOOKUP(A15,Hoja3N!$A$2:$J$841,8,FALSE)),"")</f>
        <v>OFICIAL</v>
      </c>
      <c r="I15" s="31" t="str">
        <f>+IFERROR((VLOOKUP(A15,Hoja3N!$A$2:$J$841,9,FALSE)),"")</f>
        <v>Universidad</v>
      </c>
      <c r="J15" s="118">
        <f>+IFERROR((VLOOKUP(A15,Hoja3N!$A$2:$J$841,10,FALSE)),"")</f>
        <v>5</v>
      </c>
    </row>
    <row r="16" spans="1:10" x14ac:dyDescent="0.25">
      <c r="A16" s="117">
        <v>5</v>
      </c>
      <c r="B16" s="27">
        <f>+IFERROR((VLOOKUP(A16,Hoja3N!$A$2:$J$841,4,FALSE)),"")</f>
        <v>1704</v>
      </c>
      <c r="C16" s="27">
        <f>+IFERROR((VLOOKUP(A16,Hoja3N!$A$2:$J$841,5,FALSE)),"")</f>
        <v>0</v>
      </c>
      <c r="D16" s="28" t="str">
        <f>+IFERROR((VLOOKUP(A16,Hoja3N!$A$2:$J$841,6,FALSE)),"")</f>
        <v>UNIVERSIDAD SANTO TOMAS</v>
      </c>
      <c r="E16" s="29"/>
      <c r="F16" s="30"/>
      <c r="G16" s="27" t="str">
        <f>+IFERROR((VLOOKUP(A16,Hoja3N!$A$2:$J$841,7,FALSE)),"")</f>
        <v>Bogotá, D.C.</v>
      </c>
      <c r="H16" s="27" t="str">
        <f>+IFERROR((VLOOKUP(A16,Hoja3N!$A$2:$J$841,8,FALSE)),"")</f>
        <v>PRIVADA</v>
      </c>
      <c r="I16" s="31" t="str">
        <f>+IFERROR((VLOOKUP(A16,Hoja3N!$A$2:$J$841,9,FALSE)),"")</f>
        <v>Universidad</v>
      </c>
      <c r="J16" s="118">
        <f>+IFERROR((VLOOKUP(A16,Hoja3N!$A$2:$J$841,10,FALSE)),"")</f>
        <v>117</v>
      </c>
    </row>
    <row r="17" spans="1:10" x14ac:dyDescent="0.25">
      <c r="A17" s="117">
        <v>6</v>
      </c>
      <c r="B17" s="27">
        <f>+IFERROR((VLOOKUP(A17,Hoja3N!$A$2:$J$841,4,FALSE)),"")</f>
        <v>1706</v>
      </c>
      <c r="C17" s="27">
        <f>+IFERROR((VLOOKUP(A17,Hoja3N!$A$2:$J$841,5,FALSE)),"")</f>
        <v>0</v>
      </c>
      <c r="D17" s="28" t="str">
        <f>+IFERROR((VLOOKUP(A17,Hoja3N!$A$2:$J$841,6,FALSE)),"")</f>
        <v>UNIVERSIDAD EXTERNADO DE COLOMBIA</v>
      </c>
      <c r="E17" s="29"/>
      <c r="F17" s="30"/>
      <c r="G17" s="27" t="str">
        <f>+IFERROR((VLOOKUP(A17,Hoja3N!$A$2:$J$841,7,FALSE)),"")</f>
        <v>Bogotá, D.C.</v>
      </c>
      <c r="H17" s="27" t="str">
        <f>+IFERROR((VLOOKUP(A17,Hoja3N!$A$2:$J$841,8,FALSE)),"")</f>
        <v>PRIVADA</v>
      </c>
      <c r="I17" s="31" t="str">
        <f>+IFERROR((VLOOKUP(A17,Hoja3N!$A$2:$J$841,9,FALSE)),"")</f>
        <v>Universidad</v>
      </c>
      <c r="J17" s="118">
        <f>+IFERROR((VLOOKUP(A17,Hoja3N!$A$2:$J$841,10,FALSE)),"")</f>
        <v>41</v>
      </c>
    </row>
    <row r="18" spans="1:10" x14ac:dyDescent="0.25">
      <c r="A18" s="117">
        <v>7</v>
      </c>
      <c r="B18" s="27">
        <f>+IFERROR((VLOOKUP(A18,Hoja3N!$A$2:$J$841,4,FALSE)),"")</f>
        <v>1720</v>
      </c>
      <c r="C18" s="27">
        <f>+IFERROR((VLOOKUP(A18,Hoja3N!$A$2:$J$841,5,FALSE)),"")</f>
        <v>0</v>
      </c>
      <c r="D18" s="28" t="str">
        <f>+IFERROR((VLOOKUP(A18,Hoja3N!$A$2:$J$841,6,FALSE)),"")</f>
        <v>UNIVERSIDAD MARIANA</v>
      </c>
      <c r="E18" s="29"/>
      <c r="F18" s="30"/>
      <c r="G18" s="27" t="str">
        <f>+IFERROR((VLOOKUP(A18,Hoja3N!$A$2:$J$841,7,FALSE)),"")</f>
        <v>Nariño</v>
      </c>
      <c r="H18" s="27" t="str">
        <f>+IFERROR((VLOOKUP(A18,Hoja3N!$A$2:$J$841,8,FALSE)),"")</f>
        <v>PRIVADA</v>
      </c>
      <c r="I18" s="31" t="str">
        <f>+IFERROR((VLOOKUP(A18,Hoja3N!$A$2:$J$841,9,FALSE)),"")</f>
        <v>Universidad</v>
      </c>
      <c r="J18" s="118">
        <f>+IFERROR((VLOOKUP(A18,Hoja3N!$A$2:$J$841,10,FALSE)),"")</f>
        <v>170</v>
      </c>
    </row>
    <row r="19" spans="1:10" x14ac:dyDescent="0.25">
      <c r="A19" s="117">
        <v>8</v>
      </c>
      <c r="B19" s="27">
        <f>+IFERROR((VLOOKUP(A19,Hoja3N!$A$2:$J$841,4,FALSE)),"")</f>
        <v>1826</v>
      </c>
      <c r="C19" s="27">
        <f>+IFERROR((VLOOKUP(A19,Hoja3N!$A$2:$J$841,5,FALSE)),"")</f>
        <v>0</v>
      </c>
      <c r="D19" s="28" t="str">
        <f>+IFERROR((VLOOKUP(A19,Hoja3N!$A$2:$J$841,6,FALSE)),"")</f>
        <v>UNIVERSIDAD ANTONIO NARIÑO</v>
      </c>
      <c r="E19" s="29"/>
      <c r="F19" s="30"/>
      <c r="G19" s="27" t="str">
        <f>+IFERROR((VLOOKUP(A19,Hoja3N!$A$2:$J$841,7,FALSE)),"")</f>
        <v>Bogotá, D.C.</v>
      </c>
      <c r="H19" s="27" t="str">
        <f>+IFERROR((VLOOKUP(A19,Hoja3N!$A$2:$J$841,8,FALSE)),"")</f>
        <v>PRIVADA</v>
      </c>
      <c r="I19" s="31" t="str">
        <f>+IFERROR((VLOOKUP(A19,Hoja3N!$A$2:$J$841,9,FALSE)),"")</f>
        <v>Universidad</v>
      </c>
      <c r="J19" s="118">
        <f>+IFERROR((VLOOKUP(A19,Hoja3N!$A$2:$J$841,10,FALSE)),"")</f>
        <v>19</v>
      </c>
    </row>
    <row r="20" spans="1:10" x14ac:dyDescent="0.25">
      <c r="A20" s="117">
        <v>9</v>
      </c>
      <c r="B20" s="27">
        <f>+IFERROR((VLOOKUP(A20,Hoja3N!$A$2:$J$841,4,FALSE)),"")</f>
        <v>2102</v>
      </c>
      <c r="C20" s="27">
        <f>+IFERROR((VLOOKUP(A20,Hoja3N!$A$2:$J$841,5,FALSE)),"")</f>
        <v>0</v>
      </c>
      <c r="D20" s="28" t="str">
        <f>+IFERROR((VLOOKUP(A20,Hoja3N!$A$2:$J$841,6,FALSE)),"")</f>
        <v>UNIVERSIDAD NACIONAL ABIERTA Y A DISTANCIA UNAD</v>
      </c>
      <c r="E20" s="29"/>
      <c r="F20" s="30"/>
      <c r="G20" s="27" t="str">
        <f>+IFERROR((VLOOKUP(A20,Hoja3N!$A$2:$J$841,7,FALSE)),"")</f>
        <v>Bogotá, D.C.</v>
      </c>
      <c r="H20" s="27" t="str">
        <f>+IFERROR((VLOOKUP(A20,Hoja3N!$A$2:$J$841,8,FALSE)),"")</f>
        <v>OFICIAL</v>
      </c>
      <c r="I20" s="31" t="str">
        <f>+IFERROR((VLOOKUP(A20,Hoja3N!$A$2:$J$841,9,FALSE)),"")</f>
        <v>Universidad</v>
      </c>
      <c r="J20" s="118">
        <f>+IFERROR((VLOOKUP(A20,Hoja3N!$A$2:$J$841,10,FALSE)),"")</f>
        <v>6087</v>
      </c>
    </row>
    <row r="21" spans="1:10" x14ac:dyDescent="0.25">
      <c r="A21" s="117">
        <v>10</v>
      </c>
      <c r="B21" s="27">
        <f>+IFERROR((VLOOKUP(A21,Hoja3N!$A$2:$J$841,4,FALSE)),"")</f>
        <v>2104</v>
      </c>
      <c r="C21" s="27">
        <f>+IFERROR((VLOOKUP(A21,Hoja3N!$A$2:$J$841,5,FALSE)),"")</f>
        <v>0</v>
      </c>
      <c r="D21" s="28" t="str">
        <f>+IFERROR((VLOOKUP(A21,Hoja3N!$A$2:$J$841,6,FALSE)),"")</f>
        <v>ESCUELA SUPERIOR DE ADMINISTRACION PUBLICA-ESAP-</v>
      </c>
      <c r="E21" s="29"/>
      <c r="F21" s="30"/>
      <c r="G21" s="27" t="str">
        <f>+IFERROR((VLOOKUP(A21,Hoja3N!$A$2:$J$841,7,FALSE)),"")</f>
        <v>Bogotá, D.C.</v>
      </c>
      <c r="H21" s="27" t="str">
        <f>+IFERROR((VLOOKUP(A21,Hoja3N!$A$2:$J$841,8,FALSE)),"")</f>
        <v>OFICIAL</v>
      </c>
      <c r="I21" s="31" t="str">
        <f>+IFERROR((VLOOKUP(A21,Hoja3N!$A$2:$J$841,9,FALSE)),"")</f>
        <v>Institución Universitaria/Escuela Tecnológica</v>
      </c>
      <c r="J21" s="118">
        <f>+IFERROR((VLOOKUP(A21,Hoja3N!$A$2:$J$841,10,FALSE)),"")</f>
        <v>493</v>
      </c>
    </row>
    <row r="22" spans="1:10" x14ac:dyDescent="0.25">
      <c r="A22" s="117">
        <v>11</v>
      </c>
      <c r="B22" s="27">
        <f>+IFERROR((VLOOKUP(A22,Hoja3N!$A$2:$J$841,4,FALSE)),"")</f>
        <v>2709</v>
      </c>
      <c r="C22" s="27">
        <f>+IFERROR((VLOOKUP(A22,Hoja3N!$A$2:$J$841,5,FALSE)),"")</f>
        <v>0</v>
      </c>
      <c r="D22" s="28" t="str">
        <f>+IFERROR((VLOOKUP(A22,Hoja3N!$A$2:$J$841,6,FALSE)),"")</f>
        <v>FUNDACION UNIVERSITARIA SAN MARTIN</v>
      </c>
      <c r="E22" s="29"/>
      <c r="F22" s="30"/>
      <c r="G22" s="27" t="str">
        <f>+IFERROR((VLOOKUP(A22,Hoja3N!$A$2:$J$841,7,FALSE)),"")</f>
        <v>Bogotá, D.C.</v>
      </c>
      <c r="H22" s="27" t="str">
        <f>+IFERROR((VLOOKUP(A22,Hoja3N!$A$2:$J$841,8,FALSE)),"")</f>
        <v>PRIVADA</v>
      </c>
      <c r="I22" s="31" t="str">
        <f>+IFERROR((VLOOKUP(A22,Hoja3N!$A$2:$J$841,9,FALSE)),"")</f>
        <v>Institución Universitaria/Escuela Tecnológica</v>
      </c>
      <c r="J22" s="118">
        <f>+IFERROR((VLOOKUP(A22,Hoja3N!$A$2:$J$841,10,FALSE)),"")</f>
        <v>109</v>
      </c>
    </row>
    <row r="23" spans="1:10" x14ac:dyDescent="0.25">
      <c r="A23" s="117">
        <v>12</v>
      </c>
      <c r="B23" s="27">
        <f>+IFERROR((VLOOKUP(A23,Hoja3N!$A$2:$J$841,4,FALSE)),"")</f>
        <v>2728</v>
      </c>
      <c r="C23" s="27">
        <f>+IFERROR((VLOOKUP(A23,Hoja3N!$A$2:$J$841,5,FALSE)),"")</f>
        <v>0</v>
      </c>
      <c r="D23" s="28" t="str">
        <f>+IFERROR((VLOOKUP(A23,Hoja3N!$A$2:$J$841,6,FALSE)),"")</f>
        <v>FUNDACION UNIVERSITARIA DEL AREA ANDINA</v>
      </c>
      <c r="E23" s="29"/>
      <c r="F23" s="30"/>
      <c r="G23" s="27" t="str">
        <f>+IFERROR((VLOOKUP(A23,Hoja3N!$A$2:$J$841,7,FALSE)),"")</f>
        <v>Bogotá, D.C.</v>
      </c>
      <c r="H23" s="27" t="str">
        <f>+IFERROR((VLOOKUP(A23,Hoja3N!$A$2:$J$841,8,FALSE)),"")</f>
        <v>PRIVADA</v>
      </c>
      <c r="I23" s="31" t="str">
        <f>+IFERROR((VLOOKUP(A23,Hoja3N!$A$2:$J$841,9,FALSE)),"")</f>
        <v>Institución Universitaria/Escuela Tecnológica</v>
      </c>
      <c r="J23" s="118">
        <f>+IFERROR((VLOOKUP(A23,Hoja3N!$A$2:$J$841,10,FALSE)),"")</f>
        <v>4125</v>
      </c>
    </row>
    <row r="24" spans="1:10" x14ac:dyDescent="0.25">
      <c r="A24" s="117">
        <v>13</v>
      </c>
      <c r="B24" s="27">
        <f>+IFERROR((VLOOKUP(A24,Hoja3N!$A$2:$J$841,4,FALSE)),"")</f>
        <v>2832</v>
      </c>
      <c r="C24" s="27">
        <f>+IFERROR((VLOOKUP(A24,Hoja3N!$A$2:$J$841,5,FALSE)),"")</f>
        <v>0</v>
      </c>
      <c r="D24" s="28" t="str">
        <f>+IFERROR((VLOOKUP(A24,Hoja3N!$A$2:$J$841,6,FALSE)),"")</f>
        <v>UNIVERSIDAD DE SANTANDER - UDES</v>
      </c>
      <c r="E24" s="29"/>
      <c r="F24" s="30"/>
      <c r="G24" s="27" t="str">
        <f>+IFERROR((VLOOKUP(A24,Hoja3N!$A$2:$J$841,7,FALSE)),"")</f>
        <v>Santander</v>
      </c>
      <c r="H24" s="27" t="str">
        <f>+IFERROR((VLOOKUP(A24,Hoja3N!$A$2:$J$841,8,FALSE)),"")</f>
        <v>PRIVADA</v>
      </c>
      <c r="I24" s="31" t="str">
        <f>+IFERROR((VLOOKUP(A24,Hoja3N!$A$2:$J$841,9,FALSE)),"")</f>
        <v>Universidad</v>
      </c>
      <c r="J24" s="118">
        <f>+IFERROR((VLOOKUP(A24,Hoja3N!$A$2:$J$841,10,FALSE)),"")</f>
        <v>2388</v>
      </c>
    </row>
    <row r="25" spans="1:10" x14ac:dyDescent="0.25">
      <c r="A25" s="117">
        <v>14</v>
      </c>
      <c r="B25" s="27">
        <f>+IFERROR((VLOOKUP(A25,Hoja3N!$A$2:$J$841,4,FALSE)),"")</f>
        <v>9110</v>
      </c>
      <c r="C25" s="27">
        <f>+IFERROR((VLOOKUP(A25,Hoja3N!$A$2:$J$841,5,FALSE)),"")</f>
        <v>0</v>
      </c>
      <c r="D25" s="28" t="str">
        <f>+IFERROR((VLOOKUP(A25,Hoja3N!$A$2:$J$841,6,FALSE)),"")</f>
        <v>SERVICIO NACIONAL DE APRENDIZAJE-SENA-</v>
      </c>
      <c r="E25" s="29"/>
      <c r="F25" s="30"/>
      <c r="G25" s="27" t="str">
        <f>+IFERROR((VLOOKUP(A25,Hoja3N!$A$2:$J$841,7,FALSE)),"")</f>
        <v>Bogotá, D.C.</v>
      </c>
      <c r="H25" s="27" t="str">
        <f>+IFERROR((VLOOKUP(A25,Hoja3N!$A$2:$J$841,8,FALSE)),"")</f>
        <v>OFICIAL</v>
      </c>
      <c r="I25" s="31" t="str">
        <f>+IFERROR((VLOOKUP(A25,Hoja3N!$A$2:$J$841,9,FALSE)),"")</f>
        <v>Institución Tecnológica</v>
      </c>
      <c r="J25" s="118">
        <f>+IFERROR((VLOOKUP(A25,Hoja3N!$A$2:$J$841,10,FALSE)),"")</f>
        <v>7809</v>
      </c>
    </row>
    <row r="26" spans="1:10" x14ac:dyDescent="0.25">
      <c r="A26" s="117">
        <v>15</v>
      </c>
      <c r="B26" s="27">
        <f>+IFERROR((VLOOKUP(A26,Hoja3N!$A$2:$J$841,4,FALSE)),"")</f>
        <v>9116</v>
      </c>
      <c r="C26" s="27">
        <f>+IFERROR((VLOOKUP(A26,Hoja3N!$A$2:$J$841,5,FALSE)),"")</f>
        <v>0</v>
      </c>
      <c r="D26" s="28" t="str">
        <f>+IFERROR((VLOOKUP(A26,Hoja3N!$A$2:$J$841,6,FALSE)),"")</f>
        <v>FUNDACION UNIVERSITARIA CLARETIANA - UNICLARETIANA</v>
      </c>
      <c r="E26" s="29"/>
      <c r="F26" s="30"/>
      <c r="G26" s="27" t="str">
        <f>+IFERROR((VLOOKUP(A26,Hoja3N!$A$2:$J$841,7,FALSE)),"")</f>
        <v>Chocó</v>
      </c>
      <c r="H26" s="27" t="str">
        <f>+IFERROR((VLOOKUP(A26,Hoja3N!$A$2:$J$841,8,FALSE)),"")</f>
        <v>PRIVADA</v>
      </c>
      <c r="I26" s="31" t="str">
        <f>+IFERROR((VLOOKUP(A26,Hoja3N!$A$2:$J$841,9,FALSE)),"")</f>
        <v>Institución Universitaria/Escuela Tecnológica</v>
      </c>
      <c r="J26" s="118">
        <f>+IFERROR((VLOOKUP(A26,Hoja3N!$A$2:$J$841,10,FALSE)),"")</f>
        <v>125</v>
      </c>
    </row>
    <row r="27" spans="1:10" x14ac:dyDescent="0.25">
      <c r="A27" s="117">
        <v>16</v>
      </c>
      <c r="B27" s="27" t="str">
        <f>+IFERROR((VLOOKUP(A27,Hoja3N!$A$2:$J$841,4,FALSE)),"")</f>
        <v/>
      </c>
      <c r="C27" s="27" t="str">
        <f>+IFERROR((VLOOKUP(A27,Hoja3N!$A$2:$J$841,5,FALSE)),"")</f>
        <v/>
      </c>
      <c r="D27" s="28" t="str">
        <f>+IFERROR((VLOOKUP(A27,Hoja3N!$A$2:$J$841,6,FALSE)),"")</f>
        <v/>
      </c>
      <c r="E27" s="29"/>
      <c r="F27" s="30"/>
      <c r="G27" s="27" t="str">
        <f>+IFERROR((VLOOKUP(A27,Hoja3N!$A$2:$J$841,7,FALSE)),"")</f>
        <v/>
      </c>
      <c r="H27" s="27" t="str">
        <f>+IFERROR((VLOOKUP(A27,Hoja3N!$A$2:$J$841,8,FALSE)),"")</f>
        <v/>
      </c>
      <c r="I27" s="31" t="str">
        <f>+IFERROR((VLOOKUP(A27,Hoja3N!$A$2:$J$841,9,FALSE)),"")</f>
        <v/>
      </c>
      <c r="J27" s="118" t="str">
        <f>+IFERROR((VLOOKUP(A27,Hoja3N!$A$2:$J$841,10,FALSE)),"")</f>
        <v/>
      </c>
    </row>
    <row r="28" spans="1:10" x14ac:dyDescent="0.25">
      <c r="A28" s="117">
        <v>17</v>
      </c>
      <c r="B28" s="27" t="str">
        <f>+IFERROR((VLOOKUP(A28,Hoja3N!$A$2:$J$841,4,FALSE)),"")</f>
        <v/>
      </c>
      <c r="C28" s="27" t="str">
        <f>+IFERROR((VLOOKUP(A28,Hoja3N!$A$2:$J$841,5,FALSE)),"")</f>
        <v/>
      </c>
      <c r="D28" s="28" t="str">
        <f>+IFERROR((VLOOKUP(A28,Hoja3N!$A$2:$J$841,6,FALSE)),"")</f>
        <v/>
      </c>
      <c r="E28" s="29"/>
      <c r="F28" s="30"/>
      <c r="G28" s="27" t="str">
        <f>+IFERROR((VLOOKUP(A28,Hoja3N!$A$2:$J$841,7,FALSE)),"")</f>
        <v/>
      </c>
      <c r="H28" s="27" t="str">
        <f>+IFERROR((VLOOKUP(A28,Hoja3N!$A$2:$J$841,8,FALSE)),"")</f>
        <v/>
      </c>
      <c r="I28" s="31" t="str">
        <f>+IFERROR((VLOOKUP(A28,Hoja3N!$A$2:$J$841,9,FALSE)),"")</f>
        <v/>
      </c>
      <c r="J28" s="118" t="str">
        <f>+IFERROR((VLOOKUP(A28,Hoja3N!$A$2:$J$841,10,FALSE)),"")</f>
        <v/>
      </c>
    </row>
    <row r="29" spans="1:10" x14ac:dyDescent="0.25">
      <c r="A29" s="117">
        <v>18</v>
      </c>
      <c r="B29" s="27" t="str">
        <f>+IFERROR((VLOOKUP(A29,Hoja3N!$A$2:$J$841,4,FALSE)),"")</f>
        <v/>
      </c>
      <c r="C29" s="27" t="str">
        <f>+IFERROR((VLOOKUP(A29,Hoja3N!$A$2:$J$841,5,FALSE)),"")</f>
        <v/>
      </c>
      <c r="D29" s="28" t="str">
        <f>+IFERROR((VLOOKUP(A29,Hoja3N!$A$2:$J$841,6,FALSE)),"")</f>
        <v/>
      </c>
      <c r="E29" s="29"/>
      <c r="F29" s="30"/>
      <c r="G29" s="27" t="str">
        <f>+IFERROR((VLOOKUP(A29,Hoja3N!$A$2:$J$841,7,FALSE)),"")</f>
        <v/>
      </c>
      <c r="H29" s="27" t="str">
        <f>+IFERROR((VLOOKUP(A29,Hoja3N!$A$2:$J$841,8,FALSE)),"")</f>
        <v/>
      </c>
      <c r="I29" s="31" t="str">
        <f>+IFERROR((VLOOKUP(A29,Hoja3N!$A$2:$J$841,9,FALSE)),"")</f>
        <v/>
      </c>
      <c r="J29" s="118" t="str">
        <f>+IFERROR((VLOOKUP(A29,Hoja3N!$A$2:$J$841,10,FALSE)),"")</f>
        <v/>
      </c>
    </row>
    <row r="30" spans="1:10" x14ac:dyDescent="0.25">
      <c r="A30" s="117">
        <v>19</v>
      </c>
      <c r="B30" s="27" t="str">
        <f>+IFERROR((VLOOKUP(A30,Hoja3N!$A$2:$J$841,4,FALSE)),"")</f>
        <v/>
      </c>
      <c r="C30" s="27" t="str">
        <f>+IFERROR((VLOOKUP(A30,Hoja3N!$A$2:$J$841,5,FALSE)),"")</f>
        <v/>
      </c>
      <c r="D30" s="28" t="str">
        <f>+IFERROR((VLOOKUP(A30,Hoja3N!$A$2:$J$841,6,FALSE)),"")</f>
        <v/>
      </c>
      <c r="E30" s="29"/>
      <c r="F30" s="30"/>
      <c r="G30" s="27" t="str">
        <f>+IFERROR((VLOOKUP(A30,Hoja3N!$A$2:$J$841,7,FALSE)),"")</f>
        <v/>
      </c>
      <c r="H30" s="27" t="str">
        <f>+IFERROR((VLOOKUP(A30,Hoja3N!$A$2:$J$841,8,FALSE)),"")</f>
        <v/>
      </c>
      <c r="I30" s="31" t="str">
        <f>+IFERROR((VLOOKUP(A30,Hoja3N!$A$2:$J$841,9,FALSE)),"")</f>
        <v/>
      </c>
      <c r="J30" s="118" t="str">
        <f>+IFERROR((VLOOKUP(A30,Hoja3N!$A$2:$J$841,10,FALSE)),"")</f>
        <v/>
      </c>
    </row>
    <row r="31" spans="1:10" x14ac:dyDescent="0.25">
      <c r="A31" s="117">
        <v>20</v>
      </c>
      <c r="B31" s="27" t="str">
        <f>+IFERROR((VLOOKUP(A31,Hoja3N!$A$2:$J$841,4,FALSE)),"")</f>
        <v/>
      </c>
      <c r="C31" s="27" t="str">
        <f>+IFERROR((VLOOKUP(A31,Hoja3N!$A$2:$J$841,5,FALSE)),"")</f>
        <v/>
      </c>
      <c r="D31" s="28" t="str">
        <f>+IFERROR((VLOOKUP(A31,Hoja3N!$A$2:$J$841,6,FALSE)),"")</f>
        <v/>
      </c>
      <c r="E31" s="29"/>
      <c r="F31" s="30"/>
      <c r="G31" s="27" t="str">
        <f>+IFERROR((VLOOKUP(A31,Hoja3N!$A$2:$J$841,7,FALSE)),"")</f>
        <v/>
      </c>
      <c r="H31" s="27" t="str">
        <f>+IFERROR((VLOOKUP(A31,Hoja3N!$A$2:$J$841,8,FALSE)),"")</f>
        <v/>
      </c>
      <c r="I31" s="31" t="str">
        <f>+IFERROR((VLOOKUP(A31,Hoja3N!$A$2:$J$841,9,FALSE)),"")</f>
        <v/>
      </c>
      <c r="J31" s="118" t="str">
        <f>+IFERROR((VLOOKUP(A31,Hoja3N!$A$2:$J$841,10,FALSE)),"")</f>
        <v/>
      </c>
    </row>
    <row r="32" spans="1:10" x14ac:dyDescent="0.25">
      <c r="A32" s="117">
        <v>21</v>
      </c>
      <c r="B32" s="27" t="str">
        <f>+IFERROR((VLOOKUP(A32,Hoja3N!$A$2:$J$841,4,FALSE)),"")</f>
        <v/>
      </c>
      <c r="C32" s="27" t="str">
        <f>+IFERROR((VLOOKUP(A32,Hoja3N!$A$2:$J$841,5,FALSE)),"")</f>
        <v/>
      </c>
      <c r="D32" s="28" t="str">
        <f>+IFERROR((VLOOKUP(A32,Hoja3N!$A$2:$J$841,6,FALSE)),"")</f>
        <v/>
      </c>
      <c r="E32" s="29"/>
      <c r="F32" s="30"/>
      <c r="G32" s="27" t="str">
        <f>+IFERROR((VLOOKUP(A32,Hoja3N!$A$2:$J$841,7,FALSE)),"")</f>
        <v/>
      </c>
      <c r="H32" s="27" t="str">
        <f>+IFERROR((VLOOKUP(A32,Hoja3N!$A$2:$J$841,8,FALSE)),"")</f>
        <v/>
      </c>
      <c r="I32" s="31" t="str">
        <f>+IFERROR((VLOOKUP(A32,Hoja3N!$A$2:$J$841,9,FALSE)),"")</f>
        <v/>
      </c>
      <c r="J32" s="118" t="str">
        <f>+IFERROR((VLOOKUP(A32,Hoja3N!$A$2:$J$841,10,FALSE)),"")</f>
        <v/>
      </c>
    </row>
    <row r="33" spans="1:10" x14ac:dyDescent="0.25">
      <c r="A33" s="117">
        <v>22</v>
      </c>
      <c r="B33" s="27" t="str">
        <f>+IFERROR((VLOOKUP(A33,Hoja3N!$A$2:$J$841,4,FALSE)),"")</f>
        <v/>
      </c>
      <c r="C33" s="27" t="str">
        <f>+IFERROR((VLOOKUP(A33,Hoja3N!$A$2:$J$841,5,FALSE)),"")</f>
        <v/>
      </c>
      <c r="D33" s="28" t="str">
        <f>+IFERROR((VLOOKUP(A33,Hoja3N!$A$2:$J$841,6,FALSE)),"")</f>
        <v/>
      </c>
      <c r="E33" s="29"/>
      <c r="F33" s="30"/>
      <c r="G33" s="27" t="str">
        <f>+IFERROR((VLOOKUP(A33,Hoja3N!$A$2:$J$841,7,FALSE)),"")</f>
        <v/>
      </c>
      <c r="H33" s="27" t="str">
        <f>+IFERROR((VLOOKUP(A33,Hoja3N!$A$2:$J$841,8,FALSE)),"")</f>
        <v/>
      </c>
      <c r="I33" s="31" t="str">
        <f>+IFERROR((VLOOKUP(A33,Hoja3N!$A$2:$J$841,9,FALSE)),"")</f>
        <v/>
      </c>
      <c r="J33" s="118" t="str">
        <f>+IFERROR((VLOOKUP(A33,Hoja3N!$A$2:$J$841,10,FALSE)),"")</f>
        <v/>
      </c>
    </row>
    <row r="34" spans="1:10" x14ac:dyDescent="0.25">
      <c r="A34" s="117">
        <v>23</v>
      </c>
      <c r="B34" s="27" t="str">
        <f>+IFERROR((VLOOKUP(A34,Hoja3N!$A$2:$J$841,4,FALSE)),"")</f>
        <v/>
      </c>
      <c r="C34" s="27" t="str">
        <f>+IFERROR((VLOOKUP(A34,Hoja3N!$A$2:$J$841,5,FALSE)),"")</f>
        <v/>
      </c>
      <c r="D34" s="28" t="str">
        <f>+IFERROR((VLOOKUP(A34,Hoja3N!$A$2:$J$841,6,FALSE)),"")</f>
        <v/>
      </c>
      <c r="E34" s="29"/>
      <c r="F34" s="30"/>
      <c r="G34" s="27" t="str">
        <f>+IFERROR((VLOOKUP(A34,Hoja3N!$A$2:$J$841,7,FALSE)),"")</f>
        <v/>
      </c>
      <c r="H34" s="27" t="str">
        <f>+IFERROR((VLOOKUP(A34,Hoja3N!$A$2:$J$841,8,FALSE)),"")</f>
        <v/>
      </c>
      <c r="I34" s="31" t="str">
        <f>+IFERROR((VLOOKUP(A34,Hoja3N!$A$2:$J$841,9,FALSE)),"")</f>
        <v/>
      </c>
      <c r="J34" s="118" t="str">
        <f>+IFERROR((VLOOKUP(A34,Hoja3N!$A$2:$J$841,10,FALSE)),"")</f>
        <v/>
      </c>
    </row>
    <row r="35" spans="1:10" x14ac:dyDescent="0.25">
      <c r="A35" s="117">
        <v>24</v>
      </c>
      <c r="B35" s="27" t="str">
        <f>+IFERROR((VLOOKUP(A35,Hoja3N!$A$2:$J$841,4,FALSE)),"")</f>
        <v/>
      </c>
      <c r="C35" s="27" t="str">
        <f>+IFERROR((VLOOKUP(A35,Hoja3N!$A$2:$J$841,5,FALSE)),"")</f>
        <v/>
      </c>
      <c r="D35" s="28" t="str">
        <f>+IFERROR((VLOOKUP(A35,Hoja3N!$A$2:$J$841,6,FALSE)),"")</f>
        <v/>
      </c>
      <c r="E35" s="29"/>
      <c r="F35" s="30"/>
      <c r="G35" s="27" t="str">
        <f>+IFERROR((VLOOKUP(A35,Hoja3N!$A$2:$J$841,7,FALSE)),"")</f>
        <v/>
      </c>
      <c r="H35" s="27" t="str">
        <f>+IFERROR((VLOOKUP(A35,Hoja3N!$A$2:$J$841,8,FALSE)),"")</f>
        <v/>
      </c>
      <c r="I35" s="31" t="str">
        <f>+IFERROR((VLOOKUP(A35,Hoja3N!$A$2:$J$841,9,FALSE)),"")</f>
        <v/>
      </c>
      <c r="J35" s="118" t="str">
        <f>+IFERROR((VLOOKUP(A35,Hoja3N!$A$2:$J$841,10,FALSE)),"")</f>
        <v/>
      </c>
    </row>
    <row r="36" spans="1:10" x14ac:dyDescent="0.25">
      <c r="A36" s="117">
        <v>25</v>
      </c>
      <c r="B36" s="27" t="str">
        <f>+IFERROR((VLOOKUP(A36,Hoja3N!$A$2:$J$841,4,FALSE)),"")</f>
        <v/>
      </c>
      <c r="C36" s="27" t="str">
        <f>+IFERROR((VLOOKUP(A36,Hoja3N!$A$2:$J$841,5,FALSE)),"")</f>
        <v/>
      </c>
      <c r="D36" s="28" t="str">
        <f>+IFERROR((VLOOKUP(A36,Hoja3N!$A$2:$J$841,6,FALSE)),"")</f>
        <v/>
      </c>
      <c r="E36" s="29"/>
      <c r="F36" s="30"/>
      <c r="G36" s="27" t="str">
        <f>+IFERROR((VLOOKUP(A36,Hoja3N!$A$2:$J$841,7,FALSE)),"")</f>
        <v/>
      </c>
      <c r="H36" s="27" t="str">
        <f>+IFERROR((VLOOKUP(A36,Hoja3N!$A$2:$J$841,8,FALSE)),"")</f>
        <v/>
      </c>
      <c r="I36" s="31" t="str">
        <f>+IFERROR((VLOOKUP(A36,Hoja3N!$A$2:$J$841,9,FALSE)),"")</f>
        <v/>
      </c>
      <c r="J36" s="118" t="str">
        <f>+IFERROR((VLOOKUP(A36,Hoja3N!$A$2:$J$841,10,FALSE)),"")</f>
        <v/>
      </c>
    </row>
    <row r="37" spans="1:10" x14ac:dyDescent="0.25">
      <c r="A37" s="117">
        <v>26</v>
      </c>
      <c r="B37" s="27" t="str">
        <f>+IFERROR((VLOOKUP(A37,Hoja3N!$A$2:$J$841,4,FALSE)),"")</f>
        <v/>
      </c>
      <c r="C37" s="27" t="str">
        <f>+IFERROR((VLOOKUP(A37,Hoja3N!$A$2:$J$841,5,FALSE)),"")</f>
        <v/>
      </c>
      <c r="D37" s="28" t="str">
        <f>+IFERROR((VLOOKUP(A37,Hoja3N!$A$2:$J$841,6,FALSE)),"")</f>
        <v/>
      </c>
      <c r="E37" s="29"/>
      <c r="F37" s="30"/>
      <c r="G37" s="27" t="str">
        <f>+IFERROR((VLOOKUP(A37,Hoja3N!$A$2:$J$841,7,FALSE)),"")</f>
        <v/>
      </c>
      <c r="H37" s="27" t="str">
        <f>+IFERROR((VLOOKUP(A37,Hoja3N!$A$2:$J$841,8,FALSE)),"")</f>
        <v/>
      </c>
      <c r="I37" s="31" t="str">
        <f>+IFERROR((VLOOKUP(A37,Hoja3N!$A$2:$J$841,9,FALSE)),"")</f>
        <v/>
      </c>
      <c r="J37" s="118" t="str">
        <f>+IFERROR((VLOOKUP(A37,Hoja3N!$A$2:$J$841,10,FALSE)),"")</f>
        <v/>
      </c>
    </row>
    <row r="38" spans="1:10" x14ac:dyDescent="0.25">
      <c r="A38" s="117">
        <v>27</v>
      </c>
      <c r="B38" s="27" t="str">
        <f>+IFERROR((VLOOKUP(A38,Hoja3N!$A$2:$J$841,4,FALSE)),"")</f>
        <v/>
      </c>
      <c r="C38" s="27" t="str">
        <f>+IFERROR((VLOOKUP(A38,Hoja3N!$A$2:$J$841,5,FALSE)),"")</f>
        <v/>
      </c>
      <c r="D38" s="28" t="str">
        <f>+IFERROR((VLOOKUP(A38,Hoja3N!$A$2:$J$841,6,FALSE)),"")</f>
        <v/>
      </c>
      <c r="E38" s="29"/>
      <c r="F38" s="30"/>
      <c r="G38" s="27" t="str">
        <f>+IFERROR((VLOOKUP(A38,Hoja3N!$A$2:$J$841,7,FALSE)),"")</f>
        <v/>
      </c>
      <c r="H38" s="27" t="str">
        <f>+IFERROR((VLOOKUP(A38,Hoja3N!$A$2:$J$841,8,FALSE)),"")</f>
        <v/>
      </c>
      <c r="I38" s="31" t="str">
        <f>+IFERROR((VLOOKUP(A38,Hoja3N!$A$2:$J$841,9,FALSE)),"")</f>
        <v/>
      </c>
      <c r="J38" s="118" t="str">
        <f>+IFERROR((VLOOKUP(A38,Hoja3N!$A$2:$J$841,10,FALSE)),"")</f>
        <v/>
      </c>
    </row>
    <row r="39" spans="1:10" x14ac:dyDescent="0.25">
      <c r="A39" s="117">
        <v>28</v>
      </c>
      <c r="B39" s="27" t="str">
        <f>+IFERROR((VLOOKUP(A39,Hoja3N!$A$2:$J$841,4,FALSE)),"")</f>
        <v/>
      </c>
      <c r="C39" s="27" t="str">
        <f>+IFERROR((VLOOKUP(A39,Hoja3N!$A$2:$J$841,5,FALSE)),"")</f>
        <v/>
      </c>
      <c r="D39" s="28" t="str">
        <f>+IFERROR((VLOOKUP(A39,Hoja3N!$A$2:$J$841,6,FALSE)),"")</f>
        <v/>
      </c>
      <c r="E39" s="29"/>
      <c r="F39" s="30"/>
      <c r="G39" s="27" t="str">
        <f>+IFERROR((VLOOKUP(A39,Hoja3N!$A$2:$J$841,7,FALSE)),"")</f>
        <v/>
      </c>
      <c r="H39" s="27" t="str">
        <f>+IFERROR((VLOOKUP(A39,Hoja3N!$A$2:$J$841,8,FALSE)),"")</f>
        <v/>
      </c>
      <c r="I39" s="31" t="str">
        <f>+IFERROR((VLOOKUP(A39,Hoja3N!$A$2:$J$841,9,FALSE)),"")</f>
        <v/>
      </c>
      <c r="J39" s="118" t="str">
        <f>+IFERROR((VLOOKUP(A39,Hoja3N!$A$2:$J$841,10,FALSE)),"")</f>
        <v/>
      </c>
    </row>
    <row r="40" spans="1:10" x14ac:dyDescent="0.25">
      <c r="A40" s="117">
        <v>29</v>
      </c>
      <c r="B40" s="27" t="str">
        <f>+IFERROR((VLOOKUP(A40,Hoja3N!$A$2:$J$841,4,FALSE)),"")</f>
        <v/>
      </c>
      <c r="C40" s="27" t="str">
        <f>+IFERROR((VLOOKUP(A40,Hoja3N!$A$2:$J$841,5,FALSE)),"")</f>
        <v/>
      </c>
      <c r="D40" s="28" t="str">
        <f>+IFERROR((VLOOKUP(A40,Hoja3N!$A$2:$J$841,6,FALSE)),"")</f>
        <v/>
      </c>
      <c r="E40" s="29"/>
      <c r="F40" s="30"/>
      <c r="G40" s="27" t="str">
        <f>+IFERROR((VLOOKUP(A40,Hoja3N!$A$2:$J$841,7,FALSE)),"")</f>
        <v/>
      </c>
      <c r="H40" s="27" t="str">
        <f>+IFERROR((VLOOKUP(A40,Hoja3N!$A$2:$J$841,8,FALSE)),"")</f>
        <v/>
      </c>
      <c r="I40" s="31" t="str">
        <f>+IFERROR((VLOOKUP(A40,Hoja3N!$A$2:$J$841,9,FALSE)),"")</f>
        <v/>
      </c>
      <c r="J40" s="118" t="str">
        <f>+IFERROR((VLOOKUP(A40,Hoja3N!$A$2:$J$841,10,FALSE)),"")</f>
        <v/>
      </c>
    </row>
    <row r="41" spans="1:10" x14ac:dyDescent="0.25">
      <c r="A41" s="117">
        <v>30</v>
      </c>
      <c r="B41" s="27" t="str">
        <f>+IFERROR((VLOOKUP(A41,Hoja3N!$A$2:$J$841,4,FALSE)),"")</f>
        <v/>
      </c>
      <c r="C41" s="27" t="str">
        <f>+IFERROR((VLOOKUP(A41,Hoja3N!$A$2:$J$841,5,FALSE)),"")</f>
        <v/>
      </c>
      <c r="D41" s="28" t="str">
        <f>+IFERROR((VLOOKUP(A41,Hoja3N!$A$2:$J$841,6,FALSE)),"")</f>
        <v/>
      </c>
      <c r="E41" s="29"/>
      <c r="F41" s="30"/>
      <c r="G41" s="27" t="str">
        <f>+IFERROR((VLOOKUP(A41,Hoja3N!$A$2:$J$841,7,FALSE)),"")</f>
        <v/>
      </c>
      <c r="H41" s="27" t="str">
        <f>+IFERROR((VLOOKUP(A41,Hoja3N!$A$2:$J$841,8,FALSE)),"")</f>
        <v/>
      </c>
      <c r="I41" s="31" t="str">
        <f>+IFERROR((VLOOKUP(A41,Hoja3N!$A$2:$J$841,9,FALSE)),"")</f>
        <v/>
      </c>
      <c r="J41" s="118" t="str">
        <f>+IFERROR((VLOOKUP(A41,Hoja3N!$A$2:$J$841,10,FALSE)),"")</f>
        <v/>
      </c>
    </row>
    <row r="42" spans="1:10" x14ac:dyDescent="0.25">
      <c r="A42" s="117">
        <v>31</v>
      </c>
      <c r="B42" s="27" t="str">
        <f>+IFERROR((VLOOKUP(A42,Hoja3N!$A$2:$J$841,4,FALSE)),"")</f>
        <v/>
      </c>
      <c r="C42" s="27" t="str">
        <f>+IFERROR((VLOOKUP(A42,Hoja3N!$A$2:$J$841,5,FALSE)),"")</f>
        <v/>
      </c>
      <c r="D42" s="28" t="str">
        <f>+IFERROR((VLOOKUP(A42,Hoja3N!$A$2:$J$841,6,FALSE)),"")</f>
        <v/>
      </c>
      <c r="E42" s="29"/>
      <c r="F42" s="30"/>
      <c r="G42" s="27" t="str">
        <f>+IFERROR((VLOOKUP(A42,Hoja3N!$A$2:$J$841,7,FALSE)),"")</f>
        <v/>
      </c>
      <c r="H42" s="27" t="str">
        <f>+IFERROR((VLOOKUP(A42,Hoja3N!$A$2:$J$841,8,FALSE)),"")</f>
        <v/>
      </c>
      <c r="I42" s="31" t="str">
        <f>+IFERROR((VLOOKUP(A42,Hoja3N!$A$2:$J$841,9,FALSE)),"")</f>
        <v/>
      </c>
      <c r="J42" s="118" t="str">
        <f>+IFERROR((VLOOKUP(A42,Hoja3N!$A$2:$J$841,10,FALSE)),"")</f>
        <v/>
      </c>
    </row>
    <row r="43" spans="1:10" x14ac:dyDescent="0.25">
      <c r="A43" s="117">
        <v>32</v>
      </c>
      <c r="B43" s="27" t="str">
        <f>+IFERROR((VLOOKUP(A43,Hoja3N!$A$2:$J$841,4,FALSE)),"")</f>
        <v/>
      </c>
      <c r="C43" s="27" t="str">
        <f>+IFERROR((VLOOKUP(A43,Hoja3N!$A$2:$J$841,5,FALSE)),"")</f>
        <v/>
      </c>
      <c r="D43" s="28" t="str">
        <f>+IFERROR((VLOOKUP(A43,Hoja3N!$A$2:$J$841,6,FALSE)),"")</f>
        <v/>
      </c>
      <c r="E43" s="29"/>
      <c r="F43" s="30"/>
      <c r="G43" s="27" t="str">
        <f>+IFERROR((VLOOKUP(A43,Hoja3N!$A$2:$J$841,7,FALSE)),"")</f>
        <v/>
      </c>
      <c r="H43" s="27" t="str">
        <f>+IFERROR((VLOOKUP(A43,Hoja3N!$A$2:$J$841,8,FALSE)),"")</f>
        <v/>
      </c>
      <c r="I43" s="31" t="str">
        <f>+IFERROR((VLOOKUP(A43,Hoja3N!$A$2:$J$841,9,FALSE)),"")</f>
        <v/>
      </c>
      <c r="J43" s="118" t="str">
        <f>+IFERROR((VLOOKUP(A43,Hoja3N!$A$2:$J$841,10,FALSE)),"")</f>
        <v/>
      </c>
    </row>
    <row r="44" spans="1:10" x14ac:dyDescent="0.25">
      <c r="A44" s="117">
        <v>33</v>
      </c>
      <c r="B44" s="27" t="str">
        <f>+IFERROR((VLOOKUP(A44,Hoja3N!$A$2:$J$841,4,FALSE)),"")</f>
        <v/>
      </c>
      <c r="C44" s="27" t="str">
        <f>+IFERROR((VLOOKUP(A44,Hoja3N!$A$2:$J$841,5,FALSE)),"")</f>
        <v/>
      </c>
      <c r="D44" s="28" t="str">
        <f>+IFERROR((VLOOKUP(A44,Hoja3N!$A$2:$J$841,6,FALSE)),"")</f>
        <v/>
      </c>
      <c r="E44" s="29"/>
      <c r="F44" s="30"/>
      <c r="G44" s="27" t="str">
        <f>+IFERROR((VLOOKUP(A44,Hoja3N!$A$2:$J$841,7,FALSE)),"")</f>
        <v/>
      </c>
      <c r="H44" s="27" t="str">
        <f>+IFERROR((VLOOKUP(A44,Hoja3N!$A$2:$J$841,8,FALSE)),"")</f>
        <v/>
      </c>
      <c r="I44" s="31" t="str">
        <f>+IFERROR((VLOOKUP(A44,Hoja3N!$A$2:$J$841,9,FALSE)),"")</f>
        <v/>
      </c>
      <c r="J44" s="118" t="str">
        <f>+IFERROR((VLOOKUP(A44,Hoja3N!$A$2:$J$841,10,FALSE)),"")</f>
        <v/>
      </c>
    </row>
    <row r="45" spans="1:10" x14ac:dyDescent="0.25">
      <c r="A45" s="117">
        <v>34</v>
      </c>
      <c r="B45" s="27" t="str">
        <f>+IFERROR((VLOOKUP(A45,Hoja3N!$A$2:$J$841,4,FALSE)),"")</f>
        <v/>
      </c>
      <c r="C45" s="27" t="str">
        <f>+IFERROR((VLOOKUP(A45,Hoja3N!$A$2:$J$841,5,FALSE)),"")</f>
        <v/>
      </c>
      <c r="D45" s="28" t="str">
        <f>+IFERROR((VLOOKUP(A45,Hoja3N!$A$2:$J$841,6,FALSE)),"")</f>
        <v/>
      </c>
      <c r="E45" s="29"/>
      <c r="F45" s="30"/>
      <c r="G45" s="27" t="str">
        <f>+IFERROR((VLOOKUP(A45,Hoja3N!$A$2:$J$841,7,FALSE)),"")</f>
        <v/>
      </c>
      <c r="H45" s="27" t="str">
        <f>+IFERROR((VLOOKUP(A45,Hoja3N!$A$2:$J$841,8,FALSE)),"")</f>
        <v/>
      </c>
      <c r="I45" s="31" t="str">
        <f>+IFERROR((VLOOKUP(A45,Hoja3N!$A$2:$J$841,9,FALSE)),"")</f>
        <v/>
      </c>
      <c r="J45" s="118" t="str">
        <f>+IFERROR((VLOOKUP(A45,Hoja3N!$A$2:$J$841,10,FALSE)),"")</f>
        <v/>
      </c>
    </row>
    <row r="46" spans="1:10" x14ac:dyDescent="0.25">
      <c r="A46" s="117">
        <v>35</v>
      </c>
      <c r="B46" s="27" t="str">
        <f>+IFERROR((VLOOKUP(A46,Hoja3N!$A$2:$J$841,4,FALSE)),"")</f>
        <v/>
      </c>
      <c r="C46" s="27" t="str">
        <f>+IFERROR((VLOOKUP(A46,Hoja3N!$A$2:$J$841,5,FALSE)),"")</f>
        <v/>
      </c>
      <c r="D46" s="28" t="str">
        <f>+IFERROR((VLOOKUP(A46,Hoja3N!$A$2:$J$841,6,FALSE)),"")</f>
        <v/>
      </c>
      <c r="E46" s="29"/>
      <c r="F46" s="30"/>
      <c r="G46" s="27" t="str">
        <f>+IFERROR((VLOOKUP(A46,Hoja3N!$A$2:$J$841,7,FALSE)),"")</f>
        <v/>
      </c>
      <c r="H46" s="27" t="str">
        <f>+IFERROR((VLOOKUP(A46,Hoja3N!$A$2:$J$841,8,FALSE)),"")</f>
        <v/>
      </c>
      <c r="I46" s="31" t="str">
        <f>+IFERROR((VLOOKUP(A46,Hoja3N!$A$2:$J$841,9,FALSE)),"")</f>
        <v/>
      </c>
      <c r="J46" s="118" t="str">
        <f>+IFERROR((VLOOKUP(A46,Hoja3N!$A$2:$J$841,10,FALSE)),"")</f>
        <v/>
      </c>
    </row>
    <row r="47" spans="1:10" x14ac:dyDescent="0.25">
      <c r="A47" s="117">
        <v>36</v>
      </c>
      <c r="B47" s="27" t="str">
        <f>+IFERROR((VLOOKUP(A47,Hoja3N!$A$2:$J$841,4,FALSE)),"")</f>
        <v/>
      </c>
      <c r="C47" s="27" t="str">
        <f>+IFERROR((VLOOKUP(A47,Hoja3N!$A$2:$J$841,5,FALSE)),"")</f>
        <v/>
      </c>
      <c r="D47" s="28" t="str">
        <f>+IFERROR((VLOOKUP(A47,Hoja3N!$A$2:$J$841,6,FALSE)),"")</f>
        <v/>
      </c>
      <c r="E47" s="29"/>
      <c r="F47" s="30"/>
      <c r="G47" s="27" t="str">
        <f>+IFERROR((VLOOKUP(A47,Hoja3N!$A$2:$J$841,7,FALSE)),"")</f>
        <v/>
      </c>
      <c r="H47" s="27" t="str">
        <f>+IFERROR((VLOOKUP(A47,Hoja3N!$A$2:$J$841,8,FALSE)),"")</f>
        <v/>
      </c>
      <c r="I47" s="31" t="str">
        <f>+IFERROR((VLOOKUP(A47,Hoja3N!$A$2:$J$841,9,FALSE)),"")</f>
        <v/>
      </c>
      <c r="J47" s="118" t="str">
        <f>+IFERROR((VLOOKUP(A47,Hoja3N!$A$2:$J$841,10,FALSE)),"")</f>
        <v/>
      </c>
    </row>
    <row r="48" spans="1:10" x14ac:dyDescent="0.25">
      <c r="A48" s="117">
        <v>37</v>
      </c>
      <c r="B48" s="27" t="str">
        <f>+IFERROR((VLOOKUP(A48,Hoja3N!$A$2:$J$841,4,FALSE)),"")</f>
        <v/>
      </c>
      <c r="C48" s="27" t="str">
        <f>+IFERROR((VLOOKUP(A48,Hoja3N!$A$2:$J$841,5,FALSE)),"")</f>
        <v/>
      </c>
      <c r="D48" s="28" t="str">
        <f>+IFERROR((VLOOKUP(A48,Hoja3N!$A$2:$J$841,6,FALSE)),"")</f>
        <v/>
      </c>
      <c r="E48" s="29"/>
      <c r="F48" s="30"/>
      <c r="G48" s="27" t="str">
        <f>+IFERROR((VLOOKUP(A48,Hoja3N!$A$2:$J$841,7,FALSE)),"")</f>
        <v/>
      </c>
      <c r="H48" s="27" t="str">
        <f>+IFERROR((VLOOKUP(A48,Hoja3N!$A$2:$J$841,8,FALSE)),"")</f>
        <v/>
      </c>
      <c r="I48" s="31" t="str">
        <f>+IFERROR((VLOOKUP(A48,Hoja3N!$A$2:$J$841,9,FALSE)),"")</f>
        <v/>
      </c>
      <c r="J48" s="118" t="str">
        <f>+IFERROR((VLOOKUP(A48,Hoja3N!$A$2:$J$841,10,FALSE)),"")</f>
        <v/>
      </c>
    </row>
    <row r="49" spans="1:10" x14ac:dyDescent="0.25">
      <c r="A49" s="117">
        <v>38</v>
      </c>
      <c r="B49" s="27" t="str">
        <f>+IFERROR((VLOOKUP(A49,Hoja3N!$A$2:$J$841,4,FALSE)),"")</f>
        <v/>
      </c>
      <c r="C49" s="27" t="str">
        <f>+IFERROR((VLOOKUP(A49,Hoja3N!$A$2:$J$841,5,FALSE)),"")</f>
        <v/>
      </c>
      <c r="D49" s="28" t="str">
        <f>+IFERROR((VLOOKUP(A49,Hoja3N!$A$2:$J$841,6,FALSE)),"")</f>
        <v/>
      </c>
      <c r="E49" s="29"/>
      <c r="F49" s="30"/>
      <c r="G49" s="27" t="str">
        <f>+IFERROR((VLOOKUP(A49,Hoja3N!$A$2:$J$841,7,FALSE)),"")</f>
        <v/>
      </c>
      <c r="H49" s="27" t="str">
        <f>+IFERROR((VLOOKUP(A49,Hoja3N!$A$2:$J$841,8,FALSE)),"")</f>
        <v/>
      </c>
      <c r="I49" s="31" t="str">
        <f>+IFERROR((VLOOKUP(A49,Hoja3N!$A$2:$J$841,9,FALSE)),"")</f>
        <v/>
      </c>
      <c r="J49" s="118" t="str">
        <f>+IFERROR((VLOOKUP(A49,Hoja3N!$A$2:$J$841,10,FALSE)),"")</f>
        <v/>
      </c>
    </row>
    <row r="50" spans="1:10" x14ac:dyDescent="0.25">
      <c r="A50" s="117">
        <v>39</v>
      </c>
      <c r="B50" s="27" t="str">
        <f>+IFERROR((VLOOKUP(A50,Hoja3N!$A$2:$J$841,4,FALSE)),"")</f>
        <v/>
      </c>
      <c r="C50" s="27" t="str">
        <f>+IFERROR((VLOOKUP(A50,Hoja3N!$A$2:$J$841,5,FALSE)),"")</f>
        <v/>
      </c>
      <c r="D50" s="28" t="str">
        <f>+IFERROR((VLOOKUP(A50,Hoja3N!$A$2:$J$841,6,FALSE)),"")</f>
        <v/>
      </c>
      <c r="E50" s="29"/>
      <c r="F50" s="30"/>
      <c r="G50" s="27" t="str">
        <f>+IFERROR((VLOOKUP(A50,Hoja3N!$A$2:$J$841,7,FALSE)),"")</f>
        <v/>
      </c>
      <c r="H50" s="27" t="str">
        <f>+IFERROR((VLOOKUP(A50,Hoja3N!$A$2:$J$841,8,FALSE)),"")</f>
        <v/>
      </c>
      <c r="I50" s="31" t="str">
        <f>+IFERROR((VLOOKUP(A50,Hoja3N!$A$2:$J$841,9,FALSE)),"")</f>
        <v/>
      </c>
      <c r="J50" s="118" t="str">
        <f>+IFERROR((VLOOKUP(A50,Hoja3N!$A$2:$J$841,10,FALSE)),"")</f>
        <v/>
      </c>
    </row>
    <row r="51" spans="1:10" x14ac:dyDescent="0.25">
      <c r="A51" s="117">
        <v>40</v>
      </c>
      <c r="B51" s="27" t="str">
        <f>+IFERROR((VLOOKUP(A51,Hoja3N!$A$2:$J$841,4,FALSE)),"")</f>
        <v/>
      </c>
      <c r="C51" s="27" t="str">
        <f>+IFERROR((VLOOKUP(A51,Hoja3N!$A$2:$J$841,5,FALSE)),"")</f>
        <v/>
      </c>
      <c r="D51" s="28" t="str">
        <f>+IFERROR((VLOOKUP(A51,Hoja3N!$A$2:$J$841,6,FALSE)),"")</f>
        <v/>
      </c>
      <c r="E51" s="29"/>
      <c r="F51" s="30"/>
      <c r="G51" s="27" t="str">
        <f>+IFERROR((VLOOKUP(A51,Hoja3N!$A$2:$J$841,7,FALSE)),"")</f>
        <v/>
      </c>
      <c r="H51" s="27" t="str">
        <f>+IFERROR((VLOOKUP(A51,Hoja3N!$A$2:$J$841,8,FALSE)),"")</f>
        <v/>
      </c>
      <c r="I51" s="31" t="str">
        <f>+IFERROR((VLOOKUP(A51,Hoja3N!$A$2:$J$841,9,FALSE)),"")</f>
        <v/>
      </c>
      <c r="J51" s="118" t="str">
        <f>+IFERROR((VLOOKUP(A51,Hoja3N!$A$2:$J$841,10,FALSE)),"")</f>
        <v/>
      </c>
    </row>
    <row r="52" spans="1:10" x14ac:dyDescent="0.25">
      <c r="A52" s="117">
        <v>41</v>
      </c>
      <c r="B52" s="27" t="str">
        <f>+IFERROR((VLOOKUP(A52,Hoja3N!$A$2:$J$841,4,FALSE)),"")</f>
        <v/>
      </c>
      <c r="C52" s="27" t="str">
        <f>+IFERROR((VLOOKUP(A52,Hoja3N!$A$2:$J$841,5,FALSE)),"")</f>
        <v/>
      </c>
      <c r="D52" s="28" t="str">
        <f>+IFERROR((VLOOKUP(A52,Hoja3N!$A$2:$J$841,6,FALSE)),"")</f>
        <v/>
      </c>
      <c r="E52" s="29"/>
      <c r="F52" s="30"/>
      <c r="G52" s="27" t="str">
        <f>+IFERROR((VLOOKUP(A52,Hoja3N!$A$2:$J$841,7,FALSE)),"")</f>
        <v/>
      </c>
      <c r="H52" s="27" t="str">
        <f>+IFERROR((VLOOKUP(A52,Hoja3N!$A$2:$J$841,8,FALSE)),"")</f>
        <v/>
      </c>
      <c r="I52" s="31" t="str">
        <f>+IFERROR((VLOOKUP(A52,Hoja3N!$A$2:$J$841,9,FALSE)),"")</f>
        <v/>
      </c>
      <c r="J52" s="118" t="str">
        <f>+IFERROR((VLOOKUP(A52,Hoja3N!$A$2:$J$841,10,FALSE)),"")</f>
        <v/>
      </c>
    </row>
    <row r="53" spans="1:10" x14ac:dyDescent="0.25">
      <c r="A53" s="117">
        <v>42</v>
      </c>
      <c r="B53" s="27" t="str">
        <f>+IFERROR((VLOOKUP(A53,Hoja3N!$A$2:$J$841,4,FALSE)),"")</f>
        <v/>
      </c>
      <c r="C53" s="27" t="str">
        <f>+IFERROR((VLOOKUP(A53,Hoja3N!$A$2:$J$841,5,FALSE)),"")</f>
        <v/>
      </c>
      <c r="D53" s="28" t="str">
        <f>+IFERROR((VLOOKUP(A53,Hoja3N!$A$2:$J$841,6,FALSE)),"")</f>
        <v/>
      </c>
      <c r="E53" s="29"/>
      <c r="F53" s="30"/>
      <c r="G53" s="27" t="str">
        <f>+IFERROR((VLOOKUP(A53,Hoja3N!$A$2:$J$841,7,FALSE)),"")</f>
        <v/>
      </c>
      <c r="H53" s="27" t="str">
        <f>+IFERROR((VLOOKUP(A53,Hoja3N!$A$2:$J$841,8,FALSE)),"")</f>
        <v/>
      </c>
      <c r="I53" s="31" t="str">
        <f>+IFERROR((VLOOKUP(A53,Hoja3N!$A$2:$J$841,9,FALSE)),"")</f>
        <v/>
      </c>
      <c r="J53" s="118" t="str">
        <f>+IFERROR((VLOOKUP(A53,Hoja3N!$A$2:$J$841,10,FALSE)),"")</f>
        <v/>
      </c>
    </row>
    <row r="54" spans="1:10" x14ac:dyDescent="0.25">
      <c r="A54" s="117">
        <v>43</v>
      </c>
      <c r="B54" s="27" t="str">
        <f>+IFERROR((VLOOKUP(A54,Hoja3N!$A$2:$J$841,4,FALSE)),"")</f>
        <v/>
      </c>
      <c r="C54" s="27" t="str">
        <f>+IFERROR((VLOOKUP(A54,Hoja3N!$A$2:$J$841,5,FALSE)),"")</f>
        <v/>
      </c>
      <c r="D54" s="28" t="str">
        <f>+IFERROR((VLOOKUP(A54,Hoja3N!$A$2:$J$841,6,FALSE)),"")</f>
        <v/>
      </c>
      <c r="E54" s="29"/>
      <c r="F54" s="30"/>
      <c r="G54" s="27" t="str">
        <f>+IFERROR((VLOOKUP(A54,Hoja3N!$A$2:$J$841,7,FALSE)),"")</f>
        <v/>
      </c>
      <c r="H54" s="27" t="str">
        <f>+IFERROR((VLOOKUP(A54,Hoja3N!$A$2:$J$841,8,FALSE)),"")</f>
        <v/>
      </c>
      <c r="I54" s="31" t="str">
        <f>+IFERROR((VLOOKUP(A54,Hoja3N!$A$2:$J$841,9,FALSE)),"")</f>
        <v/>
      </c>
      <c r="J54" s="118" t="str">
        <f>+IFERROR((VLOOKUP(A54,Hoja3N!$A$2:$J$841,10,FALSE)),"")</f>
        <v/>
      </c>
    </row>
    <row r="55" spans="1:10" x14ac:dyDescent="0.25">
      <c r="A55" s="117">
        <v>44</v>
      </c>
      <c r="B55" s="27" t="str">
        <f>+IFERROR((VLOOKUP(A55,Hoja3N!$A$2:$J$841,4,FALSE)),"")</f>
        <v/>
      </c>
      <c r="C55" s="27" t="str">
        <f>+IFERROR((VLOOKUP(A55,Hoja3N!$A$2:$J$841,5,FALSE)),"")</f>
        <v/>
      </c>
      <c r="D55" s="28" t="str">
        <f>+IFERROR((VLOOKUP(A55,Hoja3N!$A$2:$J$841,6,FALSE)),"")</f>
        <v/>
      </c>
      <c r="E55" s="29"/>
      <c r="F55" s="30"/>
      <c r="G55" s="27" t="str">
        <f>+IFERROR((VLOOKUP(A55,Hoja3N!$A$2:$J$841,7,FALSE)),"")</f>
        <v/>
      </c>
      <c r="H55" s="27" t="str">
        <f>+IFERROR((VLOOKUP(A55,Hoja3N!$A$2:$J$841,8,FALSE)),"")</f>
        <v/>
      </c>
      <c r="I55" s="31" t="str">
        <f>+IFERROR((VLOOKUP(A55,Hoja3N!$A$2:$J$841,9,FALSE)),"")</f>
        <v/>
      </c>
      <c r="J55" s="118" t="str">
        <f>+IFERROR((VLOOKUP(A55,Hoja3N!$A$2:$J$841,10,FALSE)),"")</f>
        <v/>
      </c>
    </row>
    <row r="56" spans="1:10" x14ac:dyDescent="0.25">
      <c r="A56" s="117">
        <v>45</v>
      </c>
      <c r="B56" s="27" t="str">
        <f>+IFERROR((VLOOKUP(A56,Hoja3N!$A$2:$J$841,4,FALSE)),"")</f>
        <v/>
      </c>
      <c r="C56" s="27" t="str">
        <f>+IFERROR((VLOOKUP(A56,Hoja3N!$A$2:$J$841,5,FALSE)),"")</f>
        <v/>
      </c>
      <c r="D56" s="28" t="str">
        <f>+IFERROR((VLOOKUP(A56,Hoja3N!$A$2:$J$841,6,FALSE)),"")</f>
        <v/>
      </c>
      <c r="E56" s="29"/>
      <c r="F56" s="30"/>
      <c r="G56" s="27" t="str">
        <f>+IFERROR((VLOOKUP(A56,Hoja3N!$A$2:$J$841,7,FALSE)),"")</f>
        <v/>
      </c>
      <c r="H56" s="27" t="str">
        <f>+IFERROR((VLOOKUP(A56,Hoja3N!$A$2:$J$841,8,FALSE)),"")</f>
        <v/>
      </c>
      <c r="I56" s="31" t="str">
        <f>+IFERROR((VLOOKUP(A56,Hoja3N!$A$2:$J$841,9,FALSE)),"")</f>
        <v/>
      </c>
      <c r="J56" s="118" t="str">
        <f>+IFERROR((VLOOKUP(A56,Hoja3N!$A$2:$J$841,10,FALSE)),"")</f>
        <v/>
      </c>
    </row>
    <row r="57" spans="1:10" x14ac:dyDescent="0.25">
      <c r="A57" s="117">
        <v>46</v>
      </c>
      <c r="B57" s="27" t="str">
        <f>+IFERROR((VLOOKUP(A57,Hoja3N!$A$2:$J$841,4,FALSE)),"")</f>
        <v/>
      </c>
      <c r="C57" s="27" t="str">
        <f>+IFERROR((VLOOKUP(A57,Hoja3N!$A$2:$J$841,5,FALSE)),"")</f>
        <v/>
      </c>
      <c r="D57" s="28" t="str">
        <f>+IFERROR((VLOOKUP(A57,Hoja3N!$A$2:$J$841,6,FALSE)),"")</f>
        <v/>
      </c>
      <c r="E57" s="29"/>
      <c r="F57" s="30"/>
      <c r="G57" s="27" t="str">
        <f>+IFERROR((VLOOKUP(A57,Hoja3N!$A$2:$J$841,7,FALSE)),"")</f>
        <v/>
      </c>
      <c r="H57" s="27" t="str">
        <f>+IFERROR((VLOOKUP(A57,Hoja3N!$A$2:$J$841,8,FALSE)),"")</f>
        <v/>
      </c>
      <c r="I57" s="31" t="str">
        <f>+IFERROR((VLOOKUP(A57,Hoja3N!$A$2:$J$841,9,FALSE)),"")</f>
        <v/>
      </c>
      <c r="J57" s="118" t="str">
        <f>+IFERROR((VLOOKUP(A57,Hoja3N!$A$2:$J$841,10,FALSE)),"")</f>
        <v/>
      </c>
    </row>
    <row r="58" spans="1:10" x14ac:dyDescent="0.25">
      <c r="A58" s="117">
        <v>47</v>
      </c>
      <c r="B58" s="27" t="str">
        <f>+IFERROR((VLOOKUP(A58,Hoja3N!$A$2:$J$841,4,FALSE)),"")</f>
        <v/>
      </c>
      <c r="C58" s="27" t="str">
        <f>+IFERROR((VLOOKUP(A58,Hoja3N!$A$2:$J$841,5,FALSE)),"")</f>
        <v/>
      </c>
      <c r="D58" s="28" t="str">
        <f>+IFERROR((VLOOKUP(A58,Hoja3N!$A$2:$J$841,6,FALSE)),"")</f>
        <v/>
      </c>
      <c r="E58" s="29"/>
      <c r="F58" s="30"/>
      <c r="G58" s="27" t="str">
        <f>+IFERROR((VLOOKUP(A58,Hoja3N!$A$2:$J$841,7,FALSE)),"")</f>
        <v/>
      </c>
      <c r="H58" s="27" t="str">
        <f>+IFERROR((VLOOKUP(A58,Hoja3N!$A$2:$J$841,8,FALSE)),"")</f>
        <v/>
      </c>
      <c r="I58" s="31" t="str">
        <f>+IFERROR((VLOOKUP(A58,Hoja3N!$A$2:$J$841,9,FALSE)),"")</f>
        <v/>
      </c>
      <c r="J58" s="118" t="str">
        <f>+IFERROR((VLOOKUP(A58,Hoja3N!$A$2:$J$841,10,FALSE)),"")</f>
        <v/>
      </c>
    </row>
    <row r="59" spans="1:10" x14ac:dyDescent="0.25">
      <c r="A59" s="117">
        <v>48</v>
      </c>
      <c r="B59" s="27" t="str">
        <f>+IFERROR((VLOOKUP(A59,Hoja3N!$A$2:$J$841,4,FALSE)),"")</f>
        <v/>
      </c>
      <c r="C59" s="27" t="str">
        <f>+IFERROR((VLOOKUP(A59,Hoja3N!$A$2:$J$841,5,FALSE)),"")</f>
        <v/>
      </c>
      <c r="D59" s="28" t="str">
        <f>+IFERROR((VLOOKUP(A59,Hoja3N!$A$2:$J$841,6,FALSE)),"")</f>
        <v/>
      </c>
      <c r="E59" s="29"/>
      <c r="F59" s="30"/>
      <c r="G59" s="27" t="str">
        <f>+IFERROR((VLOOKUP(A59,Hoja3N!$A$2:$J$841,7,FALSE)),"")</f>
        <v/>
      </c>
      <c r="H59" s="27" t="str">
        <f>+IFERROR((VLOOKUP(A59,Hoja3N!$A$2:$J$841,8,FALSE)),"")</f>
        <v/>
      </c>
      <c r="I59" s="31" t="str">
        <f>+IFERROR((VLOOKUP(A59,Hoja3N!$A$2:$J$841,9,FALSE)),"")</f>
        <v/>
      </c>
      <c r="J59" s="118" t="str">
        <f>+IFERROR((VLOOKUP(A59,Hoja3N!$A$2:$J$841,10,FALSE)),"")</f>
        <v/>
      </c>
    </row>
    <row r="60" spans="1:10" x14ac:dyDescent="0.25">
      <c r="A60" s="117">
        <v>49</v>
      </c>
      <c r="B60" s="27" t="str">
        <f>+IFERROR((VLOOKUP(A60,Hoja3N!$A$2:$J$841,4,FALSE)),"")</f>
        <v/>
      </c>
      <c r="C60" s="27" t="str">
        <f>+IFERROR((VLOOKUP(A60,Hoja3N!$A$2:$J$841,5,FALSE)),"")</f>
        <v/>
      </c>
      <c r="D60" s="28" t="str">
        <f>+IFERROR((VLOOKUP(A60,Hoja3N!$A$2:$J$841,6,FALSE)),"")</f>
        <v/>
      </c>
      <c r="E60" s="29"/>
      <c r="F60" s="30"/>
      <c r="G60" s="27" t="str">
        <f>+IFERROR((VLOOKUP(A60,Hoja3N!$A$2:$J$841,7,FALSE)),"")</f>
        <v/>
      </c>
      <c r="H60" s="27" t="str">
        <f>+IFERROR((VLOOKUP(A60,Hoja3N!$A$2:$J$841,8,FALSE)),"")</f>
        <v/>
      </c>
      <c r="I60" s="31" t="str">
        <f>+IFERROR((VLOOKUP(A60,Hoja3N!$A$2:$J$841,9,FALSE)),"")</f>
        <v/>
      </c>
      <c r="J60" s="118" t="str">
        <f>+IFERROR((VLOOKUP(A60,Hoja3N!$A$2:$J$841,10,FALSE)),"")</f>
        <v/>
      </c>
    </row>
    <row r="61" spans="1:10" x14ac:dyDescent="0.25">
      <c r="A61" s="117">
        <v>50</v>
      </c>
      <c r="B61" s="27" t="str">
        <f>+IFERROR((VLOOKUP(A61,Hoja3N!$A$2:$J$841,4,FALSE)),"")</f>
        <v/>
      </c>
      <c r="C61" s="27" t="str">
        <f>+IFERROR((VLOOKUP(A61,Hoja3N!$A$2:$J$841,5,FALSE)),"")</f>
        <v/>
      </c>
      <c r="D61" s="28" t="str">
        <f>+IFERROR((VLOOKUP(A61,Hoja3N!$A$2:$J$841,6,FALSE)),"")</f>
        <v/>
      </c>
      <c r="E61" s="29"/>
      <c r="F61" s="30"/>
      <c r="G61" s="27" t="str">
        <f>+IFERROR((VLOOKUP(A61,Hoja3N!$A$2:$J$841,7,FALSE)),"")</f>
        <v/>
      </c>
      <c r="H61" s="27" t="str">
        <f>+IFERROR((VLOOKUP(A61,Hoja3N!$A$2:$J$841,8,FALSE)),"")</f>
        <v/>
      </c>
      <c r="I61" s="31" t="str">
        <f>+IFERROR((VLOOKUP(A61,Hoja3N!$A$2:$J$841,9,FALSE)),"")</f>
        <v/>
      </c>
      <c r="J61" s="118" t="str">
        <f>+IFERROR((VLOOKUP(A61,Hoja3N!$A$2:$J$841,10,FALSE)),"")</f>
        <v/>
      </c>
    </row>
    <row r="62" spans="1:10" x14ac:dyDescent="0.25">
      <c r="A62" s="117">
        <v>51</v>
      </c>
      <c r="B62" s="27" t="str">
        <f>+IFERROR((VLOOKUP(A62,Hoja3N!$A$2:$J$841,4,FALSE)),"")</f>
        <v/>
      </c>
      <c r="C62" s="27" t="str">
        <f>+IFERROR((VLOOKUP(A62,Hoja3N!$A$2:$J$841,5,FALSE)),"")</f>
        <v/>
      </c>
      <c r="D62" s="28" t="str">
        <f>+IFERROR((VLOOKUP(A62,Hoja3N!$A$2:$J$841,6,FALSE)),"")</f>
        <v/>
      </c>
      <c r="E62" s="29"/>
      <c r="F62" s="30"/>
      <c r="G62" s="27" t="str">
        <f>+IFERROR((VLOOKUP(A62,Hoja3N!$A$2:$J$841,7,FALSE)),"")</f>
        <v/>
      </c>
      <c r="H62" s="27" t="str">
        <f>+IFERROR((VLOOKUP(A62,Hoja3N!$A$2:$J$841,8,FALSE)),"")</f>
        <v/>
      </c>
      <c r="I62" s="31" t="str">
        <f>+IFERROR((VLOOKUP(A62,Hoja3N!$A$2:$J$841,9,FALSE)),"")</f>
        <v/>
      </c>
      <c r="J62" s="118" t="str">
        <f>+IFERROR((VLOOKUP(A62,Hoja3N!$A$2:$J$841,10,FALSE)),"")</f>
        <v/>
      </c>
    </row>
    <row r="63" spans="1:10" x14ac:dyDescent="0.25">
      <c r="A63" s="117">
        <v>52</v>
      </c>
      <c r="B63" s="27" t="str">
        <f>+IFERROR((VLOOKUP(A63,Hoja3N!$A$2:$J$841,4,FALSE)),"")</f>
        <v/>
      </c>
      <c r="C63" s="27" t="str">
        <f>+IFERROR((VLOOKUP(A63,Hoja3N!$A$2:$J$841,5,FALSE)),"")</f>
        <v/>
      </c>
      <c r="D63" s="28" t="str">
        <f>+IFERROR((VLOOKUP(A63,Hoja3N!$A$2:$J$841,6,FALSE)),"")</f>
        <v/>
      </c>
      <c r="E63" s="29"/>
      <c r="F63" s="30"/>
      <c r="G63" s="27" t="str">
        <f>+IFERROR((VLOOKUP(A63,Hoja3N!$A$2:$J$841,7,FALSE)),"")</f>
        <v/>
      </c>
      <c r="H63" s="27" t="str">
        <f>+IFERROR((VLOOKUP(A63,Hoja3N!$A$2:$J$841,8,FALSE)),"")</f>
        <v/>
      </c>
      <c r="I63" s="31" t="str">
        <f>+IFERROR((VLOOKUP(A63,Hoja3N!$A$2:$J$841,9,FALSE)),"")</f>
        <v/>
      </c>
      <c r="J63" s="118" t="str">
        <f>+IFERROR((VLOOKUP(A63,Hoja3N!$A$2:$J$841,10,FALSE)),"")</f>
        <v/>
      </c>
    </row>
    <row r="64" spans="1:10" x14ac:dyDescent="0.25">
      <c r="A64" s="117">
        <v>53</v>
      </c>
      <c r="B64" s="27" t="str">
        <f>+IFERROR((VLOOKUP(A64,Hoja3N!$A$2:$J$841,4,FALSE)),"")</f>
        <v/>
      </c>
      <c r="C64" s="27" t="str">
        <f>+IFERROR((VLOOKUP(A64,Hoja3N!$A$2:$J$841,5,FALSE)),"")</f>
        <v/>
      </c>
      <c r="D64" s="28" t="str">
        <f>+IFERROR((VLOOKUP(A64,Hoja3N!$A$2:$J$841,6,FALSE)),"")</f>
        <v/>
      </c>
      <c r="E64" s="29"/>
      <c r="F64" s="30"/>
      <c r="G64" s="27" t="str">
        <f>+IFERROR((VLOOKUP(A64,Hoja3N!$A$2:$J$841,7,FALSE)),"")</f>
        <v/>
      </c>
      <c r="H64" s="27" t="str">
        <f>+IFERROR((VLOOKUP(A64,Hoja3N!$A$2:$J$841,8,FALSE)),"")</f>
        <v/>
      </c>
      <c r="I64" s="31" t="str">
        <f>+IFERROR((VLOOKUP(A64,Hoja3N!$A$2:$J$841,9,FALSE)),"")</f>
        <v/>
      </c>
      <c r="J64" s="118" t="str">
        <f>+IFERROR((VLOOKUP(A64,Hoja3N!$A$2:$J$841,10,FALSE)),"")</f>
        <v/>
      </c>
    </row>
    <row r="65" spans="1:10" x14ac:dyDescent="0.25">
      <c r="A65" s="117">
        <v>54</v>
      </c>
      <c r="B65" s="27" t="str">
        <f>+IFERROR((VLOOKUP(A65,Hoja3N!$A$2:$J$841,4,FALSE)),"")</f>
        <v/>
      </c>
      <c r="C65" s="27" t="str">
        <f>+IFERROR((VLOOKUP(A65,Hoja3N!$A$2:$J$841,5,FALSE)),"")</f>
        <v/>
      </c>
      <c r="D65" s="28" t="str">
        <f>+IFERROR((VLOOKUP(A65,Hoja3N!$A$2:$J$841,6,FALSE)),"")</f>
        <v/>
      </c>
      <c r="E65" s="29"/>
      <c r="F65" s="30"/>
      <c r="G65" s="27" t="str">
        <f>+IFERROR((VLOOKUP(A65,Hoja3N!$A$2:$J$841,7,FALSE)),"")</f>
        <v/>
      </c>
      <c r="H65" s="27" t="str">
        <f>+IFERROR((VLOOKUP(A65,Hoja3N!$A$2:$J$841,8,FALSE)),"")</f>
        <v/>
      </c>
      <c r="I65" s="31" t="str">
        <f>+IFERROR((VLOOKUP(A65,Hoja3N!$A$2:$J$841,9,FALSE)),"")</f>
        <v/>
      </c>
      <c r="J65" s="118" t="str">
        <f>+IFERROR((VLOOKUP(A65,Hoja3N!$A$2:$J$841,10,FALSE)),"")</f>
        <v/>
      </c>
    </row>
    <row r="66" spans="1:10" x14ac:dyDescent="0.25">
      <c r="A66" s="117">
        <v>55</v>
      </c>
      <c r="B66" s="27" t="str">
        <f>+IFERROR((VLOOKUP(A66,Hoja3N!$A$2:$J$841,4,FALSE)),"")</f>
        <v/>
      </c>
      <c r="C66" s="27" t="str">
        <f>+IFERROR((VLOOKUP(A66,Hoja3N!$A$2:$J$841,5,FALSE)),"")</f>
        <v/>
      </c>
      <c r="D66" s="28" t="str">
        <f>+IFERROR((VLOOKUP(A66,Hoja3N!$A$2:$J$841,6,FALSE)),"")</f>
        <v/>
      </c>
      <c r="E66" s="29"/>
      <c r="F66" s="30"/>
      <c r="G66" s="27" t="str">
        <f>+IFERROR((VLOOKUP(A66,Hoja3N!$A$2:$J$841,7,FALSE)),"")</f>
        <v/>
      </c>
      <c r="H66" s="27" t="str">
        <f>+IFERROR((VLOOKUP(A66,Hoja3N!$A$2:$J$841,8,FALSE)),"")</f>
        <v/>
      </c>
      <c r="I66" s="31" t="str">
        <f>+IFERROR((VLOOKUP(A66,Hoja3N!$A$2:$J$841,9,FALSE)),"")</f>
        <v/>
      </c>
      <c r="J66" s="118" t="str">
        <f>+IFERROR((VLOOKUP(A66,Hoja3N!$A$2:$J$841,10,FALSE)),"")</f>
        <v/>
      </c>
    </row>
    <row r="67" spans="1:10" x14ac:dyDescent="0.25">
      <c r="A67" s="117">
        <v>56</v>
      </c>
      <c r="B67" s="27" t="str">
        <f>+IFERROR((VLOOKUP(A67,Hoja3N!$A$2:$J$841,4,FALSE)),"")</f>
        <v/>
      </c>
      <c r="C67" s="27" t="str">
        <f>+IFERROR((VLOOKUP(A67,Hoja3N!$A$2:$J$841,5,FALSE)),"")</f>
        <v/>
      </c>
      <c r="D67" s="28" t="str">
        <f>+IFERROR((VLOOKUP(A67,Hoja3N!$A$2:$J$841,6,FALSE)),"")</f>
        <v/>
      </c>
      <c r="E67" s="29"/>
      <c r="F67" s="30"/>
      <c r="G67" s="27" t="str">
        <f>+IFERROR((VLOOKUP(A67,Hoja3N!$A$2:$J$841,7,FALSE)),"")</f>
        <v/>
      </c>
      <c r="H67" s="27" t="str">
        <f>+IFERROR((VLOOKUP(A67,Hoja3N!$A$2:$J$841,8,FALSE)),"")</f>
        <v/>
      </c>
      <c r="I67" s="31" t="str">
        <f>+IFERROR((VLOOKUP(A67,Hoja3N!$A$2:$J$841,9,FALSE)),"")</f>
        <v/>
      </c>
      <c r="J67" s="118" t="str">
        <f>+IFERROR((VLOOKUP(A67,Hoja3N!$A$2:$J$841,10,FALSE)),"")</f>
        <v/>
      </c>
    </row>
    <row r="68" spans="1:10" x14ac:dyDescent="0.25">
      <c r="A68" s="117">
        <v>57</v>
      </c>
      <c r="B68" s="27" t="str">
        <f>+IFERROR((VLOOKUP(A68,Hoja3N!$A$2:$J$841,4,FALSE)),"")</f>
        <v/>
      </c>
      <c r="C68" s="27" t="str">
        <f>+IFERROR((VLOOKUP(A68,Hoja3N!$A$2:$J$841,5,FALSE)),"")</f>
        <v/>
      </c>
      <c r="D68" s="28" t="str">
        <f>+IFERROR((VLOOKUP(A68,Hoja3N!$A$2:$J$841,6,FALSE)),"")</f>
        <v/>
      </c>
      <c r="E68" s="29"/>
      <c r="F68" s="30"/>
      <c r="G68" s="27" t="str">
        <f>+IFERROR((VLOOKUP(A68,Hoja3N!$A$2:$J$841,7,FALSE)),"")</f>
        <v/>
      </c>
      <c r="H68" s="27" t="str">
        <f>+IFERROR((VLOOKUP(A68,Hoja3N!$A$2:$J$841,8,FALSE)),"")</f>
        <v/>
      </c>
      <c r="I68" s="31" t="str">
        <f>+IFERROR((VLOOKUP(A68,Hoja3N!$A$2:$J$841,9,FALSE)),"")</f>
        <v/>
      </c>
      <c r="J68" s="118" t="str">
        <f>+IFERROR((VLOOKUP(A68,Hoja3N!$A$2:$J$841,10,FALSE)),"")</f>
        <v/>
      </c>
    </row>
    <row r="69" spans="1:10" x14ac:dyDescent="0.25">
      <c r="A69" s="117">
        <v>58</v>
      </c>
      <c r="B69" s="27" t="str">
        <f>+IFERROR((VLOOKUP(A69,Hoja3N!$A$2:$J$841,4,FALSE)),"")</f>
        <v/>
      </c>
      <c r="C69" s="27" t="str">
        <f>+IFERROR((VLOOKUP(A69,Hoja3N!$A$2:$J$841,5,FALSE)),"")</f>
        <v/>
      </c>
      <c r="D69" s="28" t="str">
        <f>+IFERROR((VLOOKUP(A69,Hoja3N!$A$2:$J$841,6,FALSE)),"")</f>
        <v/>
      </c>
      <c r="E69" s="29"/>
      <c r="F69" s="30"/>
      <c r="G69" s="27" t="str">
        <f>+IFERROR((VLOOKUP(A69,Hoja3N!$A$2:$J$841,7,FALSE)),"")</f>
        <v/>
      </c>
      <c r="H69" s="27" t="str">
        <f>+IFERROR((VLOOKUP(A69,Hoja3N!$A$2:$J$841,8,FALSE)),"")</f>
        <v/>
      </c>
      <c r="I69" s="31" t="str">
        <f>+IFERROR((VLOOKUP(A69,Hoja3N!$A$2:$J$841,9,FALSE)),"")</f>
        <v/>
      </c>
      <c r="J69" s="118" t="str">
        <f>+IFERROR((VLOOKUP(A69,Hoja3N!$A$2:$J$841,10,FALSE)),"")</f>
        <v/>
      </c>
    </row>
    <row r="70" spans="1:10" x14ac:dyDescent="0.25">
      <c r="A70" s="117">
        <v>59</v>
      </c>
      <c r="B70" s="27" t="str">
        <f>+IFERROR((VLOOKUP(A70,Hoja3N!$A$2:$J$841,4,FALSE)),"")</f>
        <v/>
      </c>
      <c r="C70" s="27" t="str">
        <f>+IFERROR((VLOOKUP(A70,Hoja3N!$A$2:$J$841,5,FALSE)),"")</f>
        <v/>
      </c>
      <c r="D70" s="28" t="str">
        <f>+IFERROR((VLOOKUP(A70,Hoja3N!$A$2:$J$841,6,FALSE)),"")</f>
        <v/>
      </c>
      <c r="E70" s="29"/>
      <c r="F70" s="30"/>
      <c r="G70" s="27" t="str">
        <f>+IFERROR((VLOOKUP(A70,Hoja3N!$A$2:$J$841,7,FALSE)),"")</f>
        <v/>
      </c>
      <c r="H70" s="27" t="str">
        <f>+IFERROR((VLOOKUP(A70,Hoja3N!$A$2:$J$841,8,FALSE)),"")</f>
        <v/>
      </c>
      <c r="I70" s="31" t="str">
        <f>+IFERROR((VLOOKUP(A70,Hoja3N!$A$2:$J$841,9,FALSE)),"")</f>
        <v/>
      </c>
      <c r="J70" s="118" t="str">
        <f>+IFERROR((VLOOKUP(A70,Hoja3N!$A$2:$J$841,10,FALSE)),"")</f>
        <v/>
      </c>
    </row>
    <row r="71" spans="1:10" x14ac:dyDescent="0.25">
      <c r="A71" s="117">
        <v>60</v>
      </c>
      <c r="B71" s="27" t="str">
        <f>+IFERROR((VLOOKUP(A71,Hoja3N!$A$2:$J$841,4,FALSE)),"")</f>
        <v/>
      </c>
      <c r="C71" s="27" t="str">
        <f>+IFERROR((VLOOKUP(A71,Hoja3N!$A$2:$J$841,5,FALSE)),"")</f>
        <v/>
      </c>
      <c r="D71" s="28" t="str">
        <f>+IFERROR((VLOOKUP(A71,Hoja3N!$A$2:$J$841,6,FALSE)),"")</f>
        <v/>
      </c>
      <c r="E71" s="29"/>
      <c r="F71" s="30"/>
      <c r="G71" s="27" t="str">
        <f>+IFERROR((VLOOKUP(A71,Hoja3N!$A$2:$J$841,7,FALSE)),"")</f>
        <v/>
      </c>
      <c r="H71" s="27" t="str">
        <f>+IFERROR((VLOOKUP(A71,Hoja3N!$A$2:$J$841,8,FALSE)),"")</f>
        <v/>
      </c>
      <c r="I71" s="31" t="str">
        <f>+IFERROR((VLOOKUP(A71,Hoja3N!$A$2:$J$841,9,FALSE)),"")</f>
        <v/>
      </c>
      <c r="J71" s="118" t="str">
        <f>+IFERROR((VLOOKUP(A71,Hoja3N!$A$2:$J$841,10,FALSE)),"")</f>
        <v/>
      </c>
    </row>
    <row r="72" spans="1:10" x14ac:dyDescent="0.25">
      <c r="A72" s="117">
        <v>61</v>
      </c>
      <c r="B72" s="27" t="str">
        <f>+IFERROR((VLOOKUP(A72,Hoja3N!$A$2:$J$841,4,FALSE)),"")</f>
        <v/>
      </c>
      <c r="C72" s="27" t="str">
        <f>+IFERROR((VLOOKUP(A72,Hoja3N!$A$2:$J$841,5,FALSE)),"")</f>
        <v/>
      </c>
      <c r="D72" s="28" t="str">
        <f>+IFERROR((VLOOKUP(A72,Hoja3N!$A$2:$J$841,6,FALSE)),"")</f>
        <v/>
      </c>
      <c r="E72" s="29"/>
      <c r="F72" s="30"/>
      <c r="G72" s="27" t="str">
        <f>+IFERROR((VLOOKUP(A72,Hoja3N!$A$2:$J$841,7,FALSE)),"")</f>
        <v/>
      </c>
      <c r="H72" s="27" t="str">
        <f>+IFERROR((VLOOKUP(A72,Hoja3N!$A$2:$J$841,8,FALSE)),"")</f>
        <v/>
      </c>
      <c r="I72" s="31" t="str">
        <f>+IFERROR((VLOOKUP(A72,Hoja3N!$A$2:$J$841,9,FALSE)),"")</f>
        <v/>
      </c>
      <c r="J72" s="118" t="str">
        <f>+IFERROR((VLOOKUP(A72,Hoja3N!$A$2:$J$841,10,FALSE)),"")</f>
        <v/>
      </c>
    </row>
    <row r="73" spans="1:10" x14ac:dyDescent="0.25">
      <c r="A73" s="117">
        <v>62</v>
      </c>
      <c r="B73" s="27" t="str">
        <f>+IFERROR((VLOOKUP(A73,Hoja3N!$A$2:$J$841,4,FALSE)),"")</f>
        <v/>
      </c>
      <c r="C73" s="27" t="str">
        <f>+IFERROR((VLOOKUP(A73,Hoja3N!$A$2:$J$841,5,FALSE)),"")</f>
        <v/>
      </c>
      <c r="D73" s="28" t="str">
        <f>+IFERROR((VLOOKUP(A73,Hoja3N!$A$2:$J$841,6,FALSE)),"")</f>
        <v/>
      </c>
      <c r="E73" s="29"/>
      <c r="F73" s="30"/>
      <c r="G73" s="27" t="str">
        <f>+IFERROR((VLOOKUP(A73,Hoja3N!$A$2:$J$841,7,FALSE)),"")</f>
        <v/>
      </c>
      <c r="H73" s="27" t="str">
        <f>+IFERROR((VLOOKUP(A73,Hoja3N!$A$2:$J$841,8,FALSE)),"")</f>
        <v/>
      </c>
      <c r="I73" s="31" t="str">
        <f>+IFERROR((VLOOKUP(A73,Hoja3N!$A$2:$J$841,9,FALSE)),"")</f>
        <v/>
      </c>
      <c r="J73" s="118" t="str">
        <f>+IFERROR((VLOOKUP(A73,Hoja3N!$A$2:$J$841,10,FALSE)),"")</f>
        <v/>
      </c>
    </row>
    <row r="74" spans="1:10" x14ac:dyDescent="0.25">
      <c r="A74" s="117">
        <v>63</v>
      </c>
      <c r="B74" s="27" t="str">
        <f>+IFERROR((VLOOKUP(A74,Hoja3N!$A$2:$J$841,4,FALSE)),"")</f>
        <v/>
      </c>
      <c r="C74" s="27" t="str">
        <f>+IFERROR((VLOOKUP(A74,Hoja3N!$A$2:$J$841,5,FALSE)),"")</f>
        <v/>
      </c>
      <c r="D74" s="28" t="str">
        <f>+IFERROR((VLOOKUP(A74,Hoja3N!$A$2:$J$841,6,FALSE)),"")</f>
        <v/>
      </c>
      <c r="E74" s="29"/>
      <c r="F74" s="30"/>
      <c r="G74" s="27" t="str">
        <f>+IFERROR((VLOOKUP(A74,Hoja3N!$A$2:$J$841,7,FALSE)),"")</f>
        <v/>
      </c>
      <c r="H74" s="27" t="str">
        <f>+IFERROR((VLOOKUP(A74,Hoja3N!$A$2:$J$841,8,FALSE)),"")</f>
        <v/>
      </c>
      <c r="I74" s="31" t="str">
        <f>+IFERROR((VLOOKUP(A74,Hoja3N!$A$2:$J$841,9,FALSE)),"")</f>
        <v/>
      </c>
      <c r="J74" s="118" t="str">
        <f>+IFERROR((VLOOKUP(A74,Hoja3N!$A$2:$J$841,10,FALSE)),"")</f>
        <v/>
      </c>
    </row>
    <row r="75" spans="1:10" x14ac:dyDescent="0.25">
      <c r="A75" s="117">
        <v>64</v>
      </c>
      <c r="B75" s="27" t="str">
        <f>+IFERROR((VLOOKUP(A75,Hoja3N!$A$2:$J$841,4,FALSE)),"")</f>
        <v/>
      </c>
      <c r="C75" s="27" t="str">
        <f>+IFERROR((VLOOKUP(A75,Hoja3N!$A$2:$J$841,5,FALSE)),"")</f>
        <v/>
      </c>
      <c r="D75" s="28" t="str">
        <f>+IFERROR((VLOOKUP(A75,Hoja3N!$A$2:$J$841,6,FALSE)),"")</f>
        <v/>
      </c>
      <c r="E75" s="29"/>
      <c r="F75" s="30"/>
      <c r="G75" s="27" t="str">
        <f>+IFERROR((VLOOKUP(A75,Hoja3N!$A$2:$J$841,7,FALSE)),"")</f>
        <v/>
      </c>
      <c r="H75" s="27" t="str">
        <f>+IFERROR((VLOOKUP(A75,Hoja3N!$A$2:$J$841,8,FALSE)),"")</f>
        <v/>
      </c>
      <c r="I75" s="31" t="str">
        <f>+IFERROR((VLOOKUP(A75,Hoja3N!$A$2:$J$841,9,FALSE)),"")</f>
        <v/>
      </c>
      <c r="J75" s="118" t="str">
        <f>+IFERROR((VLOOKUP(A75,Hoja3N!$A$2:$J$841,10,FALSE)),"")</f>
        <v/>
      </c>
    </row>
    <row r="76" spans="1:10" x14ac:dyDescent="0.25">
      <c r="A76" s="117">
        <v>65</v>
      </c>
      <c r="B76" s="27" t="str">
        <f>+IFERROR((VLOOKUP(A76,Hoja3N!$A$2:$J$841,4,FALSE)),"")</f>
        <v/>
      </c>
      <c r="C76" s="27" t="str">
        <f>+IFERROR((VLOOKUP(A76,Hoja3N!$A$2:$J$841,5,FALSE)),"")</f>
        <v/>
      </c>
      <c r="D76" s="28" t="str">
        <f>+IFERROR((VLOOKUP(A76,Hoja3N!$A$2:$J$841,6,FALSE)),"")</f>
        <v/>
      </c>
      <c r="E76" s="29"/>
      <c r="F76" s="30"/>
      <c r="G76" s="27" t="str">
        <f>+IFERROR((VLOOKUP(A76,Hoja3N!$A$2:$J$841,7,FALSE)),"")</f>
        <v/>
      </c>
      <c r="H76" s="27" t="str">
        <f>+IFERROR((VLOOKUP(A76,Hoja3N!$A$2:$J$841,8,FALSE)),"")</f>
        <v/>
      </c>
      <c r="I76" s="31" t="str">
        <f>+IFERROR((VLOOKUP(A76,Hoja3N!$A$2:$J$841,9,FALSE)),"")</f>
        <v/>
      </c>
      <c r="J76" s="118" t="str">
        <f>+IFERROR((VLOOKUP(A76,Hoja3N!$A$2:$J$841,10,FALSE)),"")</f>
        <v/>
      </c>
    </row>
    <row r="77" spans="1:10" x14ac:dyDescent="0.25">
      <c r="A77" s="117">
        <v>66</v>
      </c>
      <c r="B77" s="27" t="str">
        <f>+IFERROR((VLOOKUP(A77,Hoja3N!$A$2:$J$841,4,FALSE)),"")</f>
        <v/>
      </c>
      <c r="C77" s="27" t="str">
        <f>+IFERROR((VLOOKUP(A77,Hoja3N!$A$2:$J$841,5,FALSE)),"")</f>
        <v/>
      </c>
      <c r="D77" s="28" t="str">
        <f>+IFERROR((VLOOKUP(A77,Hoja3N!$A$2:$J$841,6,FALSE)),"")</f>
        <v/>
      </c>
      <c r="E77" s="29"/>
      <c r="F77" s="30"/>
      <c r="G77" s="27" t="str">
        <f>+IFERROR((VLOOKUP(A77,Hoja3N!$A$2:$J$841,7,FALSE)),"")</f>
        <v/>
      </c>
      <c r="H77" s="27" t="str">
        <f>+IFERROR((VLOOKUP(A77,Hoja3N!$A$2:$J$841,8,FALSE)),"")</f>
        <v/>
      </c>
      <c r="I77" s="31" t="str">
        <f>+IFERROR((VLOOKUP(A77,Hoja3N!$A$2:$J$841,9,FALSE)),"")</f>
        <v/>
      </c>
      <c r="J77" s="118" t="str">
        <f>+IFERROR((VLOOKUP(A77,Hoja3N!$A$2:$J$841,10,FALSE)),"")</f>
        <v/>
      </c>
    </row>
    <row r="78" spans="1:10" x14ac:dyDescent="0.25">
      <c r="A78" s="117">
        <v>67</v>
      </c>
      <c r="B78" s="27" t="str">
        <f>+IFERROR((VLOOKUP(A78,Hoja3N!$A$2:$J$841,4,FALSE)),"")</f>
        <v/>
      </c>
      <c r="C78" s="27" t="str">
        <f>+IFERROR((VLOOKUP(A78,Hoja3N!$A$2:$J$841,5,FALSE)),"")</f>
        <v/>
      </c>
      <c r="D78" s="28" t="str">
        <f>+IFERROR((VLOOKUP(A78,Hoja3N!$A$2:$J$841,6,FALSE)),"")</f>
        <v/>
      </c>
      <c r="E78" s="29"/>
      <c r="F78" s="30"/>
      <c r="G78" s="27" t="str">
        <f>+IFERROR((VLOOKUP(A78,Hoja3N!$A$2:$J$841,7,FALSE)),"")</f>
        <v/>
      </c>
      <c r="H78" s="27" t="str">
        <f>+IFERROR((VLOOKUP(A78,Hoja3N!$A$2:$J$841,8,FALSE)),"")</f>
        <v/>
      </c>
      <c r="I78" s="31" t="str">
        <f>+IFERROR((VLOOKUP(A78,Hoja3N!$A$2:$J$841,9,FALSE)),"")</f>
        <v/>
      </c>
      <c r="J78" s="118" t="str">
        <f>+IFERROR((VLOOKUP(A78,Hoja3N!$A$2:$J$841,10,FALSE)),"")</f>
        <v/>
      </c>
    </row>
    <row r="79" spans="1:10" x14ac:dyDescent="0.25">
      <c r="A79" s="117">
        <v>68</v>
      </c>
      <c r="B79" s="27" t="str">
        <f>+IFERROR((VLOOKUP(A79,Hoja3N!$A$2:$J$841,4,FALSE)),"")</f>
        <v/>
      </c>
      <c r="C79" s="27" t="str">
        <f>+IFERROR((VLOOKUP(A79,Hoja3N!$A$2:$J$841,5,FALSE)),"")</f>
        <v/>
      </c>
      <c r="D79" s="28" t="str">
        <f>+IFERROR((VLOOKUP(A79,Hoja3N!$A$2:$J$841,6,FALSE)),"")</f>
        <v/>
      </c>
      <c r="E79" s="29"/>
      <c r="F79" s="30"/>
      <c r="G79" s="27" t="str">
        <f>+IFERROR((VLOOKUP(A79,Hoja3N!$A$2:$J$841,7,FALSE)),"")</f>
        <v/>
      </c>
      <c r="H79" s="27" t="str">
        <f>+IFERROR((VLOOKUP(A79,Hoja3N!$A$2:$J$841,8,FALSE)),"")</f>
        <v/>
      </c>
      <c r="I79" s="31" t="str">
        <f>+IFERROR((VLOOKUP(A79,Hoja3N!$A$2:$J$841,9,FALSE)),"")</f>
        <v/>
      </c>
      <c r="J79" s="118" t="str">
        <f>+IFERROR((VLOOKUP(A79,Hoja3N!$A$2:$J$841,10,FALSE)),"")</f>
        <v/>
      </c>
    </row>
    <row r="80" spans="1:10" x14ac:dyDescent="0.25">
      <c r="A80" s="117">
        <v>69</v>
      </c>
      <c r="B80" s="27" t="str">
        <f>+IFERROR((VLOOKUP(A80,Hoja3N!$A$2:$J$841,4,FALSE)),"")</f>
        <v/>
      </c>
      <c r="C80" s="27" t="str">
        <f>+IFERROR((VLOOKUP(A80,Hoja3N!$A$2:$J$841,5,FALSE)),"")</f>
        <v/>
      </c>
      <c r="D80" s="28" t="str">
        <f>+IFERROR((VLOOKUP(A80,Hoja3N!$A$2:$J$841,6,FALSE)),"")</f>
        <v/>
      </c>
      <c r="E80" s="29"/>
      <c r="F80" s="30"/>
      <c r="G80" s="27" t="str">
        <f>+IFERROR((VLOOKUP(A80,Hoja3N!$A$2:$J$841,7,FALSE)),"")</f>
        <v/>
      </c>
      <c r="H80" s="27" t="str">
        <f>+IFERROR((VLOOKUP(A80,Hoja3N!$A$2:$J$841,8,FALSE)),"")</f>
        <v/>
      </c>
      <c r="I80" s="31" t="str">
        <f>+IFERROR((VLOOKUP(A80,Hoja3N!$A$2:$J$841,9,FALSE)),"")</f>
        <v/>
      </c>
      <c r="J80" s="118" t="str">
        <f>+IFERROR((VLOOKUP(A80,Hoja3N!$A$2:$J$841,10,FALSE)),"")</f>
        <v/>
      </c>
    </row>
    <row r="81" spans="1:10" x14ac:dyDescent="0.25">
      <c r="A81" s="117">
        <v>70</v>
      </c>
      <c r="B81" s="27" t="str">
        <f>+IFERROR((VLOOKUP(A81,Hoja3N!$A$2:$J$841,4,FALSE)),"")</f>
        <v/>
      </c>
      <c r="C81" s="27" t="str">
        <f>+IFERROR((VLOOKUP(A81,Hoja3N!$A$2:$J$841,5,FALSE)),"")</f>
        <v/>
      </c>
      <c r="D81" s="28" t="str">
        <f>+IFERROR((VLOOKUP(A81,Hoja3N!$A$2:$J$841,6,FALSE)),"")</f>
        <v/>
      </c>
      <c r="E81" s="29"/>
      <c r="F81" s="30"/>
      <c r="G81" s="27" t="str">
        <f>+IFERROR((VLOOKUP(A81,Hoja3N!$A$2:$J$841,7,FALSE)),"")</f>
        <v/>
      </c>
      <c r="H81" s="27" t="str">
        <f>+IFERROR((VLOOKUP(A81,Hoja3N!$A$2:$J$841,8,FALSE)),"")</f>
        <v/>
      </c>
      <c r="I81" s="31" t="str">
        <f>+IFERROR((VLOOKUP(A81,Hoja3N!$A$2:$J$841,9,FALSE)),"")</f>
        <v/>
      </c>
      <c r="J81" s="118" t="str">
        <f>+IFERROR((VLOOKUP(A81,Hoja3N!$A$2:$J$841,10,FALSE)),"")</f>
        <v/>
      </c>
    </row>
    <row r="82" spans="1:10" x14ac:dyDescent="0.25">
      <c r="A82" s="117">
        <v>71</v>
      </c>
      <c r="B82" s="27" t="str">
        <f>+IFERROR((VLOOKUP(A82,Hoja3N!$A$2:$J$841,4,FALSE)),"")</f>
        <v/>
      </c>
      <c r="C82" s="27" t="str">
        <f>+IFERROR((VLOOKUP(A82,Hoja3N!$A$2:$J$841,5,FALSE)),"")</f>
        <v/>
      </c>
      <c r="D82" s="28" t="str">
        <f>+IFERROR((VLOOKUP(A82,Hoja3N!$A$2:$J$841,6,FALSE)),"")</f>
        <v/>
      </c>
      <c r="E82" s="29"/>
      <c r="F82" s="30"/>
      <c r="G82" s="27" t="str">
        <f>+IFERROR((VLOOKUP(A82,Hoja3N!$A$2:$J$841,7,FALSE)),"")</f>
        <v/>
      </c>
      <c r="H82" s="27" t="str">
        <f>+IFERROR((VLOOKUP(A82,Hoja3N!$A$2:$J$841,8,FALSE)),"")</f>
        <v/>
      </c>
      <c r="I82" s="31" t="str">
        <f>+IFERROR((VLOOKUP(A82,Hoja3N!$A$2:$J$841,9,FALSE)),"")</f>
        <v/>
      </c>
      <c r="J82" s="118" t="str">
        <f>+IFERROR((VLOOKUP(A82,Hoja3N!$A$2:$J$841,10,FALSE)),"")</f>
        <v/>
      </c>
    </row>
    <row r="83" spans="1:10" x14ac:dyDescent="0.25">
      <c r="A83" s="117">
        <v>72</v>
      </c>
      <c r="B83" s="27" t="str">
        <f>+IFERROR((VLOOKUP(A83,Hoja3N!$A$2:$J$841,4,FALSE)),"")</f>
        <v/>
      </c>
      <c r="C83" s="27" t="str">
        <f>+IFERROR((VLOOKUP(A83,Hoja3N!$A$2:$J$841,5,FALSE)),"")</f>
        <v/>
      </c>
      <c r="D83" s="28" t="str">
        <f>+IFERROR((VLOOKUP(A83,Hoja3N!$A$2:$J$841,6,FALSE)),"")</f>
        <v/>
      </c>
      <c r="E83" s="29"/>
      <c r="F83" s="30"/>
      <c r="G83" s="27" t="str">
        <f>+IFERROR((VLOOKUP(A83,Hoja3N!$A$2:$J$841,7,FALSE)),"")</f>
        <v/>
      </c>
      <c r="H83" s="27" t="str">
        <f>+IFERROR((VLOOKUP(A83,Hoja3N!$A$2:$J$841,8,FALSE)),"")</f>
        <v/>
      </c>
      <c r="I83" s="31" t="str">
        <f>+IFERROR((VLOOKUP(A83,Hoja3N!$A$2:$J$841,9,FALSE)),"")</f>
        <v/>
      </c>
      <c r="J83" s="118" t="str">
        <f>+IFERROR((VLOOKUP(A83,Hoja3N!$A$2:$J$841,10,FALSE)),"")</f>
        <v/>
      </c>
    </row>
    <row r="84" spans="1:10" x14ac:dyDescent="0.25">
      <c r="A84" s="117">
        <v>73</v>
      </c>
      <c r="B84" s="27" t="str">
        <f>+IFERROR((VLOOKUP(A84,Hoja3N!$A$2:$J$841,4,FALSE)),"")</f>
        <v/>
      </c>
      <c r="C84" s="27" t="str">
        <f>+IFERROR((VLOOKUP(A84,Hoja3N!$A$2:$J$841,5,FALSE)),"")</f>
        <v/>
      </c>
      <c r="D84" s="28" t="str">
        <f>+IFERROR((VLOOKUP(A84,Hoja3N!$A$2:$J$841,6,FALSE)),"")</f>
        <v/>
      </c>
      <c r="E84" s="29"/>
      <c r="F84" s="30"/>
      <c r="G84" s="27" t="str">
        <f>+IFERROR((VLOOKUP(A84,Hoja3N!$A$2:$J$841,7,FALSE)),"")</f>
        <v/>
      </c>
      <c r="H84" s="27" t="str">
        <f>+IFERROR((VLOOKUP(A84,Hoja3N!$A$2:$J$841,8,FALSE)),"")</f>
        <v/>
      </c>
      <c r="I84" s="31" t="str">
        <f>+IFERROR((VLOOKUP(A84,Hoja3N!$A$2:$J$841,9,FALSE)),"")</f>
        <v/>
      </c>
      <c r="J84" s="118" t="str">
        <f>+IFERROR((VLOOKUP(A84,Hoja3N!$A$2:$J$841,10,FALSE)),"")</f>
        <v/>
      </c>
    </row>
    <row r="85" spans="1:10" x14ac:dyDescent="0.25">
      <c r="A85" s="117">
        <v>74</v>
      </c>
      <c r="B85" s="27" t="str">
        <f>+IFERROR((VLOOKUP(A85,Hoja3N!$A$2:$J$841,4,FALSE)),"")</f>
        <v/>
      </c>
      <c r="C85" s="27" t="str">
        <f>+IFERROR((VLOOKUP(A85,Hoja3N!$A$2:$J$841,5,FALSE)),"")</f>
        <v/>
      </c>
      <c r="D85" s="28" t="str">
        <f>+IFERROR((VLOOKUP(A85,Hoja3N!$A$2:$J$841,6,FALSE)),"")</f>
        <v/>
      </c>
      <c r="E85" s="29"/>
      <c r="F85" s="30"/>
      <c r="G85" s="27" t="str">
        <f>+IFERROR((VLOOKUP(A85,Hoja3N!$A$2:$J$841,7,FALSE)),"")</f>
        <v/>
      </c>
      <c r="H85" s="27" t="str">
        <f>+IFERROR((VLOOKUP(A85,Hoja3N!$A$2:$J$841,8,FALSE)),"")</f>
        <v/>
      </c>
      <c r="I85" s="31" t="str">
        <f>+IFERROR((VLOOKUP(A85,Hoja3N!$A$2:$J$841,9,FALSE)),"")</f>
        <v/>
      </c>
      <c r="J85" s="118" t="str">
        <f>+IFERROR((VLOOKUP(A85,Hoja3N!$A$2:$J$841,10,FALSE)),"")</f>
        <v/>
      </c>
    </row>
    <row r="86" spans="1:10" x14ac:dyDescent="0.25">
      <c r="A86" s="117">
        <v>75</v>
      </c>
      <c r="B86" s="27" t="str">
        <f>+IFERROR((VLOOKUP(A86,Hoja3N!$A$2:$J$841,4,FALSE)),"")</f>
        <v/>
      </c>
      <c r="C86" s="27" t="str">
        <f>+IFERROR((VLOOKUP(A86,Hoja3N!$A$2:$J$841,5,FALSE)),"")</f>
        <v/>
      </c>
      <c r="D86" s="28" t="str">
        <f>+IFERROR((VLOOKUP(A86,Hoja3N!$A$2:$J$841,6,FALSE)),"")</f>
        <v/>
      </c>
      <c r="E86" s="29"/>
      <c r="F86" s="30"/>
      <c r="G86" s="27" t="str">
        <f>+IFERROR((VLOOKUP(A86,Hoja3N!$A$2:$J$841,7,FALSE)),"")</f>
        <v/>
      </c>
      <c r="H86" s="27" t="str">
        <f>+IFERROR((VLOOKUP(A86,Hoja3N!$A$2:$J$841,8,FALSE)),"")</f>
        <v/>
      </c>
      <c r="I86" s="31" t="str">
        <f>+IFERROR((VLOOKUP(A86,Hoja3N!$A$2:$J$841,9,FALSE)),"")</f>
        <v/>
      </c>
      <c r="J86" s="118" t="str">
        <f>+IFERROR((VLOOKUP(A86,Hoja3N!$A$2:$J$841,10,FALSE)),"")</f>
        <v/>
      </c>
    </row>
    <row r="87" spans="1:10" x14ac:dyDescent="0.25">
      <c r="A87" s="117">
        <v>76</v>
      </c>
      <c r="B87" s="27" t="str">
        <f>+IFERROR((VLOOKUP(A87,Hoja3N!$A$2:$J$841,4,FALSE)),"")</f>
        <v/>
      </c>
      <c r="C87" s="27" t="str">
        <f>+IFERROR((VLOOKUP(A87,Hoja3N!$A$2:$J$841,5,FALSE)),"")</f>
        <v/>
      </c>
      <c r="D87" s="28" t="str">
        <f>+IFERROR((VLOOKUP(A87,Hoja3N!$A$2:$J$841,6,FALSE)),"")</f>
        <v/>
      </c>
      <c r="E87" s="29"/>
      <c r="F87" s="30"/>
      <c r="G87" s="27" t="str">
        <f>+IFERROR((VLOOKUP(A87,Hoja3N!$A$2:$J$841,7,FALSE)),"")</f>
        <v/>
      </c>
      <c r="H87" s="27" t="str">
        <f>+IFERROR((VLOOKUP(A87,Hoja3N!$A$2:$J$841,8,FALSE)),"")</f>
        <v/>
      </c>
      <c r="I87" s="31" t="str">
        <f>+IFERROR((VLOOKUP(A87,Hoja3N!$A$2:$J$841,9,FALSE)),"")</f>
        <v/>
      </c>
      <c r="J87" s="118" t="str">
        <f>+IFERROR((VLOOKUP(A87,Hoja3N!$A$2:$J$841,10,FALSE)),"")</f>
        <v/>
      </c>
    </row>
    <row r="88" spans="1:10" x14ac:dyDescent="0.25">
      <c r="A88" s="117">
        <v>77</v>
      </c>
      <c r="B88" s="27" t="str">
        <f>+IFERROR((VLOOKUP(A88,Hoja3N!$A$2:$J$841,4,FALSE)),"")</f>
        <v/>
      </c>
      <c r="C88" s="27" t="str">
        <f>+IFERROR((VLOOKUP(A88,Hoja3N!$A$2:$J$841,5,FALSE)),"")</f>
        <v/>
      </c>
      <c r="D88" s="28" t="str">
        <f>+IFERROR((VLOOKUP(A88,Hoja3N!$A$2:$J$841,6,FALSE)),"")</f>
        <v/>
      </c>
      <c r="E88" s="29"/>
      <c r="F88" s="30"/>
      <c r="G88" s="27" t="str">
        <f>+IFERROR((VLOOKUP(A88,Hoja3N!$A$2:$J$841,7,FALSE)),"")</f>
        <v/>
      </c>
      <c r="H88" s="27" t="str">
        <f>+IFERROR((VLOOKUP(A88,Hoja3N!$A$2:$J$841,8,FALSE)),"")</f>
        <v/>
      </c>
      <c r="I88" s="31" t="str">
        <f>+IFERROR((VLOOKUP(A88,Hoja3N!$A$2:$J$841,9,FALSE)),"")</f>
        <v/>
      </c>
      <c r="J88" s="118" t="str">
        <f>+IFERROR((VLOOKUP(A88,Hoja3N!$A$2:$J$841,10,FALSE)),"")</f>
        <v/>
      </c>
    </row>
    <row r="89" spans="1:10" x14ac:dyDescent="0.25">
      <c r="A89" s="117">
        <v>78</v>
      </c>
      <c r="B89" s="27" t="str">
        <f>+IFERROR((VLOOKUP(A89,Hoja3N!$A$2:$J$841,4,FALSE)),"")</f>
        <v/>
      </c>
      <c r="C89" s="27" t="str">
        <f>+IFERROR((VLOOKUP(A89,Hoja3N!$A$2:$J$841,5,FALSE)),"")</f>
        <v/>
      </c>
      <c r="D89" s="28" t="str">
        <f>+IFERROR((VLOOKUP(A89,Hoja3N!$A$2:$J$841,6,FALSE)),"")</f>
        <v/>
      </c>
      <c r="E89" s="29"/>
      <c r="F89" s="30"/>
      <c r="G89" s="27" t="str">
        <f>+IFERROR((VLOOKUP(A89,Hoja3N!$A$2:$J$841,7,FALSE)),"")</f>
        <v/>
      </c>
      <c r="H89" s="27" t="str">
        <f>+IFERROR((VLOOKUP(A89,Hoja3N!$A$2:$J$841,8,FALSE)),"")</f>
        <v/>
      </c>
      <c r="I89" s="31" t="str">
        <f>+IFERROR((VLOOKUP(A89,Hoja3N!$A$2:$J$841,9,FALSE)),"")</f>
        <v/>
      </c>
      <c r="J89" s="118" t="str">
        <f>+IFERROR((VLOOKUP(A89,Hoja3N!$A$2:$J$841,10,FALSE)),"")</f>
        <v/>
      </c>
    </row>
    <row r="90" spans="1:10" x14ac:dyDescent="0.25">
      <c r="A90" s="117">
        <v>79</v>
      </c>
      <c r="B90" s="27" t="str">
        <f>+IFERROR((VLOOKUP(A90,Hoja3N!$A$2:$J$841,4,FALSE)),"")</f>
        <v/>
      </c>
      <c r="C90" s="27" t="str">
        <f>+IFERROR((VLOOKUP(A90,Hoja3N!$A$2:$J$841,5,FALSE)),"")</f>
        <v/>
      </c>
      <c r="D90" s="28" t="str">
        <f>+IFERROR((VLOOKUP(A90,Hoja3N!$A$2:$J$841,6,FALSE)),"")</f>
        <v/>
      </c>
      <c r="E90" s="29"/>
      <c r="F90" s="30"/>
      <c r="G90" s="27" t="str">
        <f>+IFERROR((VLOOKUP(A90,Hoja3N!$A$2:$J$841,7,FALSE)),"")</f>
        <v/>
      </c>
      <c r="H90" s="27" t="str">
        <f>+IFERROR((VLOOKUP(A90,Hoja3N!$A$2:$J$841,8,FALSE)),"")</f>
        <v/>
      </c>
      <c r="I90" s="31" t="str">
        <f>+IFERROR((VLOOKUP(A90,Hoja3N!$A$2:$J$841,9,FALSE)),"")</f>
        <v/>
      </c>
      <c r="J90" s="118" t="str">
        <f>+IFERROR((VLOOKUP(A90,Hoja3N!$A$2:$J$841,10,FALSE)),"")</f>
        <v/>
      </c>
    </row>
    <row r="91" spans="1:10" x14ac:dyDescent="0.25">
      <c r="A91" s="117">
        <v>80</v>
      </c>
      <c r="B91" s="27" t="str">
        <f>+IFERROR((VLOOKUP(A91,Hoja3N!$A$2:$J$841,4,FALSE)),"")</f>
        <v/>
      </c>
      <c r="C91" s="27" t="str">
        <f>+IFERROR((VLOOKUP(A91,Hoja3N!$A$2:$J$841,5,FALSE)),"")</f>
        <v/>
      </c>
      <c r="D91" s="28" t="str">
        <f>+IFERROR((VLOOKUP(A91,Hoja3N!$A$2:$J$841,6,FALSE)),"")</f>
        <v/>
      </c>
      <c r="E91" s="29"/>
      <c r="F91" s="30"/>
      <c r="G91" s="27" t="str">
        <f>+IFERROR((VLOOKUP(A91,Hoja3N!$A$2:$J$841,7,FALSE)),"")</f>
        <v/>
      </c>
      <c r="H91" s="27" t="str">
        <f>+IFERROR((VLOOKUP(A91,Hoja3N!$A$2:$J$841,8,FALSE)),"")</f>
        <v/>
      </c>
      <c r="I91" s="31" t="str">
        <f>+IFERROR((VLOOKUP(A91,Hoja3N!$A$2:$J$841,9,FALSE)),"")</f>
        <v/>
      </c>
      <c r="J91" s="118" t="str">
        <f>+IFERROR((VLOOKUP(A91,Hoja3N!$A$2:$J$841,10,FALSE)),"")</f>
        <v/>
      </c>
    </row>
    <row r="92" spans="1:10" x14ac:dyDescent="0.25">
      <c r="A92" s="117">
        <v>81</v>
      </c>
      <c r="B92" s="27" t="str">
        <f>+IFERROR((VLOOKUP(A92,Hoja3N!$A$2:$J$841,4,FALSE)),"")</f>
        <v/>
      </c>
      <c r="C92" s="27" t="str">
        <f>+IFERROR((VLOOKUP(A92,Hoja3N!$A$2:$J$841,5,FALSE)),"")</f>
        <v/>
      </c>
      <c r="D92" s="28" t="str">
        <f>+IFERROR((VLOOKUP(A92,Hoja3N!$A$2:$J$841,6,FALSE)),"")</f>
        <v/>
      </c>
      <c r="E92" s="29"/>
      <c r="F92" s="30"/>
      <c r="G92" s="27" t="str">
        <f>+IFERROR((VLOOKUP(A92,Hoja3N!$A$2:$J$841,7,FALSE)),"")</f>
        <v/>
      </c>
      <c r="H92" s="27" t="str">
        <f>+IFERROR((VLOOKUP(A92,Hoja3N!$A$2:$J$841,8,FALSE)),"")</f>
        <v/>
      </c>
      <c r="I92" s="31" t="str">
        <f>+IFERROR((VLOOKUP(A92,Hoja3N!$A$2:$J$841,9,FALSE)),"")</f>
        <v/>
      </c>
      <c r="J92" s="118" t="str">
        <f>+IFERROR((VLOOKUP(A92,Hoja3N!$A$2:$J$841,10,FALSE)),"")</f>
        <v/>
      </c>
    </row>
    <row r="93" spans="1:10" x14ac:dyDescent="0.25">
      <c r="A93" s="117">
        <v>82</v>
      </c>
      <c r="B93" s="27" t="str">
        <f>+IFERROR((VLOOKUP(A93,Hoja3N!$A$2:$J$841,4,FALSE)),"")</f>
        <v/>
      </c>
      <c r="C93" s="27" t="str">
        <f>+IFERROR((VLOOKUP(A93,Hoja3N!$A$2:$J$841,5,FALSE)),"")</f>
        <v/>
      </c>
      <c r="D93" s="28" t="str">
        <f>+IFERROR((VLOOKUP(A93,Hoja3N!$A$2:$J$841,6,FALSE)),"")</f>
        <v/>
      </c>
      <c r="E93" s="29"/>
      <c r="F93" s="30"/>
      <c r="G93" s="27" t="str">
        <f>+IFERROR((VLOOKUP(A93,Hoja3N!$A$2:$J$841,7,FALSE)),"")</f>
        <v/>
      </c>
      <c r="H93" s="27" t="str">
        <f>+IFERROR((VLOOKUP(A93,Hoja3N!$A$2:$J$841,8,FALSE)),"")</f>
        <v/>
      </c>
      <c r="I93" s="31" t="str">
        <f>+IFERROR((VLOOKUP(A93,Hoja3N!$A$2:$J$841,9,FALSE)),"")</f>
        <v/>
      </c>
      <c r="J93" s="118" t="str">
        <f>+IFERROR((VLOOKUP(A93,Hoja3N!$A$2:$J$841,10,FALSE)),"")</f>
        <v/>
      </c>
    </row>
    <row r="94" spans="1:10" x14ac:dyDescent="0.25">
      <c r="A94" s="117">
        <v>83</v>
      </c>
      <c r="B94" s="27" t="str">
        <f>+IFERROR((VLOOKUP(A94,Hoja3N!$A$2:$J$841,4,FALSE)),"")</f>
        <v/>
      </c>
      <c r="C94" s="27" t="str">
        <f>+IFERROR((VLOOKUP(A94,Hoja3N!$A$2:$J$841,5,FALSE)),"")</f>
        <v/>
      </c>
      <c r="D94" s="28" t="str">
        <f>+IFERROR((VLOOKUP(A94,Hoja3N!$A$2:$J$841,6,FALSE)),"")</f>
        <v/>
      </c>
      <c r="E94" s="29"/>
      <c r="F94" s="30"/>
      <c r="G94" s="27" t="str">
        <f>+IFERROR((VLOOKUP(A94,Hoja3N!$A$2:$J$841,7,FALSE)),"")</f>
        <v/>
      </c>
      <c r="H94" s="27" t="str">
        <f>+IFERROR((VLOOKUP(A94,Hoja3N!$A$2:$J$841,8,FALSE)),"")</f>
        <v/>
      </c>
      <c r="I94" s="31" t="str">
        <f>+IFERROR((VLOOKUP(A94,Hoja3N!$A$2:$J$841,9,FALSE)),"")</f>
        <v/>
      </c>
      <c r="J94" s="118" t="str">
        <f>+IFERROR((VLOOKUP(A94,Hoja3N!$A$2:$J$841,10,FALSE)),"")</f>
        <v/>
      </c>
    </row>
    <row r="95" spans="1:10" x14ac:dyDescent="0.25">
      <c r="A95" s="117">
        <v>84</v>
      </c>
      <c r="B95" s="27" t="str">
        <f>+IFERROR((VLOOKUP(A95,Hoja3N!$A$2:$J$841,4,FALSE)),"")</f>
        <v/>
      </c>
      <c r="C95" s="27" t="str">
        <f>+IFERROR((VLOOKUP(A95,Hoja3N!$A$2:$J$841,5,FALSE)),"")</f>
        <v/>
      </c>
      <c r="D95" s="28" t="str">
        <f>+IFERROR((VLOOKUP(A95,Hoja3N!$A$2:$J$841,6,FALSE)),"")</f>
        <v/>
      </c>
      <c r="E95" s="29"/>
      <c r="F95" s="30"/>
      <c r="G95" s="27" t="str">
        <f>+IFERROR((VLOOKUP(A95,Hoja3N!$A$2:$J$841,7,FALSE)),"")</f>
        <v/>
      </c>
      <c r="H95" s="27" t="str">
        <f>+IFERROR((VLOOKUP(A95,Hoja3N!$A$2:$J$841,8,FALSE)),"")</f>
        <v/>
      </c>
      <c r="I95" s="31" t="str">
        <f>+IFERROR((VLOOKUP(A95,Hoja3N!$A$2:$J$841,9,FALSE)),"")</f>
        <v/>
      </c>
      <c r="J95" s="118" t="str">
        <f>+IFERROR((VLOOKUP(A95,Hoja3N!$A$2:$J$841,10,FALSE)),"")</f>
        <v/>
      </c>
    </row>
    <row r="96" spans="1:10" x14ac:dyDescent="0.25">
      <c r="A96" s="117">
        <v>85</v>
      </c>
      <c r="B96" s="27" t="str">
        <f>+IFERROR((VLOOKUP(A96,Hoja3N!$A$2:$J$841,4,FALSE)),"")</f>
        <v/>
      </c>
      <c r="C96" s="27" t="str">
        <f>+IFERROR((VLOOKUP(A96,Hoja3N!$A$2:$J$841,5,FALSE)),"")</f>
        <v/>
      </c>
      <c r="D96" s="28" t="str">
        <f>+IFERROR((VLOOKUP(A96,Hoja3N!$A$2:$J$841,6,FALSE)),"")</f>
        <v/>
      </c>
      <c r="E96" s="29"/>
      <c r="F96" s="30"/>
      <c r="G96" s="27" t="str">
        <f>+IFERROR((VLOOKUP(A96,Hoja3N!$A$2:$J$841,7,FALSE)),"")</f>
        <v/>
      </c>
      <c r="H96" s="27" t="str">
        <f>+IFERROR((VLOOKUP(A96,Hoja3N!$A$2:$J$841,8,FALSE)),"")</f>
        <v/>
      </c>
      <c r="I96" s="31" t="str">
        <f>+IFERROR((VLOOKUP(A96,Hoja3N!$A$2:$J$841,9,FALSE)),"")</f>
        <v/>
      </c>
      <c r="J96" s="118" t="str">
        <f>+IFERROR((VLOOKUP(A96,Hoja3N!$A$2:$J$841,10,FALSE)),"")</f>
        <v/>
      </c>
    </row>
    <row r="97" spans="1:10" x14ac:dyDescent="0.25">
      <c r="A97" s="117">
        <v>86</v>
      </c>
      <c r="B97" s="27" t="str">
        <f>+IFERROR((VLOOKUP(A97,Hoja3N!$A$2:$J$841,4,FALSE)),"")</f>
        <v/>
      </c>
      <c r="C97" s="27" t="str">
        <f>+IFERROR((VLOOKUP(A97,Hoja3N!$A$2:$J$841,5,FALSE)),"")</f>
        <v/>
      </c>
      <c r="D97" s="28" t="str">
        <f>+IFERROR((VLOOKUP(A97,Hoja3N!$A$2:$J$841,6,FALSE)),"")</f>
        <v/>
      </c>
      <c r="E97" s="29"/>
      <c r="F97" s="30"/>
      <c r="G97" s="27" t="str">
        <f>+IFERROR((VLOOKUP(A97,Hoja3N!$A$2:$J$841,7,FALSE)),"")</f>
        <v/>
      </c>
      <c r="H97" s="27" t="str">
        <f>+IFERROR((VLOOKUP(A97,Hoja3N!$A$2:$J$841,8,FALSE)),"")</f>
        <v/>
      </c>
      <c r="I97" s="31" t="str">
        <f>+IFERROR((VLOOKUP(A97,Hoja3N!$A$2:$J$841,9,FALSE)),"")</f>
        <v/>
      </c>
      <c r="J97" s="118" t="str">
        <f>+IFERROR((VLOOKUP(A97,Hoja3N!$A$2:$J$841,10,FALSE)),"")</f>
        <v/>
      </c>
    </row>
    <row r="98" spans="1:10" x14ac:dyDescent="0.25">
      <c r="A98" s="117">
        <v>87</v>
      </c>
      <c r="B98" s="27" t="str">
        <f>+IFERROR((VLOOKUP(A98,Hoja3N!$A$2:$J$841,4,FALSE)),"")</f>
        <v/>
      </c>
      <c r="C98" s="27" t="str">
        <f>+IFERROR((VLOOKUP(A98,Hoja3N!$A$2:$J$841,5,FALSE)),"")</f>
        <v/>
      </c>
      <c r="D98" s="28" t="str">
        <f>+IFERROR((VLOOKUP(A98,Hoja3N!$A$2:$J$841,6,FALSE)),"")</f>
        <v/>
      </c>
      <c r="E98" s="29"/>
      <c r="F98" s="30"/>
      <c r="G98" s="27" t="str">
        <f>+IFERROR((VLOOKUP(A98,Hoja3N!$A$2:$J$841,7,FALSE)),"")</f>
        <v/>
      </c>
      <c r="H98" s="27" t="str">
        <f>+IFERROR((VLOOKUP(A98,Hoja3N!$A$2:$J$841,8,FALSE)),"")</f>
        <v/>
      </c>
      <c r="I98" s="31" t="str">
        <f>+IFERROR((VLOOKUP(A98,Hoja3N!$A$2:$J$841,9,FALSE)),"")</f>
        <v/>
      </c>
      <c r="J98" s="118" t="str">
        <f>+IFERROR((VLOOKUP(A98,Hoja3N!$A$2:$J$841,10,FALSE)),"")</f>
        <v/>
      </c>
    </row>
    <row r="99" spans="1:10" x14ac:dyDescent="0.25">
      <c r="A99" s="117">
        <v>88</v>
      </c>
      <c r="B99" s="27" t="str">
        <f>+IFERROR((VLOOKUP(A99,Hoja3N!$A$2:$J$841,4,FALSE)),"")</f>
        <v/>
      </c>
      <c r="C99" s="27" t="str">
        <f>+IFERROR((VLOOKUP(A99,Hoja3N!$A$2:$J$841,5,FALSE)),"")</f>
        <v/>
      </c>
      <c r="D99" s="28" t="str">
        <f>+IFERROR((VLOOKUP(A99,Hoja3N!$A$2:$J$841,6,FALSE)),"")</f>
        <v/>
      </c>
      <c r="E99" s="29"/>
      <c r="F99" s="30"/>
      <c r="G99" s="27" t="str">
        <f>+IFERROR((VLOOKUP(A99,Hoja3N!$A$2:$J$841,7,FALSE)),"")</f>
        <v/>
      </c>
      <c r="H99" s="27" t="str">
        <f>+IFERROR((VLOOKUP(A99,Hoja3N!$A$2:$J$841,8,FALSE)),"")</f>
        <v/>
      </c>
      <c r="I99" s="31" t="str">
        <f>+IFERROR((VLOOKUP(A99,Hoja3N!$A$2:$J$841,9,FALSE)),"")</f>
        <v/>
      </c>
      <c r="J99" s="118" t="str">
        <f>+IFERROR((VLOOKUP(A99,Hoja3N!$A$2:$J$841,10,FALSE)),"")</f>
        <v/>
      </c>
    </row>
    <row r="100" spans="1:10" x14ac:dyDescent="0.25">
      <c r="A100" s="117">
        <v>89</v>
      </c>
      <c r="B100" s="27" t="str">
        <f>+IFERROR((VLOOKUP(A100,Hoja3N!$A$2:$J$841,4,FALSE)),"")</f>
        <v/>
      </c>
      <c r="C100" s="27" t="str">
        <f>+IFERROR((VLOOKUP(A100,Hoja3N!$A$2:$J$841,5,FALSE)),"")</f>
        <v/>
      </c>
      <c r="D100" s="28" t="str">
        <f>+IFERROR((VLOOKUP(A100,Hoja3N!$A$2:$J$841,6,FALSE)),"")</f>
        <v/>
      </c>
      <c r="E100" s="29"/>
      <c r="F100" s="30"/>
      <c r="G100" s="27" t="str">
        <f>+IFERROR((VLOOKUP(A100,Hoja3N!$A$2:$J$841,7,FALSE)),"")</f>
        <v/>
      </c>
      <c r="H100" s="27" t="str">
        <f>+IFERROR((VLOOKUP(A100,Hoja3N!$A$2:$J$841,8,FALSE)),"")</f>
        <v/>
      </c>
      <c r="I100" s="31" t="str">
        <f>+IFERROR((VLOOKUP(A100,Hoja3N!$A$2:$J$841,9,FALSE)),"")</f>
        <v/>
      </c>
      <c r="J100" s="118" t="str">
        <f>+IFERROR((VLOOKUP(A100,Hoja3N!$A$2:$J$841,10,FALSE)),"")</f>
        <v/>
      </c>
    </row>
    <row r="101" spans="1:10" x14ac:dyDescent="0.25">
      <c r="A101" s="117">
        <v>90</v>
      </c>
      <c r="B101" s="27" t="str">
        <f>+IFERROR((VLOOKUP(A101,Hoja3N!$A$2:$J$841,4,FALSE)),"")</f>
        <v/>
      </c>
      <c r="C101" s="27" t="str">
        <f>+IFERROR((VLOOKUP(A101,Hoja3N!$A$2:$J$841,5,FALSE)),"")</f>
        <v/>
      </c>
      <c r="D101" s="28" t="str">
        <f>+IFERROR((VLOOKUP(A101,Hoja3N!$A$2:$J$841,6,FALSE)),"")</f>
        <v/>
      </c>
      <c r="E101" s="29"/>
      <c r="F101" s="30"/>
      <c r="G101" s="27" t="str">
        <f>+IFERROR((VLOOKUP(A101,Hoja3N!$A$2:$J$841,7,FALSE)),"")</f>
        <v/>
      </c>
      <c r="H101" s="27" t="str">
        <f>+IFERROR((VLOOKUP(A101,Hoja3N!$A$2:$J$841,8,FALSE)),"")</f>
        <v/>
      </c>
      <c r="I101" s="31" t="str">
        <f>+IFERROR((VLOOKUP(A101,Hoja3N!$A$2:$J$841,9,FALSE)),"")</f>
        <v/>
      </c>
      <c r="J101" s="118" t="str">
        <f>+IFERROR((VLOOKUP(A101,Hoja3N!$A$2:$J$841,10,FALSE)),"")</f>
        <v/>
      </c>
    </row>
    <row r="102" spans="1:10" x14ac:dyDescent="0.25">
      <c r="A102" s="117">
        <v>91</v>
      </c>
      <c r="B102" s="27" t="str">
        <f>+IFERROR((VLOOKUP(A102,Hoja3N!$A$2:$J$841,4,FALSE)),"")</f>
        <v/>
      </c>
      <c r="C102" s="27" t="str">
        <f>+IFERROR((VLOOKUP(A102,Hoja3N!$A$2:$J$841,5,FALSE)),"")</f>
        <v/>
      </c>
      <c r="D102" s="28" t="str">
        <f>+IFERROR((VLOOKUP(A102,Hoja3N!$A$2:$J$841,6,FALSE)),"")</f>
        <v/>
      </c>
      <c r="E102" s="29"/>
      <c r="F102" s="30"/>
      <c r="G102" s="27" t="str">
        <f>+IFERROR((VLOOKUP(A102,Hoja3N!$A$2:$J$841,7,FALSE)),"")</f>
        <v/>
      </c>
      <c r="H102" s="27" t="str">
        <f>+IFERROR((VLOOKUP(A102,Hoja3N!$A$2:$J$841,8,FALSE)),"")</f>
        <v/>
      </c>
      <c r="I102" s="31" t="str">
        <f>+IFERROR((VLOOKUP(A102,Hoja3N!$A$2:$J$841,9,FALSE)),"")</f>
        <v/>
      </c>
      <c r="J102" s="118" t="str">
        <f>+IFERROR((VLOOKUP(A102,Hoja3N!$A$2:$J$841,10,FALSE)),"")</f>
        <v/>
      </c>
    </row>
    <row r="103" spans="1:10" x14ac:dyDescent="0.25">
      <c r="A103" s="117">
        <v>92</v>
      </c>
      <c r="B103" s="27" t="str">
        <f>+IFERROR((VLOOKUP(A103,Hoja3N!$A$2:$J$841,4,FALSE)),"")</f>
        <v/>
      </c>
      <c r="C103" s="27" t="str">
        <f>+IFERROR((VLOOKUP(A103,Hoja3N!$A$2:$J$841,5,FALSE)),"")</f>
        <v/>
      </c>
      <c r="D103" s="28" t="str">
        <f>+IFERROR((VLOOKUP(A103,Hoja3N!$A$2:$J$841,6,FALSE)),"")</f>
        <v/>
      </c>
      <c r="E103" s="29"/>
      <c r="F103" s="30"/>
      <c r="G103" s="27" t="str">
        <f>+IFERROR((VLOOKUP(A103,Hoja3N!$A$2:$J$841,7,FALSE)),"")</f>
        <v/>
      </c>
      <c r="H103" s="27" t="str">
        <f>+IFERROR((VLOOKUP(A103,Hoja3N!$A$2:$J$841,8,FALSE)),"")</f>
        <v/>
      </c>
      <c r="I103" s="31" t="str">
        <f>+IFERROR((VLOOKUP(A103,Hoja3N!$A$2:$J$841,9,FALSE)),"")</f>
        <v/>
      </c>
      <c r="J103" s="118" t="str">
        <f>+IFERROR((VLOOKUP(A103,Hoja3N!$A$2:$J$841,10,FALSE)),"")</f>
        <v/>
      </c>
    </row>
    <row r="104" spans="1:10" x14ac:dyDescent="0.25">
      <c r="A104" s="117">
        <v>93</v>
      </c>
      <c r="B104" s="27" t="str">
        <f>+IFERROR((VLOOKUP(A104,Hoja3N!$A$2:$J$841,4,FALSE)),"")</f>
        <v/>
      </c>
      <c r="C104" s="27" t="str">
        <f>+IFERROR((VLOOKUP(A104,Hoja3N!$A$2:$J$841,5,FALSE)),"")</f>
        <v/>
      </c>
      <c r="D104" s="28" t="str">
        <f>+IFERROR((VLOOKUP(A104,Hoja3N!$A$2:$J$841,6,FALSE)),"")</f>
        <v/>
      </c>
      <c r="E104" s="29"/>
      <c r="F104" s="30"/>
      <c r="G104" s="27" t="str">
        <f>+IFERROR((VLOOKUP(A104,Hoja3N!$A$2:$J$841,7,FALSE)),"")</f>
        <v/>
      </c>
      <c r="H104" s="27" t="str">
        <f>+IFERROR((VLOOKUP(A104,Hoja3N!$A$2:$J$841,8,FALSE)),"")</f>
        <v/>
      </c>
      <c r="I104" s="31" t="str">
        <f>+IFERROR((VLOOKUP(A104,Hoja3N!$A$2:$J$841,9,FALSE)),"")</f>
        <v/>
      </c>
      <c r="J104" s="118" t="str">
        <f>+IFERROR((VLOOKUP(A104,Hoja3N!$A$2:$J$841,10,FALSE)),"")</f>
        <v/>
      </c>
    </row>
    <row r="105" spans="1:10" x14ac:dyDescent="0.25">
      <c r="A105" s="117">
        <v>94</v>
      </c>
      <c r="B105" s="27" t="str">
        <f>+IFERROR((VLOOKUP(A105,Hoja3N!$A$2:$J$841,4,FALSE)),"")</f>
        <v/>
      </c>
      <c r="C105" s="27" t="str">
        <f>+IFERROR((VLOOKUP(A105,Hoja3N!$A$2:$J$841,5,FALSE)),"")</f>
        <v/>
      </c>
      <c r="D105" s="28" t="str">
        <f>+IFERROR((VLOOKUP(A105,Hoja3N!$A$2:$J$841,6,FALSE)),"")</f>
        <v/>
      </c>
      <c r="E105" s="29"/>
      <c r="F105" s="30"/>
      <c r="G105" s="27" t="str">
        <f>+IFERROR((VLOOKUP(A105,Hoja3N!$A$2:$J$841,7,FALSE)),"")</f>
        <v/>
      </c>
      <c r="H105" s="27" t="str">
        <f>+IFERROR((VLOOKUP(A105,Hoja3N!$A$2:$J$841,8,FALSE)),"")</f>
        <v/>
      </c>
      <c r="I105" s="31" t="str">
        <f>+IFERROR((VLOOKUP(A105,Hoja3N!$A$2:$J$841,9,FALSE)),"")</f>
        <v/>
      </c>
      <c r="J105" s="118" t="str">
        <f>+IFERROR((VLOOKUP(A105,Hoja3N!$A$2:$J$841,10,FALSE)),"")</f>
        <v/>
      </c>
    </row>
    <row r="106" spans="1:10" x14ac:dyDescent="0.25">
      <c r="A106" s="117">
        <v>95</v>
      </c>
      <c r="B106" s="27" t="str">
        <f>+IFERROR((VLOOKUP(A106,Hoja3N!$A$2:$J$841,4,FALSE)),"")</f>
        <v/>
      </c>
      <c r="C106" s="27" t="str">
        <f>+IFERROR((VLOOKUP(A106,Hoja3N!$A$2:$J$841,5,FALSE)),"")</f>
        <v/>
      </c>
      <c r="D106" s="28" t="str">
        <f>+IFERROR((VLOOKUP(A106,Hoja3N!$A$2:$J$841,6,FALSE)),"")</f>
        <v/>
      </c>
      <c r="E106" s="29"/>
      <c r="F106" s="30"/>
      <c r="G106" s="27" t="str">
        <f>+IFERROR((VLOOKUP(A106,Hoja3N!$A$2:$J$841,7,FALSE)),"")</f>
        <v/>
      </c>
      <c r="H106" s="27" t="str">
        <f>+IFERROR((VLOOKUP(A106,Hoja3N!$A$2:$J$841,8,FALSE)),"")</f>
        <v/>
      </c>
      <c r="I106" s="31" t="str">
        <f>+IFERROR((VLOOKUP(A106,Hoja3N!$A$2:$J$841,9,FALSE)),"")</f>
        <v/>
      </c>
      <c r="J106" s="118" t="str">
        <f>+IFERROR((VLOOKUP(A106,Hoja3N!$A$2:$J$841,10,FALSE)),"")</f>
        <v/>
      </c>
    </row>
    <row r="107" spans="1:10" x14ac:dyDescent="0.25">
      <c r="A107" s="117">
        <v>96</v>
      </c>
      <c r="B107" s="27" t="str">
        <f>+IFERROR((VLOOKUP(A107,Hoja3N!$A$2:$J$841,4,FALSE)),"")</f>
        <v/>
      </c>
      <c r="C107" s="27" t="str">
        <f>+IFERROR((VLOOKUP(A107,Hoja3N!$A$2:$J$841,5,FALSE)),"")</f>
        <v/>
      </c>
      <c r="D107" s="28" t="str">
        <f>+IFERROR((VLOOKUP(A107,Hoja3N!$A$2:$J$841,6,FALSE)),"")</f>
        <v/>
      </c>
      <c r="E107" s="29"/>
      <c r="F107" s="30"/>
      <c r="G107" s="27" t="str">
        <f>+IFERROR((VLOOKUP(A107,Hoja3N!$A$2:$J$841,7,FALSE)),"")</f>
        <v/>
      </c>
      <c r="H107" s="27" t="str">
        <f>+IFERROR((VLOOKUP(A107,Hoja3N!$A$2:$J$841,8,FALSE)),"")</f>
        <v/>
      </c>
      <c r="I107" s="31" t="str">
        <f>+IFERROR((VLOOKUP(A107,Hoja3N!$A$2:$J$841,9,FALSE)),"")</f>
        <v/>
      </c>
      <c r="J107" s="118" t="str">
        <f>+IFERROR((VLOOKUP(A107,Hoja3N!$A$2:$J$841,10,FALSE)),"")</f>
        <v/>
      </c>
    </row>
    <row r="108" spans="1:10" x14ac:dyDescent="0.25">
      <c r="A108" s="117">
        <v>97</v>
      </c>
      <c r="B108" s="27" t="str">
        <f>+IFERROR((VLOOKUP(A108,Hoja3N!$A$2:$J$841,4,FALSE)),"")</f>
        <v/>
      </c>
      <c r="C108" s="27" t="str">
        <f>+IFERROR((VLOOKUP(A108,Hoja3N!$A$2:$J$841,5,FALSE)),"")</f>
        <v/>
      </c>
      <c r="D108" s="28" t="str">
        <f>+IFERROR((VLOOKUP(A108,Hoja3N!$A$2:$J$841,6,FALSE)),"")</f>
        <v/>
      </c>
      <c r="E108" s="29"/>
      <c r="F108" s="30"/>
      <c r="G108" s="27" t="str">
        <f>+IFERROR((VLOOKUP(A108,Hoja3N!$A$2:$J$841,7,FALSE)),"")</f>
        <v/>
      </c>
      <c r="H108" s="27" t="str">
        <f>+IFERROR((VLOOKUP(A108,Hoja3N!$A$2:$J$841,8,FALSE)),"")</f>
        <v/>
      </c>
      <c r="I108" s="31" t="str">
        <f>+IFERROR((VLOOKUP(A108,Hoja3N!$A$2:$J$841,9,FALSE)),"")</f>
        <v/>
      </c>
      <c r="J108" s="118" t="str">
        <f>+IFERROR((VLOOKUP(A108,Hoja3N!$A$2:$J$841,10,FALSE)),"")</f>
        <v/>
      </c>
    </row>
    <row r="109" spans="1:10" x14ac:dyDescent="0.25">
      <c r="A109" s="117">
        <v>98</v>
      </c>
      <c r="B109" s="27" t="str">
        <f>+IFERROR((VLOOKUP(A109,Hoja3N!$A$2:$J$841,4,FALSE)),"")</f>
        <v/>
      </c>
      <c r="C109" s="27" t="str">
        <f>+IFERROR((VLOOKUP(A109,Hoja3N!$A$2:$J$841,5,FALSE)),"")</f>
        <v/>
      </c>
      <c r="D109" s="28" t="str">
        <f>+IFERROR((VLOOKUP(A109,Hoja3N!$A$2:$J$841,6,FALSE)),"")</f>
        <v/>
      </c>
      <c r="E109" s="29"/>
      <c r="F109" s="30"/>
      <c r="G109" s="27" t="str">
        <f>+IFERROR((VLOOKUP(A109,Hoja3N!$A$2:$J$841,7,FALSE)),"")</f>
        <v/>
      </c>
      <c r="H109" s="27" t="str">
        <f>+IFERROR((VLOOKUP(A109,Hoja3N!$A$2:$J$841,8,FALSE)),"")</f>
        <v/>
      </c>
      <c r="I109" s="31" t="str">
        <f>+IFERROR((VLOOKUP(A109,Hoja3N!$A$2:$J$841,9,FALSE)),"")</f>
        <v/>
      </c>
      <c r="J109" s="118" t="str">
        <f>+IFERROR((VLOOKUP(A109,Hoja3N!$A$2:$J$841,10,FALSE)),"")</f>
        <v/>
      </c>
    </row>
    <row r="110" spans="1:10" x14ac:dyDescent="0.25">
      <c r="A110" s="117">
        <v>99</v>
      </c>
      <c r="B110" s="27" t="str">
        <f>+IFERROR((VLOOKUP(A110,Hoja3N!$A$2:$J$841,4,FALSE)),"")</f>
        <v/>
      </c>
      <c r="C110" s="27" t="str">
        <f>+IFERROR((VLOOKUP(A110,Hoja3N!$A$2:$J$841,5,FALSE)),"")</f>
        <v/>
      </c>
      <c r="D110" s="28" t="str">
        <f>+IFERROR((VLOOKUP(A110,Hoja3N!$A$2:$J$841,6,FALSE)),"")</f>
        <v/>
      </c>
      <c r="E110" s="29"/>
      <c r="F110" s="30"/>
      <c r="G110" s="27" t="str">
        <f>+IFERROR((VLOOKUP(A110,Hoja3N!$A$2:$J$841,7,FALSE)),"")</f>
        <v/>
      </c>
      <c r="H110" s="27" t="str">
        <f>+IFERROR((VLOOKUP(A110,Hoja3N!$A$2:$J$841,8,FALSE)),"")</f>
        <v/>
      </c>
      <c r="I110" s="31" t="str">
        <f>+IFERROR((VLOOKUP(A110,Hoja3N!$A$2:$J$841,9,FALSE)),"")</f>
        <v/>
      </c>
      <c r="J110" s="118" t="str">
        <f>+IFERROR((VLOOKUP(A110,Hoja3N!$A$2:$J$841,10,FALSE)),"")</f>
        <v/>
      </c>
    </row>
    <row r="111" spans="1:10" x14ac:dyDescent="0.25">
      <c r="A111" s="117">
        <v>100</v>
      </c>
      <c r="B111" s="27" t="str">
        <f>+IFERROR((VLOOKUP(A111,Hoja3N!$A$2:$J$841,4,FALSE)),"")</f>
        <v/>
      </c>
      <c r="C111" s="27" t="str">
        <f>+IFERROR((VLOOKUP(A111,Hoja3N!$A$2:$J$841,5,FALSE)),"")</f>
        <v/>
      </c>
      <c r="D111" s="28" t="str">
        <f>+IFERROR((VLOOKUP(A111,Hoja3N!$A$2:$J$841,6,FALSE)),"")</f>
        <v/>
      </c>
      <c r="E111" s="29"/>
      <c r="F111" s="30"/>
      <c r="G111" s="27" t="str">
        <f>+IFERROR((VLOOKUP(A111,Hoja3N!$A$2:$J$841,7,FALSE)),"")</f>
        <v/>
      </c>
      <c r="H111" s="27" t="str">
        <f>+IFERROR((VLOOKUP(A111,Hoja3N!$A$2:$J$841,8,FALSE)),"")</f>
        <v/>
      </c>
      <c r="I111" s="31" t="str">
        <f>+IFERROR((VLOOKUP(A111,Hoja3N!$A$2:$J$841,9,FALSE)),"")</f>
        <v/>
      </c>
      <c r="J111" s="118" t="str">
        <f>+IFERROR((VLOOKUP(A111,Hoja3N!$A$2:$J$841,10,FALSE)),"")</f>
        <v/>
      </c>
    </row>
    <row r="112" spans="1:10" x14ac:dyDescent="0.25">
      <c r="A112" s="117">
        <v>101</v>
      </c>
      <c r="B112" s="27" t="str">
        <f>+IFERROR((VLOOKUP(A112,Hoja3N!$A$2:$J$841,4,FALSE)),"")</f>
        <v/>
      </c>
      <c r="C112" s="27" t="str">
        <f>+IFERROR((VLOOKUP(A112,Hoja3N!$A$2:$J$841,5,FALSE)),"")</f>
        <v/>
      </c>
      <c r="D112" s="28" t="str">
        <f>+IFERROR((VLOOKUP(A112,Hoja3N!$A$2:$J$841,6,FALSE)),"")</f>
        <v/>
      </c>
      <c r="E112" s="29"/>
      <c r="F112" s="30"/>
      <c r="G112" s="27" t="str">
        <f>+IFERROR((VLOOKUP(A112,Hoja3N!$A$2:$J$841,7,FALSE)),"")</f>
        <v/>
      </c>
      <c r="H112" s="27" t="str">
        <f>+IFERROR((VLOOKUP(A112,Hoja3N!$A$2:$J$841,8,FALSE)),"")</f>
        <v/>
      </c>
      <c r="I112" s="31" t="str">
        <f>+IFERROR((VLOOKUP(A112,Hoja3N!$A$2:$J$841,9,FALSE)),"")</f>
        <v/>
      </c>
      <c r="J112" s="118" t="str">
        <f>+IFERROR((VLOOKUP(A112,Hoja3N!$A$2:$J$841,10,FALSE)),"")</f>
        <v/>
      </c>
    </row>
    <row r="113" spans="1:10" x14ac:dyDescent="0.25">
      <c r="A113" s="117">
        <v>102</v>
      </c>
      <c r="B113" s="27" t="str">
        <f>+IFERROR((VLOOKUP(A113,Hoja3N!$A$2:$J$841,4,FALSE)),"")</f>
        <v/>
      </c>
      <c r="C113" s="27" t="str">
        <f>+IFERROR((VLOOKUP(A113,Hoja3N!$A$2:$J$841,5,FALSE)),"")</f>
        <v/>
      </c>
      <c r="D113" s="28" t="str">
        <f>+IFERROR((VLOOKUP(A113,Hoja3N!$A$2:$J$841,6,FALSE)),"")</f>
        <v/>
      </c>
      <c r="E113" s="29"/>
      <c r="F113" s="30"/>
      <c r="G113" s="27" t="str">
        <f>+IFERROR((VLOOKUP(A113,Hoja3N!$A$2:$J$841,7,FALSE)),"")</f>
        <v/>
      </c>
      <c r="H113" s="27" t="str">
        <f>+IFERROR((VLOOKUP(A113,Hoja3N!$A$2:$J$841,8,FALSE)),"")</f>
        <v/>
      </c>
      <c r="I113" s="31" t="str">
        <f>+IFERROR((VLOOKUP(A113,Hoja3N!$A$2:$J$841,9,FALSE)),"")</f>
        <v/>
      </c>
      <c r="J113" s="118" t="str">
        <f>+IFERROR((VLOOKUP(A113,Hoja3N!$A$2:$J$841,10,FALSE)),"")</f>
        <v/>
      </c>
    </row>
    <row r="114" spans="1:10" x14ac:dyDescent="0.25">
      <c r="A114" s="117">
        <v>103</v>
      </c>
      <c r="B114" s="27" t="str">
        <f>+IFERROR((VLOOKUP(A114,Hoja3N!$A$2:$J$841,4,FALSE)),"")</f>
        <v/>
      </c>
      <c r="C114" s="27" t="str">
        <f>+IFERROR((VLOOKUP(A114,Hoja3N!$A$2:$J$841,5,FALSE)),"")</f>
        <v/>
      </c>
      <c r="D114" s="28" t="str">
        <f>+IFERROR((VLOOKUP(A114,Hoja3N!$A$2:$J$841,6,FALSE)),"")</f>
        <v/>
      </c>
      <c r="E114" s="29"/>
      <c r="F114" s="30"/>
      <c r="G114" s="27" t="str">
        <f>+IFERROR((VLOOKUP(A114,Hoja3N!$A$2:$J$841,7,FALSE)),"")</f>
        <v/>
      </c>
      <c r="H114" s="27" t="str">
        <f>+IFERROR((VLOOKUP(A114,Hoja3N!$A$2:$J$841,8,FALSE)),"")</f>
        <v/>
      </c>
      <c r="I114" s="31" t="str">
        <f>+IFERROR((VLOOKUP(A114,Hoja3N!$A$2:$J$841,9,FALSE)),"")</f>
        <v/>
      </c>
      <c r="J114" s="118" t="str">
        <f>+IFERROR((VLOOKUP(A114,Hoja3N!$A$2:$J$841,10,FALSE)),"")</f>
        <v/>
      </c>
    </row>
    <row r="115" spans="1:10" x14ac:dyDescent="0.25">
      <c r="A115" s="117">
        <v>104</v>
      </c>
      <c r="B115" s="27" t="str">
        <f>+IFERROR((VLOOKUP(A115,Hoja3N!$A$2:$J$841,4,FALSE)),"")</f>
        <v/>
      </c>
      <c r="C115" s="27" t="str">
        <f>+IFERROR((VLOOKUP(A115,Hoja3N!$A$2:$J$841,5,FALSE)),"")</f>
        <v/>
      </c>
      <c r="D115" s="28" t="str">
        <f>+IFERROR((VLOOKUP(A115,Hoja3N!$A$2:$J$841,6,FALSE)),"")</f>
        <v/>
      </c>
      <c r="E115" s="29"/>
      <c r="F115" s="30"/>
      <c r="G115" s="27" t="str">
        <f>+IFERROR((VLOOKUP(A115,Hoja3N!$A$2:$J$841,7,FALSE)),"")</f>
        <v/>
      </c>
      <c r="H115" s="27" t="str">
        <f>+IFERROR((VLOOKUP(A115,Hoja3N!$A$2:$J$841,8,FALSE)),"")</f>
        <v/>
      </c>
      <c r="I115" s="31" t="str">
        <f>+IFERROR((VLOOKUP(A115,Hoja3N!$A$2:$J$841,9,FALSE)),"")</f>
        <v/>
      </c>
      <c r="J115" s="118" t="str">
        <f>+IFERROR((VLOOKUP(A115,Hoja3N!$A$2:$J$841,10,FALSE)),"")</f>
        <v/>
      </c>
    </row>
    <row r="116" spans="1:10" x14ac:dyDescent="0.25">
      <c r="A116" s="117">
        <v>105</v>
      </c>
      <c r="B116" s="27" t="str">
        <f>+IFERROR((VLOOKUP(A116,Hoja3N!$A$2:$J$841,4,FALSE)),"")</f>
        <v/>
      </c>
      <c r="C116" s="27" t="str">
        <f>+IFERROR((VLOOKUP(A116,Hoja3N!$A$2:$J$841,5,FALSE)),"")</f>
        <v/>
      </c>
      <c r="D116" s="28" t="str">
        <f>+IFERROR((VLOOKUP(A116,Hoja3N!$A$2:$J$841,6,FALSE)),"")</f>
        <v/>
      </c>
      <c r="E116" s="29"/>
      <c r="F116" s="30"/>
      <c r="G116" s="27" t="str">
        <f>+IFERROR((VLOOKUP(A116,Hoja3N!$A$2:$J$841,7,FALSE)),"")</f>
        <v/>
      </c>
      <c r="H116" s="27" t="str">
        <f>+IFERROR((VLOOKUP(A116,Hoja3N!$A$2:$J$841,8,FALSE)),"")</f>
        <v/>
      </c>
      <c r="I116" s="31" t="str">
        <f>+IFERROR((VLOOKUP(A116,Hoja3N!$A$2:$J$841,9,FALSE)),"")</f>
        <v/>
      </c>
      <c r="J116" s="118" t="str">
        <f>+IFERROR((VLOOKUP(A116,Hoja3N!$A$2:$J$841,10,FALSE)),"")</f>
        <v/>
      </c>
    </row>
    <row r="117" spans="1:10" x14ac:dyDescent="0.25">
      <c r="A117" s="117">
        <v>106</v>
      </c>
      <c r="B117" s="27" t="str">
        <f>+IFERROR((VLOOKUP(A117,Hoja3N!$A$2:$J$841,4,FALSE)),"")</f>
        <v/>
      </c>
      <c r="C117" s="27" t="str">
        <f>+IFERROR((VLOOKUP(A117,Hoja3N!$A$2:$J$841,5,FALSE)),"")</f>
        <v/>
      </c>
      <c r="D117" s="28" t="str">
        <f>+IFERROR((VLOOKUP(A117,Hoja3N!$A$2:$J$841,6,FALSE)),"")</f>
        <v/>
      </c>
      <c r="E117" s="29"/>
      <c r="F117" s="30"/>
      <c r="G117" s="27" t="str">
        <f>+IFERROR((VLOOKUP(A117,Hoja3N!$A$2:$J$841,7,FALSE)),"")</f>
        <v/>
      </c>
      <c r="H117" s="27" t="str">
        <f>+IFERROR((VLOOKUP(A117,Hoja3N!$A$2:$J$841,8,FALSE)),"")</f>
        <v/>
      </c>
      <c r="I117" s="31" t="str">
        <f>+IFERROR((VLOOKUP(A117,Hoja3N!$A$2:$J$841,9,FALSE)),"")</f>
        <v/>
      </c>
      <c r="J117" s="118" t="str">
        <f>+IFERROR((VLOOKUP(A117,Hoja3N!$A$2:$J$841,10,FALSE)),"")</f>
        <v/>
      </c>
    </row>
    <row r="118" spans="1:10" x14ac:dyDescent="0.25">
      <c r="A118" s="117">
        <v>107</v>
      </c>
      <c r="B118" s="27" t="str">
        <f>+IFERROR((VLOOKUP(A118,Hoja3N!$A$2:$J$841,4,FALSE)),"")</f>
        <v/>
      </c>
      <c r="C118" s="27" t="str">
        <f>+IFERROR((VLOOKUP(A118,Hoja3N!$A$2:$J$841,5,FALSE)),"")</f>
        <v/>
      </c>
      <c r="D118" s="28" t="str">
        <f>+IFERROR((VLOOKUP(A118,Hoja3N!$A$2:$J$841,6,FALSE)),"")</f>
        <v/>
      </c>
      <c r="E118" s="29"/>
      <c r="F118" s="30"/>
      <c r="G118" s="27" t="str">
        <f>+IFERROR((VLOOKUP(A118,Hoja3N!$A$2:$J$841,7,FALSE)),"")</f>
        <v/>
      </c>
      <c r="H118" s="27" t="str">
        <f>+IFERROR((VLOOKUP(A118,Hoja3N!$A$2:$J$841,8,FALSE)),"")</f>
        <v/>
      </c>
      <c r="I118" s="31" t="str">
        <f>+IFERROR((VLOOKUP(A118,Hoja3N!$A$2:$J$841,9,FALSE)),"")</f>
        <v/>
      </c>
      <c r="J118" s="118" t="str">
        <f>+IFERROR((VLOOKUP(A118,Hoja3N!$A$2:$J$841,10,FALSE)),"")</f>
        <v/>
      </c>
    </row>
    <row r="119" spans="1:10" x14ac:dyDescent="0.25">
      <c r="A119" s="117">
        <v>108</v>
      </c>
      <c r="B119" s="27" t="str">
        <f>+IFERROR((VLOOKUP(A119,Hoja3N!$A$2:$J$841,4,FALSE)),"")</f>
        <v/>
      </c>
      <c r="C119" s="27" t="str">
        <f>+IFERROR((VLOOKUP(A119,Hoja3N!$A$2:$J$841,5,FALSE)),"")</f>
        <v/>
      </c>
      <c r="D119" s="28" t="str">
        <f>+IFERROR((VLOOKUP(A119,Hoja3N!$A$2:$J$841,6,FALSE)),"")</f>
        <v/>
      </c>
      <c r="E119" s="29"/>
      <c r="F119" s="30"/>
      <c r="G119" s="27" t="str">
        <f>+IFERROR((VLOOKUP(A119,Hoja3N!$A$2:$J$841,7,FALSE)),"")</f>
        <v/>
      </c>
      <c r="H119" s="27" t="str">
        <f>+IFERROR((VLOOKUP(A119,Hoja3N!$A$2:$J$841,8,FALSE)),"")</f>
        <v/>
      </c>
      <c r="I119" s="31" t="str">
        <f>+IFERROR((VLOOKUP(A119,Hoja3N!$A$2:$J$841,9,FALSE)),"")</f>
        <v/>
      </c>
      <c r="J119" s="118" t="str">
        <f>+IFERROR((VLOOKUP(A119,Hoja3N!$A$2:$J$841,10,FALSE)),"")</f>
        <v/>
      </c>
    </row>
    <row r="120" spans="1:10" x14ac:dyDescent="0.25">
      <c r="A120" s="117">
        <v>109</v>
      </c>
      <c r="B120" s="27" t="str">
        <f>+IFERROR((VLOOKUP(A120,Hoja3N!$A$2:$J$841,4,FALSE)),"")</f>
        <v/>
      </c>
      <c r="C120" s="27" t="str">
        <f>+IFERROR((VLOOKUP(A120,Hoja3N!$A$2:$J$841,5,FALSE)),"")</f>
        <v/>
      </c>
      <c r="D120" s="28" t="str">
        <f>+IFERROR((VLOOKUP(A120,Hoja3N!$A$2:$J$841,6,FALSE)),"")</f>
        <v/>
      </c>
      <c r="E120" s="29"/>
      <c r="F120" s="30"/>
      <c r="G120" s="27" t="str">
        <f>+IFERROR((VLOOKUP(A120,Hoja3N!$A$2:$J$841,7,FALSE)),"")</f>
        <v/>
      </c>
      <c r="H120" s="27" t="str">
        <f>+IFERROR((VLOOKUP(A120,Hoja3N!$A$2:$J$841,8,FALSE)),"")</f>
        <v/>
      </c>
      <c r="I120" s="31" t="str">
        <f>+IFERROR((VLOOKUP(A120,Hoja3N!$A$2:$J$841,9,FALSE)),"")</f>
        <v/>
      </c>
      <c r="J120" s="118" t="str">
        <f>+IFERROR((VLOOKUP(A120,Hoja3N!$A$2:$J$841,10,FALSE)),"")</f>
        <v/>
      </c>
    </row>
    <row r="121" spans="1:10" x14ac:dyDescent="0.25">
      <c r="A121" s="117">
        <v>110</v>
      </c>
      <c r="B121" s="27" t="str">
        <f>+IFERROR((VLOOKUP(A121,Hoja3N!$A$2:$J$841,4,FALSE)),"")</f>
        <v/>
      </c>
      <c r="C121" s="27" t="str">
        <f>+IFERROR((VLOOKUP(A121,Hoja3N!$A$2:$J$841,5,FALSE)),"")</f>
        <v/>
      </c>
      <c r="D121" s="28" t="str">
        <f>+IFERROR((VLOOKUP(A121,Hoja3N!$A$2:$J$841,6,FALSE)),"")</f>
        <v/>
      </c>
      <c r="E121" s="29"/>
      <c r="F121" s="30"/>
      <c r="G121" s="27" t="str">
        <f>+IFERROR((VLOOKUP(A121,Hoja3N!$A$2:$J$841,7,FALSE)),"")</f>
        <v/>
      </c>
      <c r="H121" s="27" t="str">
        <f>+IFERROR((VLOOKUP(A121,Hoja3N!$A$2:$J$841,8,FALSE)),"")</f>
        <v/>
      </c>
      <c r="I121" s="31" t="str">
        <f>+IFERROR((VLOOKUP(A121,Hoja3N!$A$2:$J$841,9,FALSE)),"")</f>
        <v/>
      </c>
      <c r="J121" s="118" t="str">
        <f>+IFERROR((VLOOKUP(A121,Hoja3N!$A$2:$J$841,10,FALSE)),"")</f>
        <v/>
      </c>
    </row>
    <row r="122" spans="1:10" x14ac:dyDescent="0.25">
      <c r="A122" s="117">
        <v>111</v>
      </c>
      <c r="B122" s="27" t="str">
        <f>+IFERROR((VLOOKUP(A122,Hoja3N!$A$2:$J$841,4,FALSE)),"")</f>
        <v/>
      </c>
      <c r="C122" s="27" t="str">
        <f>+IFERROR((VLOOKUP(A122,Hoja3N!$A$2:$J$841,5,FALSE)),"")</f>
        <v/>
      </c>
      <c r="D122" s="28" t="str">
        <f>+IFERROR((VLOOKUP(A122,Hoja3N!$A$2:$J$841,6,FALSE)),"")</f>
        <v/>
      </c>
      <c r="E122" s="29"/>
      <c r="F122" s="30"/>
      <c r="G122" s="27" t="str">
        <f>+IFERROR((VLOOKUP(A122,Hoja3N!$A$2:$J$841,7,FALSE)),"")</f>
        <v/>
      </c>
      <c r="H122" s="27" t="str">
        <f>+IFERROR((VLOOKUP(A122,Hoja3N!$A$2:$J$841,8,FALSE)),"")</f>
        <v/>
      </c>
      <c r="I122" s="31" t="str">
        <f>+IFERROR((VLOOKUP(A122,Hoja3N!$A$2:$J$841,9,FALSE)),"")</f>
        <v/>
      </c>
      <c r="J122" s="118" t="str">
        <f>+IFERROR((VLOOKUP(A122,Hoja3N!$A$2:$J$841,10,FALSE)),"")</f>
        <v/>
      </c>
    </row>
    <row r="123" spans="1:10" x14ac:dyDescent="0.25">
      <c r="A123" s="117">
        <v>112</v>
      </c>
      <c r="B123" s="27" t="str">
        <f>+IFERROR((VLOOKUP(A123,Hoja3N!$A$2:$J$841,4,FALSE)),"")</f>
        <v/>
      </c>
      <c r="C123" s="27" t="str">
        <f>+IFERROR((VLOOKUP(A123,Hoja3N!$A$2:$J$841,5,FALSE)),"")</f>
        <v/>
      </c>
      <c r="D123" s="28" t="str">
        <f>+IFERROR((VLOOKUP(A123,Hoja3N!$A$2:$J$841,6,FALSE)),"")</f>
        <v/>
      </c>
      <c r="E123" s="29"/>
      <c r="F123" s="30"/>
      <c r="G123" s="27" t="str">
        <f>+IFERROR((VLOOKUP(A123,Hoja3N!$A$2:$J$841,7,FALSE)),"")</f>
        <v/>
      </c>
      <c r="H123" s="27" t="str">
        <f>+IFERROR((VLOOKUP(A123,Hoja3N!$A$2:$J$841,8,FALSE)),"")</f>
        <v/>
      </c>
      <c r="I123" s="31" t="str">
        <f>+IFERROR((VLOOKUP(A123,Hoja3N!$A$2:$J$841,9,FALSE)),"")</f>
        <v/>
      </c>
      <c r="J123" s="118" t="str">
        <f>+IFERROR((VLOOKUP(A123,Hoja3N!$A$2:$J$841,10,FALSE)),"")</f>
        <v/>
      </c>
    </row>
    <row r="124" spans="1:10" x14ac:dyDescent="0.25">
      <c r="A124" s="117">
        <v>113</v>
      </c>
      <c r="B124" s="27" t="str">
        <f>+IFERROR((VLOOKUP(A124,Hoja3N!$A$2:$J$841,4,FALSE)),"")</f>
        <v/>
      </c>
      <c r="C124" s="27" t="str">
        <f>+IFERROR((VLOOKUP(A124,Hoja3N!$A$2:$J$841,5,FALSE)),"")</f>
        <v/>
      </c>
      <c r="D124" s="28" t="str">
        <f>+IFERROR((VLOOKUP(A124,Hoja3N!$A$2:$J$841,6,FALSE)),"")</f>
        <v/>
      </c>
      <c r="E124" s="29"/>
      <c r="F124" s="30"/>
      <c r="G124" s="27" t="str">
        <f>+IFERROR((VLOOKUP(A124,Hoja3N!$A$2:$J$841,7,FALSE)),"")</f>
        <v/>
      </c>
      <c r="H124" s="27" t="str">
        <f>+IFERROR((VLOOKUP(A124,Hoja3N!$A$2:$J$841,8,FALSE)),"")</f>
        <v/>
      </c>
      <c r="I124" s="31" t="str">
        <f>+IFERROR((VLOOKUP(A124,Hoja3N!$A$2:$J$841,9,FALSE)),"")</f>
        <v/>
      </c>
      <c r="J124" s="118" t="str">
        <f>+IFERROR((VLOOKUP(A124,Hoja3N!$A$2:$J$841,10,FALSE)),"")</f>
        <v/>
      </c>
    </row>
    <row r="125" spans="1:10" x14ac:dyDescent="0.25">
      <c r="A125" s="117">
        <v>114</v>
      </c>
      <c r="B125" s="27" t="str">
        <f>+IFERROR((VLOOKUP(A125,Hoja3N!$A$2:$J$841,4,FALSE)),"")</f>
        <v/>
      </c>
      <c r="C125" s="27" t="str">
        <f>+IFERROR((VLOOKUP(A125,Hoja3N!$A$2:$J$841,5,FALSE)),"")</f>
        <v/>
      </c>
      <c r="D125" s="28" t="str">
        <f>+IFERROR((VLOOKUP(A125,Hoja3N!$A$2:$J$841,6,FALSE)),"")</f>
        <v/>
      </c>
      <c r="E125" s="29"/>
      <c r="F125" s="30"/>
      <c r="G125" s="27" t="str">
        <f>+IFERROR((VLOOKUP(A125,Hoja3N!$A$2:$J$841,7,FALSE)),"")</f>
        <v/>
      </c>
      <c r="H125" s="27" t="str">
        <f>+IFERROR((VLOOKUP(A125,Hoja3N!$A$2:$J$841,8,FALSE)),"")</f>
        <v/>
      </c>
      <c r="I125" s="31" t="str">
        <f>+IFERROR((VLOOKUP(A125,Hoja3N!$A$2:$J$841,9,FALSE)),"")</f>
        <v/>
      </c>
      <c r="J125" s="118" t="str">
        <f>+IFERROR((VLOOKUP(A125,Hoja3N!$A$2:$J$841,10,FALSE)),"")</f>
        <v/>
      </c>
    </row>
    <row r="126" spans="1:10" x14ac:dyDescent="0.25">
      <c r="A126" s="117">
        <v>115</v>
      </c>
      <c r="B126" s="27" t="str">
        <f>+IFERROR((VLOOKUP(A126,Hoja3N!$A$2:$J$841,4,FALSE)),"")</f>
        <v/>
      </c>
      <c r="C126" s="27" t="str">
        <f>+IFERROR((VLOOKUP(A126,Hoja3N!$A$2:$J$841,5,FALSE)),"")</f>
        <v/>
      </c>
      <c r="D126" s="28" t="str">
        <f>+IFERROR((VLOOKUP(A126,Hoja3N!$A$2:$J$841,6,FALSE)),"")</f>
        <v/>
      </c>
      <c r="E126" s="29"/>
      <c r="F126" s="30"/>
      <c r="G126" s="27" t="str">
        <f>+IFERROR((VLOOKUP(A126,Hoja3N!$A$2:$J$841,7,FALSE)),"")</f>
        <v/>
      </c>
      <c r="H126" s="27" t="str">
        <f>+IFERROR((VLOOKUP(A126,Hoja3N!$A$2:$J$841,8,FALSE)),"")</f>
        <v/>
      </c>
      <c r="I126" s="31" t="str">
        <f>+IFERROR((VLOOKUP(A126,Hoja3N!$A$2:$J$841,9,FALSE)),"")</f>
        <v/>
      </c>
      <c r="J126" s="118" t="str">
        <f>+IFERROR((VLOOKUP(A126,Hoja3N!$A$2:$J$841,10,FALSE)),"")</f>
        <v/>
      </c>
    </row>
    <row r="127" spans="1:10" x14ac:dyDescent="0.25">
      <c r="A127" s="117">
        <v>116</v>
      </c>
      <c r="B127" s="27" t="str">
        <f>+IFERROR((VLOOKUP(A127,Hoja3N!$A$2:$J$841,4,FALSE)),"")</f>
        <v/>
      </c>
      <c r="C127" s="27" t="str">
        <f>+IFERROR((VLOOKUP(A127,Hoja3N!$A$2:$J$841,5,FALSE)),"")</f>
        <v/>
      </c>
      <c r="D127" s="28" t="str">
        <f>+IFERROR((VLOOKUP(A127,Hoja3N!$A$2:$J$841,6,FALSE)),"")</f>
        <v/>
      </c>
      <c r="E127" s="29"/>
      <c r="F127" s="30"/>
      <c r="G127" s="27" t="str">
        <f>+IFERROR((VLOOKUP(A127,Hoja3N!$A$2:$J$841,7,FALSE)),"")</f>
        <v/>
      </c>
      <c r="H127" s="27" t="str">
        <f>+IFERROR((VLOOKUP(A127,Hoja3N!$A$2:$J$841,8,FALSE)),"")</f>
        <v/>
      </c>
      <c r="I127" s="31" t="str">
        <f>+IFERROR((VLOOKUP(A127,Hoja3N!$A$2:$J$841,9,FALSE)),"")</f>
        <v/>
      </c>
      <c r="J127" s="118" t="str">
        <f>+IFERROR((VLOOKUP(A127,Hoja3N!$A$2:$J$841,10,FALSE)),"")</f>
        <v/>
      </c>
    </row>
    <row r="128" spans="1:10" x14ac:dyDescent="0.25">
      <c r="A128" s="117">
        <v>117</v>
      </c>
      <c r="B128" s="27" t="str">
        <f>+IFERROR((VLOOKUP(A128,Hoja3N!$A$2:$J$841,4,FALSE)),"")</f>
        <v/>
      </c>
      <c r="C128" s="27" t="str">
        <f>+IFERROR((VLOOKUP(A128,Hoja3N!$A$2:$J$841,5,FALSE)),"")</f>
        <v/>
      </c>
      <c r="D128" s="28" t="str">
        <f>+IFERROR((VLOOKUP(A128,Hoja3N!$A$2:$J$841,6,FALSE)),"")</f>
        <v/>
      </c>
      <c r="E128" s="29"/>
      <c r="F128" s="30"/>
      <c r="G128" s="27" t="str">
        <f>+IFERROR((VLOOKUP(A128,Hoja3N!$A$2:$J$841,7,FALSE)),"")</f>
        <v/>
      </c>
      <c r="H128" s="27" t="str">
        <f>+IFERROR((VLOOKUP(A128,Hoja3N!$A$2:$J$841,8,FALSE)),"")</f>
        <v/>
      </c>
      <c r="I128" s="31" t="str">
        <f>+IFERROR((VLOOKUP(A128,Hoja3N!$A$2:$J$841,9,FALSE)),"")</f>
        <v/>
      </c>
      <c r="J128" s="118" t="str">
        <f>+IFERROR((VLOOKUP(A128,Hoja3N!$A$2:$J$841,10,FALSE)),"")</f>
        <v/>
      </c>
    </row>
    <row r="129" spans="1:10" x14ac:dyDescent="0.25">
      <c r="A129" s="117">
        <v>118</v>
      </c>
      <c r="B129" s="27" t="str">
        <f>+IFERROR((VLOOKUP(A129,Hoja3N!$A$2:$J$841,4,FALSE)),"")</f>
        <v/>
      </c>
      <c r="C129" s="27" t="str">
        <f>+IFERROR((VLOOKUP(A129,Hoja3N!$A$2:$J$841,5,FALSE)),"")</f>
        <v/>
      </c>
      <c r="D129" s="28" t="str">
        <f>+IFERROR((VLOOKUP(A129,Hoja3N!$A$2:$J$841,6,FALSE)),"")</f>
        <v/>
      </c>
      <c r="E129" s="29"/>
      <c r="F129" s="30"/>
      <c r="G129" s="27" t="str">
        <f>+IFERROR((VLOOKUP(A129,Hoja3N!$A$2:$J$841,7,FALSE)),"")</f>
        <v/>
      </c>
      <c r="H129" s="27" t="str">
        <f>+IFERROR((VLOOKUP(A129,Hoja3N!$A$2:$J$841,8,FALSE)),"")</f>
        <v/>
      </c>
      <c r="I129" s="31" t="str">
        <f>+IFERROR((VLOOKUP(A129,Hoja3N!$A$2:$J$841,9,FALSE)),"")</f>
        <v/>
      </c>
      <c r="J129" s="118" t="str">
        <f>+IFERROR((VLOOKUP(A129,Hoja3N!$A$2:$J$841,10,FALSE)),"")</f>
        <v/>
      </c>
    </row>
    <row r="130" spans="1:10" x14ac:dyDescent="0.25">
      <c r="A130" s="117">
        <v>119</v>
      </c>
      <c r="B130" s="27" t="str">
        <f>+IFERROR((VLOOKUP(A130,Hoja3N!$A$2:$J$841,4,FALSE)),"")</f>
        <v/>
      </c>
      <c r="C130" s="27" t="str">
        <f>+IFERROR((VLOOKUP(A130,Hoja3N!$A$2:$J$841,5,FALSE)),"")</f>
        <v/>
      </c>
      <c r="D130" s="28" t="str">
        <f>+IFERROR((VLOOKUP(A130,Hoja3N!$A$2:$J$841,6,FALSE)),"")</f>
        <v/>
      </c>
      <c r="E130" s="29"/>
      <c r="F130" s="30"/>
      <c r="G130" s="27" t="str">
        <f>+IFERROR((VLOOKUP(A130,Hoja3N!$A$2:$J$841,7,FALSE)),"")</f>
        <v/>
      </c>
      <c r="H130" s="27" t="str">
        <f>+IFERROR((VLOOKUP(A130,Hoja3N!$A$2:$J$841,8,FALSE)),"")</f>
        <v/>
      </c>
      <c r="I130" s="31" t="str">
        <f>+IFERROR((VLOOKUP(A130,Hoja3N!$A$2:$J$841,9,FALSE)),"")</f>
        <v/>
      </c>
      <c r="J130" s="118" t="str">
        <f>+IFERROR((VLOOKUP(A130,Hoja3N!$A$2:$J$841,10,FALSE)),"")</f>
        <v/>
      </c>
    </row>
    <row r="131" spans="1:10" x14ac:dyDescent="0.25">
      <c r="A131" s="117">
        <v>120</v>
      </c>
      <c r="B131" s="27" t="str">
        <f>+IFERROR((VLOOKUP(A131,Hoja3N!$A$2:$J$841,4,FALSE)),"")</f>
        <v/>
      </c>
      <c r="C131" s="27" t="str">
        <f>+IFERROR((VLOOKUP(A131,Hoja3N!$A$2:$J$841,5,FALSE)),"")</f>
        <v/>
      </c>
      <c r="D131" s="28" t="str">
        <f>+IFERROR((VLOOKUP(A131,Hoja3N!$A$2:$J$841,6,FALSE)),"")</f>
        <v/>
      </c>
      <c r="E131" s="29"/>
      <c r="F131" s="30"/>
      <c r="G131" s="27" t="str">
        <f>+IFERROR((VLOOKUP(A131,Hoja3N!$A$2:$J$841,7,FALSE)),"")</f>
        <v/>
      </c>
      <c r="H131" s="27" t="str">
        <f>+IFERROR((VLOOKUP(A131,Hoja3N!$A$2:$J$841,8,FALSE)),"")</f>
        <v/>
      </c>
      <c r="I131" s="31" t="str">
        <f>+IFERROR((VLOOKUP(A131,Hoja3N!$A$2:$J$841,9,FALSE)),"")</f>
        <v/>
      </c>
      <c r="J131" s="118" t="str">
        <f>+IFERROR((VLOOKUP(A131,Hoja3N!$A$2:$J$841,10,FALSE)),"")</f>
        <v/>
      </c>
    </row>
    <row r="132" spans="1:10" x14ac:dyDescent="0.25">
      <c r="A132" s="117">
        <v>121</v>
      </c>
      <c r="B132" s="27" t="str">
        <f>+IFERROR((VLOOKUP(A132,Hoja3N!$A$2:$J$841,4,FALSE)),"")</f>
        <v/>
      </c>
      <c r="C132" s="27" t="str">
        <f>+IFERROR((VLOOKUP(A132,Hoja3N!$A$2:$J$841,5,FALSE)),"")</f>
        <v/>
      </c>
      <c r="D132" s="28" t="str">
        <f>+IFERROR((VLOOKUP(A132,Hoja3N!$A$2:$J$841,6,FALSE)),"")</f>
        <v/>
      </c>
      <c r="E132" s="29"/>
      <c r="F132" s="30"/>
      <c r="G132" s="27" t="str">
        <f>+IFERROR((VLOOKUP(A132,Hoja3N!$A$2:$J$841,7,FALSE)),"")</f>
        <v/>
      </c>
      <c r="H132" s="27" t="str">
        <f>+IFERROR((VLOOKUP(A132,Hoja3N!$A$2:$J$841,8,FALSE)),"")</f>
        <v/>
      </c>
      <c r="I132" s="31" t="str">
        <f>+IFERROR((VLOOKUP(A132,Hoja3N!$A$2:$J$841,9,FALSE)),"")</f>
        <v/>
      </c>
      <c r="J132" s="118" t="str">
        <f>+IFERROR((VLOOKUP(A132,Hoja3N!$A$2:$J$841,10,FALSE)),"")</f>
        <v/>
      </c>
    </row>
    <row r="133" spans="1:10" x14ac:dyDescent="0.25">
      <c r="A133" s="117">
        <v>122</v>
      </c>
      <c r="B133" s="27" t="str">
        <f>+IFERROR((VLOOKUP(A133,Hoja3N!$A$2:$J$841,4,FALSE)),"")</f>
        <v/>
      </c>
      <c r="C133" s="27" t="str">
        <f>+IFERROR((VLOOKUP(A133,Hoja3N!$A$2:$J$841,5,FALSE)),"")</f>
        <v/>
      </c>
      <c r="D133" s="28" t="str">
        <f>+IFERROR((VLOOKUP(A133,Hoja3N!$A$2:$J$841,6,FALSE)),"")</f>
        <v/>
      </c>
      <c r="E133" s="29"/>
      <c r="F133" s="30"/>
      <c r="G133" s="27" t="str">
        <f>+IFERROR((VLOOKUP(A133,Hoja3N!$A$2:$J$841,7,FALSE)),"")</f>
        <v/>
      </c>
      <c r="H133" s="27" t="str">
        <f>+IFERROR((VLOOKUP(A133,Hoja3N!$A$2:$J$841,8,FALSE)),"")</f>
        <v/>
      </c>
      <c r="I133" s="31" t="str">
        <f>+IFERROR((VLOOKUP(A133,Hoja3N!$A$2:$J$841,9,FALSE)),"")</f>
        <v/>
      </c>
      <c r="J133" s="118" t="str">
        <f>+IFERROR((VLOOKUP(A133,Hoja3N!$A$2:$J$841,10,FALSE)),"")</f>
        <v/>
      </c>
    </row>
    <row r="134" spans="1:10" x14ac:dyDescent="0.25">
      <c r="A134" s="117">
        <v>123</v>
      </c>
      <c r="B134" s="27" t="str">
        <f>+IFERROR((VLOOKUP(A134,Hoja3N!$A$2:$J$841,4,FALSE)),"")</f>
        <v/>
      </c>
      <c r="C134" s="27" t="str">
        <f>+IFERROR((VLOOKUP(A134,Hoja3N!$A$2:$J$841,5,FALSE)),"")</f>
        <v/>
      </c>
      <c r="D134" s="28" t="str">
        <f>+IFERROR((VLOOKUP(A134,Hoja3N!$A$2:$J$841,6,FALSE)),"")</f>
        <v/>
      </c>
      <c r="E134" s="29"/>
      <c r="F134" s="30"/>
      <c r="G134" s="27" t="str">
        <f>+IFERROR((VLOOKUP(A134,Hoja3N!$A$2:$J$841,7,FALSE)),"")</f>
        <v/>
      </c>
      <c r="H134" s="27" t="str">
        <f>+IFERROR((VLOOKUP(A134,Hoja3N!$A$2:$J$841,8,FALSE)),"")</f>
        <v/>
      </c>
      <c r="I134" s="31" t="str">
        <f>+IFERROR((VLOOKUP(A134,Hoja3N!$A$2:$J$841,9,FALSE)),"")</f>
        <v/>
      </c>
      <c r="J134" s="118" t="str">
        <f>+IFERROR((VLOOKUP(A134,Hoja3N!$A$2:$J$841,10,FALSE)),"")</f>
        <v/>
      </c>
    </row>
    <row r="135" spans="1:10" x14ac:dyDescent="0.25">
      <c r="A135" s="117">
        <v>124</v>
      </c>
      <c r="B135" s="27" t="str">
        <f>+IFERROR((VLOOKUP(A135,Hoja3N!$A$2:$J$841,4,FALSE)),"")</f>
        <v/>
      </c>
      <c r="C135" s="27" t="str">
        <f>+IFERROR((VLOOKUP(A135,Hoja3N!$A$2:$J$841,5,FALSE)),"")</f>
        <v/>
      </c>
      <c r="D135" s="28" t="str">
        <f>+IFERROR((VLOOKUP(A135,Hoja3N!$A$2:$J$841,6,FALSE)),"")</f>
        <v/>
      </c>
      <c r="E135" s="29"/>
      <c r="F135" s="30"/>
      <c r="G135" s="27" t="str">
        <f>+IFERROR((VLOOKUP(A135,Hoja3N!$A$2:$J$841,7,FALSE)),"")</f>
        <v/>
      </c>
      <c r="H135" s="27" t="str">
        <f>+IFERROR((VLOOKUP(A135,Hoja3N!$A$2:$J$841,8,FALSE)),"")</f>
        <v/>
      </c>
      <c r="I135" s="31" t="str">
        <f>+IFERROR((VLOOKUP(A135,Hoja3N!$A$2:$J$841,9,FALSE)),"")</f>
        <v/>
      </c>
      <c r="J135" s="118" t="str">
        <f>+IFERROR((VLOOKUP(A135,Hoja3N!$A$2:$J$841,10,FALSE)),"")</f>
        <v/>
      </c>
    </row>
    <row r="136" spans="1:10" x14ac:dyDescent="0.25">
      <c r="A136" s="117">
        <v>125</v>
      </c>
      <c r="B136" s="27" t="str">
        <f>+IFERROR((VLOOKUP(A136,Hoja3N!$A$2:$J$841,4,FALSE)),"")</f>
        <v/>
      </c>
      <c r="C136" s="27" t="str">
        <f>+IFERROR((VLOOKUP(A136,Hoja3N!$A$2:$J$841,5,FALSE)),"")</f>
        <v/>
      </c>
      <c r="D136" s="28" t="str">
        <f>+IFERROR((VLOOKUP(A136,Hoja3N!$A$2:$J$841,6,FALSE)),"")</f>
        <v/>
      </c>
      <c r="E136" s="29"/>
      <c r="F136" s="30"/>
      <c r="G136" s="27" t="str">
        <f>+IFERROR((VLOOKUP(A136,Hoja3N!$A$2:$J$841,7,FALSE)),"")</f>
        <v/>
      </c>
      <c r="H136" s="27" t="str">
        <f>+IFERROR((VLOOKUP(A136,Hoja3N!$A$2:$J$841,8,FALSE)),"")</f>
        <v/>
      </c>
      <c r="I136" s="31" t="str">
        <f>+IFERROR((VLOOKUP(A136,Hoja3N!$A$2:$J$841,9,FALSE)),"")</f>
        <v/>
      </c>
      <c r="J136" s="118" t="str">
        <f>+IFERROR((VLOOKUP(A136,Hoja3N!$A$2:$J$841,10,FALSE)),"")</f>
        <v/>
      </c>
    </row>
    <row r="137" spans="1:10" x14ac:dyDescent="0.25">
      <c r="A137" s="117">
        <v>126</v>
      </c>
      <c r="B137" s="27" t="str">
        <f>+IFERROR((VLOOKUP(A137,Hoja3N!$A$2:$J$841,4,FALSE)),"")</f>
        <v/>
      </c>
      <c r="C137" s="27" t="str">
        <f>+IFERROR((VLOOKUP(A137,Hoja3N!$A$2:$J$841,5,FALSE)),"")</f>
        <v/>
      </c>
      <c r="D137" s="28" t="str">
        <f>+IFERROR((VLOOKUP(A137,Hoja3N!$A$2:$J$841,6,FALSE)),"")</f>
        <v/>
      </c>
      <c r="E137" s="29"/>
      <c r="F137" s="30"/>
      <c r="G137" s="27" t="str">
        <f>+IFERROR((VLOOKUP(A137,Hoja3N!$A$2:$J$841,7,FALSE)),"")</f>
        <v/>
      </c>
      <c r="H137" s="27" t="str">
        <f>+IFERROR((VLOOKUP(A137,Hoja3N!$A$2:$J$841,8,FALSE)),"")</f>
        <v/>
      </c>
      <c r="I137" s="31" t="str">
        <f>+IFERROR((VLOOKUP(A137,Hoja3N!$A$2:$J$841,9,FALSE)),"")</f>
        <v/>
      </c>
      <c r="J137" s="118" t="str">
        <f>+IFERROR((VLOOKUP(A137,Hoja3N!$A$2:$J$841,10,FALSE)),"")</f>
        <v/>
      </c>
    </row>
    <row r="138" spans="1:10" x14ac:dyDescent="0.25">
      <c r="A138" s="117">
        <v>127</v>
      </c>
      <c r="B138" s="27" t="str">
        <f>+IFERROR((VLOOKUP(A138,Hoja3N!$A$2:$J$841,4,FALSE)),"")</f>
        <v/>
      </c>
      <c r="C138" s="27" t="str">
        <f>+IFERROR((VLOOKUP(A138,Hoja3N!$A$2:$J$841,5,FALSE)),"")</f>
        <v/>
      </c>
      <c r="D138" s="28" t="str">
        <f>+IFERROR((VLOOKUP(A138,Hoja3N!$A$2:$J$841,6,FALSE)),"")</f>
        <v/>
      </c>
      <c r="E138" s="29"/>
      <c r="F138" s="30"/>
      <c r="G138" s="27" t="str">
        <f>+IFERROR((VLOOKUP(A138,Hoja3N!$A$2:$J$841,7,FALSE)),"")</f>
        <v/>
      </c>
      <c r="H138" s="27" t="str">
        <f>+IFERROR((VLOOKUP(A138,Hoja3N!$A$2:$J$841,8,FALSE)),"")</f>
        <v/>
      </c>
      <c r="I138" s="31" t="str">
        <f>+IFERROR((VLOOKUP(A138,Hoja3N!$A$2:$J$841,9,FALSE)),"")</f>
        <v/>
      </c>
      <c r="J138" s="118" t="str">
        <f>+IFERROR((VLOOKUP(A138,Hoja3N!$A$2:$J$841,10,FALSE)),"")</f>
        <v/>
      </c>
    </row>
    <row r="139" spans="1:10" x14ac:dyDescent="0.25">
      <c r="A139" s="117">
        <v>128</v>
      </c>
      <c r="B139" s="27" t="str">
        <f>+IFERROR((VLOOKUP(A139,Hoja3N!$A$2:$J$841,4,FALSE)),"")</f>
        <v/>
      </c>
      <c r="C139" s="27" t="str">
        <f>+IFERROR((VLOOKUP(A139,Hoja3N!$A$2:$J$841,5,FALSE)),"")</f>
        <v/>
      </c>
      <c r="D139" s="28" t="str">
        <f>+IFERROR((VLOOKUP(A139,Hoja3N!$A$2:$J$841,6,FALSE)),"")</f>
        <v/>
      </c>
      <c r="E139" s="29"/>
      <c r="F139" s="30"/>
      <c r="G139" s="27" t="str">
        <f>+IFERROR((VLOOKUP(A139,Hoja3N!$A$2:$J$841,7,FALSE)),"")</f>
        <v/>
      </c>
      <c r="H139" s="27" t="str">
        <f>+IFERROR((VLOOKUP(A139,Hoja3N!$A$2:$J$841,8,FALSE)),"")</f>
        <v/>
      </c>
      <c r="I139" s="31" t="str">
        <f>+IFERROR((VLOOKUP(A139,Hoja3N!$A$2:$J$841,9,FALSE)),"")</f>
        <v/>
      </c>
      <c r="J139" s="118" t="str">
        <f>+IFERROR((VLOOKUP(A139,Hoja3N!$A$2:$J$841,10,FALSE)),"")</f>
        <v/>
      </c>
    </row>
    <row r="140" spans="1:10" x14ac:dyDescent="0.25">
      <c r="A140" s="117">
        <v>129</v>
      </c>
      <c r="B140" s="27" t="str">
        <f>+IFERROR((VLOOKUP(A140,Hoja3N!$A$2:$J$841,4,FALSE)),"")</f>
        <v/>
      </c>
      <c r="C140" s="27" t="str">
        <f>+IFERROR((VLOOKUP(A140,Hoja3N!$A$2:$J$841,5,FALSE)),"")</f>
        <v/>
      </c>
      <c r="D140" s="28" t="str">
        <f>+IFERROR((VLOOKUP(A140,Hoja3N!$A$2:$J$841,6,FALSE)),"")</f>
        <v/>
      </c>
      <c r="E140" s="29"/>
      <c r="F140" s="30"/>
      <c r="G140" s="27" t="str">
        <f>+IFERROR((VLOOKUP(A140,Hoja3N!$A$2:$J$841,7,FALSE)),"")</f>
        <v/>
      </c>
      <c r="H140" s="27" t="str">
        <f>+IFERROR((VLOOKUP(A140,Hoja3N!$A$2:$J$841,8,FALSE)),"")</f>
        <v/>
      </c>
      <c r="I140" s="31" t="str">
        <f>+IFERROR((VLOOKUP(A140,Hoja3N!$A$2:$J$841,9,FALSE)),"")</f>
        <v/>
      </c>
      <c r="J140" s="118" t="str">
        <f>+IFERROR((VLOOKUP(A140,Hoja3N!$A$2:$J$841,10,FALSE)),"")</f>
        <v/>
      </c>
    </row>
    <row r="141" spans="1:10" x14ac:dyDescent="0.25">
      <c r="A141" s="117">
        <v>130</v>
      </c>
      <c r="B141" s="27" t="str">
        <f>+IFERROR((VLOOKUP(A141,Hoja3N!$A$2:$J$841,4,FALSE)),"")</f>
        <v/>
      </c>
      <c r="C141" s="27" t="str">
        <f>+IFERROR((VLOOKUP(A141,Hoja3N!$A$2:$J$841,5,FALSE)),"")</f>
        <v/>
      </c>
      <c r="D141" s="28" t="str">
        <f>+IFERROR((VLOOKUP(A141,Hoja3N!$A$2:$J$841,6,FALSE)),"")</f>
        <v/>
      </c>
      <c r="E141" s="29"/>
      <c r="F141" s="30"/>
      <c r="G141" s="27" t="str">
        <f>+IFERROR((VLOOKUP(A141,Hoja3N!$A$2:$J$841,7,FALSE)),"")</f>
        <v/>
      </c>
      <c r="H141" s="27" t="str">
        <f>+IFERROR((VLOOKUP(A141,Hoja3N!$A$2:$J$841,8,FALSE)),"")</f>
        <v/>
      </c>
      <c r="I141" s="31" t="str">
        <f>+IFERROR((VLOOKUP(A141,Hoja3N!$A$2:$J$841,9,FALSE)),"")</f>
        <v/>
      </c>
      <c r="J141" s="118" t="str">
        <f>+IFERROR((VLOOKUP(A141,Hoja3N!$A$2:$J$841,10,FALSE)),"")</f>
        <v/>
      </c>
    </row>
    <row r="142" spans="1:10" x14ac:dyDescent="0.25">
      <c r="A142" s="117">
        <v>131</v>
      </c>
      <c r="B142" s="27" t="str">
        <f>+IFERROR((VLOOKUP(A142,Hoja3N!$A$2:$J$841,4,FALSE)),"")</f>
        <v/>
      </c>
      <c r="C142" s="27" t="str">
        <f>+IFERROR((VLOOKUP(A142,Hoja3N!$A$2:$J$841,5,FALSE)),"")</f>
        <v/>
      </c>
      <c r="D142" s="28" t="str">
        <f>+IFERROR((VLOOKUP(A142,Hoja3N!$A$2:$J$841,6,FALSE)),"")</f>
        <v/>
      </c>
      <c r="E142" s="29"/>
      <c r="F142" s="30"/>
      <c r="G142" s="27" t="str">
        <f>+IFERROR((VLOOKUP(A142,Hoja3N!$A$2:$J$841,7,FALSE)),"")</f>
        <v/>
      </c>
      <c r="H142" s="27" t="str">
        <f>+IFERROR((VLOOKUP(A142,Hoja3N!$A$2:$J$841,8,FALSE)),"")</f>
        <v/>
      </c>
      <c r="I142" s="31" t="str">
        <f>+IFERROR((VLOOKUP(A142,Hoja3N!$A$2:$J$841,9,FALSE)),"")</f>
        <v/>
      </c>
      <c r="J142" s="118" t="str">
        <f>+IFERROR((VLOOKUP(A142,Hoja3N!$A$2:$J$841,10,FALSE)),"")</f>
        <v/>
      </c>
    </row>
    <row r="143" spans="1:10" x14ac:dyDescent="0.25">
      <c r="A143" s="117">
        <v>132</v>
      </c>
      <c r="B143" s="27" t="str">
        <f>+IFERROR((VLOOKUP(A143,Hoja3N!$A$2:$J$841,4,FALSE)),"")</f>
        <v/>
      </c>
      <c r="C143" s="27" t="str">
        <f>+IFERROR((VLOOKUP(A143,Hoja3N!$A$2:$J$841,5,FALSE)),"")</f>
        <v/>
      </c>
      <c r="D143" s="28" t="str">
        <f>+IFERROR((VLOOKUP(A143,Hoja3N!$A$2:$J$841,6,FALSE)),"")</f>
        <v/>
      </c>
      <c r="E143" s="29"/>
      <c r="F143" s="30"/>
      <c r="G143" s="27" t="str">
        <f>+IFERROR((VLOOKUP(A143,Hoja3N!$A$2:$J$841,7,FALSE)),"")</f>
        <v/>
      </c>
      <c r="H143" s="27" t="str">
        <f>+IFERROR((VLOOKUP(A143,Hoja3N!$A$2:$J$841,8,FALSE)),"")</f>
        <v/>
      </c>
      <c r="I143" s="31" t="str">
        <f>+IFERROR((VLOOKUP(A143,Hoja3N!$A$2:$J$841,9,FALSE)),"")</f>
        <v/>
      </c>
      <c r="J143" s="118" t="str">
        <f>+IFERROR((VLOOKUP(A143,Hoja3N!$A$2:$J$841,10,FALSE)),"")</f>
        <v/>
      </c>
    </row>
    <row r="144" spans="1:10" x14ac:dyDescent="0.25">
      <c r="A144" s="117">
        <v>133</v>
      </c>
      <c r="B144" s="27" t="str">
        <f>+IFERROR((VLOOKUP(A144,Hoja3N!$A$2:$J$841,4,FALSE)),"")</f>
        <v/>
      </c>
      <c r="C144" s="27" t="str">
        <f>+IFERROR((VLOOKUP(A144,Hoja3N!$A$2:$J$841,5,FALSE)),"")</f>
        <v/>
      </c>
      <c r="D144" s="28" t="str">
        <f>+IFERROR((VLOOKUP(A144,Hoja3N!$A$2:$J$841,6,FALSE)),"")</f>
        <v/>
      </c>
      <c r="E144" s="29"/>
      <c r="F144" s="30"/>
      <c r="G144" s="27" t="str">
        <f>+IFERROR((VLOOKUP(A144,Hoja3N!$A$2:$J$841,7,FALSE)),"")</f>
        <v/>
      </c>
      <c r="H144" s="27" t="str">
        <f>+IFERROR((VLOOKUP(A144,Hoja3N!$A$2:$J$841,8,FALSE)),"")</f>
        <v/>
      </c>
      <c r="I144" s="31" t="str">
        <f>+IFERROR((VLOOKUP(A144,Hoja3N!$A$2:$J$841,9,FALSE)),"")</f>
        <v/>
      </c>
      <c r="J144" s="118" t="str">
        <f>+IFERROR((VLOOKUP(A144,Hoja3N!$A$2:$J$841,10,FALSE)),"")</f>
        <v/>
      </c>
    </row>
    <row r="145" spans="1:10" x14ac:dyDescent="0.25">
      <c r="A145" s="117">
        <v>134</v>
      </c>
      <c r="B145" s="27" t="str">
        <f>+IFERROR((VLOOKUP(A145,Hoja3N!$A$2:$J$841,4,FALSE)),"")</f>
        <v/>
      </c>
      <c r="C145" s="27" t="str">
        <f>+IFERROR((VLOOKUP(A145,Hoja3N!$A$2:$J$841,5,FALSE)),"")</f>
        <v/>
      </c>
      <c r="D145" s="28" t="str">
        <f>+IFERROR((VLOOKUP(A145,Hoja3N!$A$2:$J$841,6,FALSE)),"")</f>
        <v/>
      </c>
      <c r="E145" s="29"/>
      <c r="F145" s="30"/>
      <c r="G145" s="27" t="str">
        <f>+IFERROR((VLOOKUP(A145,Hoja3N!$A$2:$J$841,7,FALSE)),"")</f>
        <v/>
      </c>
      <c r="H145" s="27" t="str">
        <f>+IFERROR((VLOOKUP(A145,Hoja3N!$A$2:$J$841,8,FALSE)),"")</f>
        <v/>
      </c>
      <c r="I145" s="31" t="str">
        <f>+IFERROR((VLOOKUP(A145,Hoja3N!$A$2:$J$841,9,FALSE)),"")</f>
        <v/>
      </c>
      <c r="J145" s="118" t="str">
        <f>+IFERROR((VLOOKUP(A145,Hoja3N!$A$2:$J$841,10,FALSE)),"")</f>
        <v/>
      </c>
    </row>
    <row r="146" spans="1:10" ht="15.75" thickBot="1" x14ac:dyDescent="0.3">
      <c r="A146" s="119">
        <v>135</v>
      </c>
      <c r="B146" s="189" t="str">
        <f>+IFERROR((VLOOKUP(A146,Hoja3N!$A$2:$J$841,4,FALSE)),"")</f>
        <v/>
      </c>
      <c r="C146" s="189" t="str">
        <f>+IFERROR((VLOOKUP(A146,Hoja3N!$A$2:$J$841,5,FALSE)),"")</f>
        <v/>
      </c>
      <c r="D146" s="190" t="str">
        <f>+IFERROR((VLOOKUP(A146,Hoja3N!$A$2:$J$841,6,FALSE)),"")</f>
        <v/>
      </c>
      <c r="E146" s="191"/>
      <c r="F146" s="192"/>
      <c r="G146" s="189" t="str">
        <f>+IFERROR((VLOOKUP(A146,Hoja3N!$A$2:$J$841,7,FALSE)),"")</f>
        <v/>
      </c>
      <c r="H146" s="189" t="str">
        <f>+IFERROR((VLOOKUP(A146,Hoja3N!$A$2:$J$841,8,FALSE)),"")</f>
        <v/>
      </c>
      <c r="I146" s="193" t="str">
        <f>+IFERROR((VLOOKUP(A146,Hoja3N!$A$2:$J$841,9,FALSE)),"")</f>
        <v/>
      </c>
      <c r="J146" s="194" t="str">
        <f>+IFERROR((VLOOKUP(A146,Hoja3N!$A$2:$J$841,10,FALSE)),"")</f>
        <v/>
      </c>
    </row>
    <row r="147" spans="1:10" x14ac:dyDescent="0.25">
      <c r="A147" s="352" t="s">
        <v>76</v>
      </c>
      <c r="B147" s="352"/>
      <c r="C147" s="352"/>
      <c r="D147" s="352"/>
      <c r="E147" s="352"/>
      <c r="F147" s="352"/>
      <c r="G147" s="352"/>
      <c r="H147" s="352"/>
      <c r="I147" s="352"/>
      <c r="J147" s="352"/>
    </row>
  </sheetData>
  <sheetProtection algorithmName="SHA-512" hashValue="4AFwfDyR5B2npOtG993As3Yy8scN6QPfj+m8HpW0a0xy+t9XcG0lwr9vniR9zxiftvV2FEBgZH9BXEfdqSTuLg==" saltValue="TmYYPNUY8VJ9EF2OGjcdbg==" spinCount="100000" sheet="1" objects="1" scenarios="1"/>
  <mergeCells count="5">
    <mergeCell ref="B6:I6"/>
    <mergeCell ref="B7:I7"/>
    <mergeCell ref="B8:I8"/>
    <mergeCell ref="D11:F11"/>
    <mergeCell ref="A147:J147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2E24-38D1-4CE4-AC4B-EFEAA623A29B}">
  <sheetPr codeName="Hoja10">
    <tabColor theme="5" tint="-0.249977111117893"/>
  </sheetPr>
  <dimension ref="A1:K841"/>
  <sheetViews>
    <sheetView zoomScale="85" zoomScaleNormal="85" workbookViewId="0">
      <selection activeCell="C1" sqref="C1"/>
    </sheetView>
  </sheetViews>
  <sheetFormatPr baseColWidth="10" defaultRowHeight="15" x14ac:dyDescent="0.25"/>
  <cols>
    <col min="3" max="3" width="30.7109375" bestFit="1" customWidth="1"/>
    <col min="4" max="4" width="11.5703125" bestFit="1" customWidth="1"/>
    <col min="5" max="5" width="11.5703125" customWidth="1"/>
    <col min="6" max="6" width="113.5703125" bestFit="1" customWidth="1"/>
    <col min="7" max="7" width="30.7109375" bestFit="1" customWidth="1"/>
    <col min="8" max="8" width="12.140625" bestFit="1" customWidth="1"/>
    <col min="9" max="9" width="44" bestFit="1" customWidth="1"/>
    <col min="10" max="10" width="14.140625" customWidth="1"/>
  </cols>
  <sheetData>
    <row r="1" spans="1:11" ht="37.5" x14ac:dyDescent="0.25">
      <c r="B1" s="37" t="s">
        <v>79</v>
      </c>
      <c r="C1" s="37" t="s">
        <v>80</v>
      </c>
      <c r="D1" s="37" t="s">
        <v>81</v>
      </c>
      <c r="E1" s="37"/>
      <c r="F1" s="37" t="s">
        <v>82</v>
      </c>
      <c r="G1" s="37" t="s">
        <v>73</v>
      </c>
      <c r="H1" s="37" t="s">
        <v>74</v>
      </c>
      <c r="I1" s="37" t="s">
        <v>75</v>
      </c>
      <c r="J1" s="37" t="s">
        <v>2542</v>
      </c>
    </row>
    <row r="2" spans="1:11" x14ac:dyDescent="0.25">
      <c r="A2" s="38">
        <f>+COUNTIF($B$1:B2,ESTADISTICAS!$B$9)</f>
        <v>0</v>
      </c>
      <c r="B2" s="38">
        <v>5</v>
      </c>
      <c r="C2" s="38" t="s">
        <v>2198</v>
      </c>
      <c r="D2" s="38">
        <v>1101</v>
      </c>
      <c r="E2" s="38"/>
      <c r="F2" s="38" t="s">
        <v>84</v>
      </c>
      <c r="G2" t="s">
        <v>2198</v>
      </c>
      <c r="H2" s="38" t="s">
        <v>85</v>
      </c>
      <c r="I2" s="38" t="s">
        <v>86</v>
      </c>
      <c r="J2" s="38">
        <v>14206</v>
      </c>
      <c r="K2" s="38"/>
    </row>
    <row r="3" spans="1:11" x14ac:dyDescent="0.25">
      <c r="A3" s="38">
        <f>+COUNTIF($B$1:B3,ESTADISTICAS!$B$9)</f>
        <v>0</v>
      </c>
      <c r="B3" s="38">
        <v>5</v>
      </c>
      <c r="C3" s="38" t="s">
        <v>2198</v>
      </c>
      <c r="D3" s="38">
        <v>1111</v>
      </c>
      <c r="E3" s="38"/>
      <c r="F3" s="38" t="s">
        <v>87</v>
      </c>
      <c r="G3" t="s">
        <v>2175</v>
      </c>
      <c r="H3" s="38" t="s">
        <v>85</v>
      </c>
      <c r="I3" s="38" t="s">
        <v>86</v>
      </c>
      <c r="J3" s="38">
        <v>15</v>
      </c>
      <c r="K3" s="38"/>
    </row>
    <row r="4" spans="1:11" x14ac:dyDescent="0.25">
      <c r="A4" s="38">
        <f>+COUNTIF($B$1:B4,ESTADISTICAS!$B$9)</f>
        <v>0</v>
      </c>
      <c r="B4" s="38">
        <v>5</v>
      </c>
      <c r="C4" s="38" t="s">
        <v>2198</v>
      </c>
      <c r="D4" s="38">
        <v>1201</v>
      </c>
      <c r="E4" s="38"/>
      <c r="F4" s="38" t="s">
        <v>91</v>
      </c>
      <c r="G4" t="s">
        <v>2198</v>
      </c>
      <c r="H4" s="38" t="s">
        <v>85</v>
      </c>
      <c r="I4" s="38" t="s">
        <v>86</v>
      </c>
      <c r="J4" s="38">
        <v>36797</v>
      </c>
      <c r="K4" s="38"/>
    </row>
    <row r="5" spans="1:11" x14ac:dyDescent="0.25">
      <c r="A5" s="38">
        <f>+COUNTIF($B$1:B5,ESTADISTICAS!$B$9)</f>
        <v>0</v>
      </c>
      <c r="B5" s="38">
        <v>5</v>
      </c>
      <c r="C5" s="38" t="s">
        <v>2198</v>
      </c>
      <c r="D5" s="38">
        <v>1202</v>
      </c>
      <c r="E5" s="38"/>
      <c r="F5" s="38" t="s">
        <v>160</v>
      </c>
      <c r="G5" t="s">
        <v>2206</v>
      </c>
      <c r="H5" s="38" t="s">
        <v>85</v>
      </c>
      <c r="I5" s="38" t="s">
        <v>86</v>
      </c>
      <c r="J5" s="38">
        <v>78</v>
      </c>
      <c r="K5" s="38"/>
    </row>
    <row r="6" spans="1:11" x14ac:dyDescent="0.25">
      <c r="A6" s="38">
        <f>+COUNTIF($B$1:B6,ESTADISTICAS!$B$9)</f>
        <v>0</v>
      </c>
      <c r="B6" s="38">
        <v>5</v>
      </c>
      <c r="C6" s="38" t="s">
        <v>2198</v>
      </c>
      <c r="D6" s="38">
        <v>1207</v>
      </c>
      <c r="E6" s="38"/>
      <c r="F6" s="38" t="s">
        <v>92</v>
      </c>
      <c r="G6" t="s">
        <v>2200</v>
      </c>
      <c r="H6" s="38" t="s">
        <v>85</v>
      </c>
      <c r="I6" s="38" t="s">
        <v>86</v>
      </c>
      <c r="J6" s="38">
        <v>958</v>
      </c>
      <c r="K6" s="38"/>
    </row>
    <row r="7" spans="1:11" x14ac:dyDescent="0.25">
      <c r="A7" s="38">
        <f>+COUNTIF($B$1:B7,ESTADISTICAS!$B$9)</f>
        <v>0</v>
      </c>
      <c r="B7" s="38">
        <v>5</v>
      </c>
      <c r="C7" s="38" t="s">
        <v>2198</v>
      </c>
      <c r="D7" s="38">
        <v>1209</v>
      </c>
      <c r="E7" s="38"/>
      <c r="F7" s="38" t="s">
        <v>94</v>
      </c>
      <c r="G7" t="s">
        <v>2560</v>
      </c>
      <c r="H7" s="38" t="s">
        <v>85</v>
      </c>
      <c r="I7" s="38" t="s">
        <v>86</v>
      </c>
      <c r="J7" s="38">
        <v>1</v>
      </c>
      <c r="K7" s="38"/>
    </row>
    <row r="8" spans="1:11" x14ac:dyDescent="0.25">
      <c r="A8" s="38">
        <f>+COUNTIF($B$1:B8,ESTADISTICAS!$B$9)</f>
        <v>0</v>
      </c>
      <c r="B8" s="38">
        <v>5</v>
      </c>
      <c r="C8" s="38" t="s">
        <v>2198</v>
      </c>
      <c r="D8" s="38">
        <v>1704</v>
      </c>
      <c r="E8" s="38"/>
      <c r="F8" s="38" t="s">
        <v>99</v>
      </c>
      <c r="G8" t="s">
        <v>2234</v>
      </c>
      <c r="H8" s="38" t="s">
        <v>98</v>
      </c>
      <c r="I8" s="38" t="s">
        <v>86</v>
      </c>
      <c r="J8" s="38">
        <v>864</v>
      </c>
      <c r="K8" s="38"/>
    </row>
    <row r="9" spans="1:11" x14ac:dyDescent="0.25">
      <c r="A9" s="38">
        <f>+COUNTIF($B$1:B9,ESTADISTICAS!$B$9)</f>
        <v>0</v>
      </c>
      <c r="B9" s="38">
        <v>5</v>
      </c>
      <c r="C9" s="38" t="s">
        <v>2198</v>
      </c>
      <c r="D9" s="38">
        <v>1706</v>
      </c>
      <c r="E9" s="38"/>
      <c r="F9" s="38" t="s">
        <v>100</v>
      </c>
      <c r="G9" t="s">
        <v>2234</v>
      </c>
      <c r="H9" s="38" t="s">
        <v>98</v>
      </c>
      <c r="I9" s="38" t="s">
        <v>86</v>
      </c>
      <c r="J9" s="38">
        <v>218</v>
      </c>
      <c r="K9" s="38"/>
    </row>
    <row r="10" spans="1:11" x14ac:dyDescent="0.25">
      <c r="A10" s="38">
        <f>+COUNTIF($B$1:B10,ESTADISTICAS!$B$9)</f>
        <v>0</v>
      </c>
      <c r="B10" s="38">
        <v>5</v>
      </c>
      <c r="C10" s="38" t="s">
        <v>2198</v>
      </c>
      <c r="D10" s="38">
        <v>1710</v>
      </c>
      <c r="E10" s="38"/>
      <c r="F10" s="38" t="s">
        <v>101</v>
      </c>
      <c r="G10" t="s">
        <v>2198</v>
      </c>
      <c r="H10" s="38" t="s">
        <v>98</v>
      </c>
      <c r="I10" s="38" t="s">
        <v>86</v>
      </c>
      <c r="J10" s="38">
        <v>13840</v>
      </c>
      <c r="K10" s="38"/>
    </row>
    <row r="11" spans="1:11" x14ac:dyDescent="0.25">
      <c r="A11" s="38">
        <f>+COUNTIF($B$1:B11,ESTADISTICAS!$B$9)</f>
        <v>0</v>
      </c>
      <c r="B11" s="38">
        <v>5</v>
      </c>
      <c r="C11" s="38" t="s">
        <v>2198</v>
      </c>
      <c r="D11" s="38">
        <v>1711</v>
      </c>
      <c r="E11" s="38"/>
      <c r="F11" s="38" t="s">
        <v>190</v>
      </c>
      <c r="G11" t="s">
        <v>2203</v>
      </c>
      <c r="H11" s="38" t="s">
        <v>98</v>
      </c>
      <c r="I11" s="38" t="s">
        <v>86</v>
      </c>
      <c r="J11" s="38">
        <v>48</v>
      </c>
      <c r="K11" s="38"/>
    </row>
    <row r="12" spans="1:11" x14ac:dyDescent="0.25">
      <c r="A12" s="38">
        <f>+COUNTIF($B$1:B12,ESTADISTICAS!$B$9)</f>
        <v>0</v>
      </c>
      <c r="B12" s="38">
        <v>5</v>
      </c>
      <c r="C12" s="38" t="s">
        <v>2198</v>
      </c>
      <c r="D12" s="38">
        <v>1712</v>
      </c>
      <c r="E12" s="38"/>
      <c r="F12" s="38" t="s">
        <v>102</v>
      </c>
      <c r="G12" t="s">
        <v>2198</v>
      </c>
      <c r="H12" s="38" t="s">
        <v>98</v>
      </c>
      <c r="I12" s="38" t="s">
        <v>86</v>
      </c>
      <c r="J12" s="38">
        <v>12580</v>
      </c>
      <c r="K12" s="38"/>
    </row>
    <row r="13" spans="1:11" x14ac:dyDescent="0.25">
      <c r="A13" s="38">
        <f>+COUNTIF($B$1:B13,ESTADISTICAS!$B$9)</f>
        <v>0</v>
      </c>
      <c r="B13" s="38">
        <v>5</v>
      </c>
      <c r="C13" s="38" t="s">
        <v>2198</v>
      </c>
      <c r="D13" s="38">
        <v>1714</v>
      </c>
      <c r="E13" s="38"/>
      <c r="F13" s="38" t="s">
        <v>103</v>
      </c>
      <c r="G13" t="s">
        <v>2234</v>
      </c>
      <c r="H13" s="38" t="s">
        <v>98</v>
      </c>
      <c r="I13" s="38" t="s">
        <v>86</v>
      </c>
      <c r="J13" s="38">
        <v>52</v>
      </c>
      <c r="K13" s="38"/>
    </row>
    <row r="14" spans="1:11" x14ac:dyDescent="0.25">
      <c r="A14" s="38">
        <f>+COUNTIF($B$1:B14,ESTADISTICAS!$B$9)</f>
        <v>0</v>
      </c>
      <c r="B14" s="38">
        <v>5</v>
      </c>
      <c r="C14" s="38" t="s">
        <v>2198</v>
      </c>
      <c r="D14" s="38">
        <v>1718</v>
      </c>
      <c r="E14" s="38"/>
      <c r="F14" s="38" t="s">
        <v>104</v>
      </c>
      <c r="G14" t="s">
        <v>2198</v>
      </c>
      <c r="H14" s="38" t="s">
        <v>98</v>
      </c>
      <c r="I14" s="38" t="s">
        <v>86</v>
      </c>
      <c r="J14" s="38">
        <v>3600</v>
      </c>
      <c r="K14" s="38"/>
    </row>
    <row r="15" spans="1:11" x14ac:dyDescent="0.25">
      <c r="A15" s="38">
        <f>+COUNTIF($B$1:B15,ESTADISTICAS!$B$9)</f>
        <v>0</v>
      </c>
      <c r="B15" s="38">
        <v>5</v>
      </c>
      <c r="C15" s="38" t="s">
        <v>2198</v>
      </c>
      <c r="D15" s="38">
        <v>1722</v>
      </c>
      <c r="E15" s="38"/>
      <c r="F15" s="38" t="s">
        <v>106</v>
      </c>
      <c r="G15" t="s">
        <v>1255</v>
      </c>
      <c r="H15" s="38" t="s">
        <v>98</v>
      </c>
      <c r="I15" s="38" t="s">
        <v>86</v>
      </c>
      <c r="J15" s="38">
        <v>45</v>
      </c>
      <c r="K15" s="38"/>
    </row>
    <row r="16" spans="1:11" x14ac:dyDescent="0.25">
      <c r="A16" s="38">
        <f>+COUNTIF($B$1:B16,ESTADISTICAS!$B$9)</f>
        <v>0</v>
      </c>
      <c r="B16" s="38">
        <v>5</v>
      </c>
      <c r="C16" s="38" t="s">
        <v>2198</v>
      </c>
      <c r="D16" s="38">
        <v>1726</v>
      </c>
      <c r="E16" s="38"/>
      <c r="F16" s="38" t="s">
        <v>108</v>
      </c>
      <c r="G16" t="s">
        <v>2198</v>
      </c>
      <c r="H16" s="38" t="s">
        <v>98</v>
      </c>
      <c r="I16" s="38" t="s">
        <v>86</v>
      </c>
      <c r="J16" s="38">
        <v>4785</v>
      </c>
      <c r="K16" s="38"/>
    </row>
    <row r="17" spans="1:11" x14ac:dyDescent="0.25">
      <c r="A17" s="38">
        <f>+COUNTIF($B$1:B17,ESTADISTICAS!$B$9)</f>
        <v>0</v>
      </c>
      <c r="B17" s="38">
        <v>5</v>
      </c>
      <c r="C17" s="38" t="s">
        <v>2198</v>
      </c>
      <c r="D17" s="38">
        <v>1812</v>
      </c>
      <c r="E17" s="38"/>
      <c r="F17" s="38" t="s">
        <v>109</v>
      </c>
      <c r="G17" t="s">
        <v>2198</v>
      </c>
      <c r="H17" s="38" t="s">
        <v>98</v>
      </c>
      <c r="I17" s="38" t="s">
        <v>86</v>
      </c>
      <c r="J17" s="38">
        <v>9716</v>
      </c>
      <c r="K17" s="38"/>
    </row>
    <row r="18" spans="1:11" x14ac:dyDescent="0.25">
      <c r="A18" s="38">
        <f>+COUNTIF($B$1:B18,ESTADISTICAS!$B$9)</f>
        <v>0</v>
      </c>
      <c r="B18" s="38">
        <v>5</v>
      </c>
      <c r="C18" s="38" t="s">
        <v>2198</v>
      </c>
      <c r="D18" s="38">
        <v>1814</v>
      </c>
      <c r="E18" s="38"/>
      <c r="F18" s="38" t="s">
        <v>110</v>
      </c>
      <c r="G18" t="s">
        <v>2198</v>
      </c>
      <c r="H18" s="38" t="s">
        <v>98</v>
      </c>
      <c r="I18" s="38" t="s">
        <v>86</v>
      </c>
      <c r="J18" s="38">
        <v>5098</v>
      </c>
      <c r="K18" s="38"/>
    </row>
    <row r="19" spans="1:11" x14ac:dyDescent="0.25">
      <c r="A19" s="38">
        <f>+COUNTIF($B$1:B19,ESTADISTICAS!$B$9)</f>
        <v>0</v>
      </c>
      <c r="B19" s="38">
        <v>5</v>
      </c>
      <c r="C19" s="38" t="s">
        <v>2198</v>
      </c>
      <c r="D19" s="38">
        <v>1818</v>
      </c>
      <c r="E19" s="38"/>
      <c r="F19" s="38" t="s">
        <v>111</v>
      </c>
      <c r="G19" t="s">
        <v>2198</v>
      </c>
      <c r="H19" s="38" t="s">
        <v>98</v>
      </c>
      <c r="I19" s="38" t="s">
        <v>86</v>
      </c>
      <c r="J19" s="38">
        <v>3556</v>
      </c>
      <c r="K19" s="38"/>
    </row>
    <row r="20" spans="1:11" x14ac:dyDescent="0.25">
      <c r="A20" s="38">
        <f>+COUNTIF($B$1:B20,ESTADISTICAS!$B$9)</f>
        <v>0</v>
      </c>
      <c r="B20" s="38">
        <v>5</v>
      </c>
      <c r="C20" s="38" t="s">
        <v>2198</v>
      </c>
      <c r="D20" s="38">
        <v>1818</v>
      </c>
      <c r="E20" s="38"/>
      <c r="F20" s="38" t="s">
        <v>111</v>
      </c>
      <c r="G20" t="s">
        <v>2234</v>
      </c>
      <c r="H20" s="38" t="s">
        <v>98</v>
      </c>
      <c r="I20" s="38" t="s">
        <v>86</v>
      </c>
      <c r="J20" s="38">
        <v>459</v>
      </c>
      <c r="K20" s="38"/>
    </row>
    <row r="21" spans="1:11" x14ac:dyDescent="0.25">
      <c r="A21" s="38">
        <f>+COUNTIF($B$1:B21,ESTADISTICAS!$B$9)</f>
        <v>0</v>
      </c>
      <c r="B21" s="38">
        <v>5</v>
      </c>
      <c r="C21" s="38" t="s">
        <v>2198</v>
      </c>
      <c r="D21" s="38">
        <v>1826</v>
      </c>
      <c r="E21" s="38"/>
      <c r="F21" s="38" t="s">
        <v>2204</v>
      </c>
      <c r="G21" t="s">
        <v>2234</v>
      </c>
      <c r="H21" s="38" t="s">
        <v>98</v>
      </c>
      <c r="I21" s="38" t="s">
        <v>86</v>
      </c>
      <c r="J21" s="38">
        <v>100</v>
      </c>
      <c r="K21" s="38"/>
    </row>
    <row r="22" spans="1:11" x14ac:dyDescent="0.25">
      <c r="A22" s="38">
        <f>+COUNTIF($B$1:B22,ESTADISTICAS!$B$9)</f>
        <v>0</v>
      </c>
      <c r="B22" s="38">
        <v>5</v>
      </c>
      <c r="C22" s="38" t="s">
        <v>2198</v>
      </c>
      <c r="D22" s="38">
        <v>1827</v>
      </c>
      <c r="E22" s="38"/>
      <c r="F22" s="38" t="s">
        <v>112</v>
      </c>
      <c r="G22" t="s">
        <v>1255</v>
      </c>
      <c r="H22" s="38" t="s">
        <v>98</v>
      </c>
      <c r="I22" s="38" t="s">
        <v>86</v>
      </c>
      <c r="J22" s="38">
        <v>83</v>
      </c>
      <c r="K22" s="38"/>
    </row>
    <row r="23" spans="1:11" x14ac:dyDescent="0.25">
      <c r="A23" s="38">
        <f>+COUNTIF($B$1:B23,ESTADISTICAS!$B$9)</f>
        <v>0</v>
      </c>
      <c r="B23" s="38">
        <v>5</v>
      </c>
      <c r="C23" s="38" t="s">
        <v>2198</v>
      </c>
      <c r="D23" s="38">
        <v>2102</v>
      </c>
      <c r="E23" s="38"/>
      <c r="F23" s="38" t="s">
        <v>113</v>
      </c>
      <c r="G23" t="s">
        <v>2234</v>
      </c>
      <c r="H23" s="38" t="s">
        <v>85</v>
      </c>
      <c r="I23" s="38" t="s">
        <v>86</v>
      </c>
      <c r="J23" s="38">
        <v>6553</v>
      </c>
      <c r="K23" s="38"/>
    </row>
    <row r="24" spans="1:11" x14ac:dyDescent="0.25">
      <c r="A24" s="38">
        <f>+COUNTIF($B$1:B24,ESTADISTICAS!$B$9)</f>
        <v>0</v>
      </c>
      <c r="B24" s="38">
        <v>5</v>
      </c>
      <c r="C24" s="38" t="s">
        <v>2198</v>
      </c>
      <c r="D24" s="38">
        <v>2104</v>
      </c>
      <c r="E24" s="38"/>
      <c r="F24" s="38" t="s">
        <v>114</v>
      </c>
      <c r="G24" t="s">
        <v>2234</v>
      </c>
      <c r="H24" s="38" t="s">
        <v>85</v>
      </c>
      <c r="I24" s="38" t="s">
        <v>115</v>
      </c>
      <c r="J24" s="38">
        <v>1150</v>
      </c>
      <c r="K24" s="38"/>
    </row>
    <row r="25" spans="1:11" x14ac:dyDescent="0.25">
      <c r="A25" s="38">
        <f>+COUNTIF($B$1:B25,ESTADISTICAS!$B$9)</f>
        <v>0</v>
      </c>
      <c r="B25" s="38">
        <v>5</v>
      </c>
      <c r="C25" s="38" t="s">
        <v>2198</v>
      </c>
      <c r="D25" s="38">
        <v>2110</v>
      </c>
      <c r="E25" s="38"/>
      <c r="F25" s="38" t="s">
        <v>116</v>
      </c>
      <c r="G25" t="s">
        <v>2198</v>
      </c>
      <c r="H25" s="38" t="s">
        <v>85</v>
      </c>
      <c r="I25" s="38" t="s">
        <v>115</v>
      </c>
      <c r="J25" s="38">
        <v>5759</v>
      </c>
      <c r="K25" s="38"/>
    </row>
    <row r="26" spans="1:11" x14ac:dyDescent="0.25">
      <c r="A26" s="38">
        <f>+COUNTIF($B$1:B26,ESTADISTICAS!$B$9)</f>
        <v>0</v>
      </c>
      <c r="B26" s="38">
        <v>5</v>
      </c>
      <c r="C26" s="38" t="s">
        <v>2198</v>
      </c>
      <c r="D26" s="38">
        <v>2209</v>
      </c>
      <c r="E26" s="38"/>
      <c r="F26" s="38" t="s">
        <v>117</v>
      </c>
      <c r="G26" t="s">
        <v>2198</v>
      </c>
      <c r="H26" s="38" t="s">
        <v>85</v>
      </c>
      <c r="I26" s="38" t="s">
        <v>115</v>
      </c>
      <c r="J26" s="38">
        <v>13223</v>
      </c>
      <c r="K26" s="38"/>
    </row>
    <row r="27" spans="1:11" x14ac:dyDescent="0.25">
      <c r="A27" s="38">
        <f>+COUNTIF($B$1:B27,ESTADISTICAS!$B$9)</f>
        <v>0</v>
      </c>
      <c r="B27" s="38">
        <v>5</v>
      </c>
      <c r="C27" s="38" t="s">
        <v>2198</v>
      </c>
      <c r="D27" s="38">
        <v>2302</v>
      </c>
      <c r="E27" s="38"/>
      <c r="F27" s="38" t="s">
        <v>118</v>
      </c>
      <c r="G27" t="s">
        <v>2198</v>
      </c>
      <c r="H27" s="38" t="s">
        <v>85</v>
      </c>
      <c r="I27" s="38" t="s">
        <v>115</v>
      </c>
      <c r="J27" s="38">
        <v>4770</v>
      </c>
      <c r="K27" s="38"/>
    </row>
    <row r="28" spans="1:11" x14ac:dyDescent="0.25">
      <c r="A28" s="38">
        <f>+COUNTIF($B$1:B28,ESTADISTICAS!$B$9)</f>
        <v>0</v>
      </c>
      <c r="B28" s="38">
        <v>5</v>
      </c>
      <c r="C28" s="38" t="s">
        <v>2198</v>
      </c>
      <c r="D28" s="38">
        <v>2708</v>
      </c>
      <c r="E28" s="38"/>
      <c r="F28" s="38" t="s">
        <v>119</v>
      </c>
      <c r="G28" t="s">
        <v>2198</v>
      </c>
      <c r="H28" s="38" t="s">
        <v>98</v>
      </c>
      <c r="I28" s="38" t="s">
        <v>86</v>
      </c>
      <c r="J28" s="38">
        <v>6212</v>
      </c>
      <c r="K28" s="38"/>
    </row>
    <row r="29" spans="1:11" x14ac:dyDescent="0.25">
      <c r="A29" s="38">
        <f>+COUNTIF($B$1:B29,ESTADISTICAS!$B$9)</f>
        <v>0</v>
      </c>
      <c r="B29" s="38">
        <v>5</v>
      </c>
      <c r="C29" s="38" t="s">
        <v>2198</v>
      </c>
      <c r="D29" s="38">
        <v>2709</v>
      </c>
      <c r="E29" s="38"/>
      <c r="F29" s="38" t="s">
        <v>120</v>
      </c>
      <c r="G29" t="s">
        <v>2234</v>
      </c>
      <c r="H29" s="38" t="s">
        <v>98</v>
      </c>
      <c r="I29" s="38" t="s">
        <v>115</v>
      </c>
      <c r="J29" s="38">
        <v>519</v>
      </c>
      <c r="K29" s="38"/>
    </row>
    <row r="30" spans="1:11" x14ac:dyDescent="0.25">
      <c r="A30" s="38">
        <f>+COUNTIF($B$1:B30,ESTADISTICAS!$B$9)</f>
        <v>0</v>
      </c>
      <c r="B30" s="38">
        <v>5</v>
      </c>
      <c r="C30" s="38" t="s">
        <v>2198</v>
      </c>
      <c r="D30" s="38">
        <v>2719</v>
      </c>
      <c r="E30" s="38"/>
      <c r="F30" s="38" t="s">
        <v>2562</v>
      </c>
      <c r="G30" t="s">
        <v>2198</v>
      </c>
      <c r="H30" s="38" t="s">
        <v>98</v>
      </c>
      <c r="I30" s="38" t="s">
        <v>86</v>
      </c>
      <c r="J30" s="38">
        <v>13265</v>
      </c>
      <c r="K30" s="38"/>
    </row>
    <row r="31" spans="1:11" x14ac:dyDescent="0.25">
      <c r="A31" s="38">
        <f>+COUNTIF($B$1:B31,ESTADISTICAS!$B$9)</f>
        <v>0</v>
      </c>
      <c r="B31" s="38">
        <v>5</v>
      </c>
      <c r="C31" s="38" t="s">
        <v>2198</v>
      </c>
      <c r="D31" s="38">
        <v>2721</v>
      </c>
      <c r="E31" s="38"/>
      <c r="F31" s="38" t="s">
        <v>121</v>
      </c>
      <c r="G31" t="s">
        <v>2198</v>
      </c>
      <c r="H31" s="38" t="s">
        <v>98</v>
      </c>
      <c r="I31" s="38" t="s">
        <v>115</v>
      </c>
      <c r="J31" s="38">
        <v>2817</v>
      </c>
      <c r="K31" s="38"/>
    </row>
    <row r="32" spans="1:11" x14ac:dyDescent="0.25">
      <c r="A32" s="38">
        <f>+COUNTIF($B$1:B32,ESTADISTICAS!$B$9)</f>
        <v>0</v>
      </c>
      <c r="B32" s="38">
        <v>5</v>
      </c>
      <c r="C32" s="38" t="s">
        <v>2198</v>
      </c>
      <c r="D32" s="38">
        <v>2725</v>
      </c>
      <c r="E32" s="38"/>
      <c r="F32" s="38" t="s">
        <v>122</v>
      </c>
      <c r="G32" t="s">
        <v>2234</v>
      </c>
      <c r="H32" s="38" t="s">
        <v>98</v>
      </c>
      <c r="I32" s="38" t="s">
        <v>115</v>
      </c>
      <c r="J32" s="38">
        <v>2348</v>
      </c>
      <c r="K32" s="38"/>
    </row>
    <row r="33" spans="1:11" x14ac:dyDescent="0.25">
      <c r="A33" s="38">
        <f>+COUNTIF($B$1:B33,ESTADISTICAS!$B$9)</f>
        <v>0</v>
      </c>
      <c r="B33" s="38">
        <v>5</v>
      </c>
      <c r="C33" s="38" t="s">
        <v>2198</v>
      </c>
      <c r="D33" s="38">
        <v>2727</v>
      </c>
      <c r="E33" s="38"/>
      <c r="F33" s="38" t="s">
        <v>123</v>
      </c>
      <c r="G33" t="s">
        <v>2198</v>
      </c>
      <c r="H33" s="38" t="s">
        <v>98</v>
      </c>
      <c r="I33" s="38" t="s">
        <v>115</v>
      </c>
      <c r="J33" s="38">
        <v>5096</v>
      </c>
      <c r="K33" s="38"/>
    </row>
    <row r="34" spans="1:11" x14ac:dyDescent="0.25">
      <c r="A34" s="38">
        <f>+COUNTIF($B$1:B34,ESTADISTICAS!$B$9)</f>
        <v>0</v>
      </c>
      <c r="B34" s="38">
        <v>5</v>
      </c>
      <c r="C34" s="38" t="s">
        <v>2198</v>
      </c>
      <c r="D34" s="38">
        <v>2732</v>
      </c>
      <c r="E34" s="38"/>
      <c r="F34" s="38" t="s">
        <v>125</v>
      </c>
      <c r="G34" t="s">
        <v>2198</v>
      </c>
      <c r="H34" s="38" t="s">
        <v>98</v>
      </c>
      <c r="I34" s="38" t="s">
        <v>115</v>
      </c>
      <c r="J34" s="38">
        <v>4117</v>
      </c>
      <c r="K34" s="38"/>
    </row>
    <row r="35" spans="1:11" x14ac:dyDescent="0.25">
      <c r="A35" s="38">
        <f>+COUNTIF($B$1:B35,ESTADISTICAS!$B$9)</f>
        <v>0</v>
      </c>
      <c r="B35" s="38">
        <v>5</v>
      </c>
      <c r="C35" s="38" t="s">
        <v>2198</v>
      </c>
      <c r="D35" s="38">
        <v>2736</v>
      </c>
      <c r="E35" s="38"/>
      <c r="F35" s="38" t="s">
        <v>2595</v>
      </c>
      <c r="G35" t="s">
        <v>2198</v>
      </c>
      <c r="H35" s="38" t="s">
        <v>98</v>
      </c>
      <c r="I35" s="38" t="s">
        <v>115</v>
      </c>
      <c r="J35" s="38">
        <v>182</v>
      </c>
      <c r="K35" s="38"/>
    </row>
    <row r="36" spans="1:11" x14ac:dyDescent="0.25">
      <c r="A36" s="38">
        <f>+COUNTIF($B$1:B36,ESTADISTICAS!$B$9)</f>
        <v>0</v>
      </c>
      <c r="B36" s="38">
        <v>5</v>
      </c>
      <c r="C36" s="38" t="s">
        <v>2198</v>
      </c>
      <c r="D36" s="38">
        <v>2739</v>
      </c>
      <c r="E36" s="38"/>
      <c r="F36" s="38" t="s">
        <v>2596</v>
      </c>
      <c r="G36" t="s">
        <v>2198</v>
      </c>
      <c r="H36" s="38" t="s">
        <v>98</v>
      </c>
      <c r="I36" s="38" t="s">
        <v>115</v>
      </c>
      <c r="J36" s="38">
        <v>323</v>
      </c>
      <c r="K36" s="38"/>
    </row>
    <row r="37" spans="1:11" x14ac:dyDescent="0.25">
      <c r="A37" s="38">
        <f>+COUNTIF($B$1:B37,ESTADISTICAS!$B$9)</f>
        <v>0</v>
      </c>
      <c r="B37" s="38">
        <v>5</v>
      </c>
      <c r="C37" s="38" t="s">
        <v>2198</v>
      </c>
      <c r="D37" s="38">
        <v>2740</v>
      </c>
      <c r="E37" s="38"/>
      <c r="F37" s="38" t="s">
        <v>126</v>
      </c>
      <c r="G37" t="s">
        <v>2234</v>
      </c>
      <c r="H37" s="38" t="s">
        <v>98</v>
      </c>
      <c r="I37" s="38" t="s">
        <v>115</v>
      </c>
      <c r="J37" s="38">
        <v>9</v>
      </c>
      <c r="K37" s="38"/>
    </row>
    <row r="38" spans="1:11" x14ac:dyDescent="0.25">
      <c r="A38" s="38">
        <f>+COUNTIF($B$1:B38,ESTADISTICAS!$B$9)</f>
        <v>0</v>
      </c>
      <c r="B38" s="38">
        <v>5</v>
      </c>
      <c r="C38" s="38" t="s">
        <v>2198</v>
      </c>
      <c r="D38" s="38">
        <v>2747</v>
      </c>
      <c r="E38" s="38"/>
      <c r="F38" s="38" t="s">
        <v>2589</v>
      </c>
      <c r="G38" t="s">
        <v>2198</v>
      </c>
      <c r="H38" s="38" t="s">
        <v>98</v>
      </c>
      <c r="I38" s="38" t="s">
        <v>115</v>
      </c>
      <c r="J38" s="38">
        <v>1814</v>
      </c>
      <c r="K38" s="38"/>
    </row>
    <row r="39" spans="1:11" x14ac:dyDescent="0.25">
      <c r="A39" s="38">
        <f>+COUNTIF($B$1:B39,ESTADISTICAS!$B$9)</f>
        <v>0</v>
      </c>
      <c r="B39" s="38">
        <v>5</v>
      </c>
      <c r="C39" s="38" t="s">
        <v>2198</v>
      </c>
      <c r="D39" s="38">
        <v>2749</v>
      </c>
      <c r="E39" s="38"/>
      <c r="F39" s="38" t="s">
        <v>127</v>
      </c>
      <c r="G39" t="s">
        <v>2198</v>
      </c>
      <c r="H39" s="38" t="s">
        <v>98</v>
      </c>
      <c r="I39" s="38" t="s">
        <v>115</v>
      </c>
      <c r="J39" s="38">
        <v>2943</v>
      </c>
      <c r="K39" s="38"/>
    </row>
    <row r="40" spans="1:11" x14ac:dyDescent="0.25">
      <c r="A40" s="38">
        <f>+COUNTIF($B$1:B40,ESTADISTICAS!$B$9)</f>
        <v>0</v>
      </c>
      <c r="B40" s="38">
        <v>5</v>
      </c>
      <c r="C40" s="38" t="s">
        <v>2198</v>
      </c>
      <c r="D40" s="38">
        <v>2813</v>
      </c>
      <c r="E40" s="38"/>
      <c r="F40" s="38" t="s">
        <v>128</v>
      </c>
      <c r="G40" t="s">
        <v>2198</v>
      </c>
      <c r="H40" s="38" t="s">
        <v>98</v>
      </c>
      <c r="I40" s="38" t="s">
        <v>86</v>
      </c>
      <c r="J40" s="38">
        <v>2147</v>
      </c>
      <c r="K40" s="38"/>
    </row>
    <row r="41" spans="1:11" x14ac:dyDescent="0.25">
      <c r="A41" s="38">
        <f>+COUNTIF($B$1:B41,ESTADISTICAS!$B$9)</f>
        <v>0</v>
      </c>
      <c r="B41" s="38">
        <v>5</v>
      </c>
      <c r="C41" s="38" t="s">
        <v>2198</v>
      </c>
      <c r="D41" s="38">
        <v>2815</v>
      </c>
      <c r="E41" s="38"/>
      <c r="F41" s="38" t="s">
        <v>129</v>
      </c>
      <c r="G41" t="s">
        <v>2198</v>
      </c>
      <c r="H41" s="38" t="s">
        <v>98</v>
      </c>
      <c r="I41" s="38" t="s">
        <v>115</v>
      </c>
      <c r="J41" s="38">
        <v>1390</v>
      </c>
      <c r="K41" s="38"/>
    </row>
    <row r="42" spans="1:11" x14ac:dyDescent="0.25">
      <c r="A42" s="38">
        <f>+COUNTIF($B$1:B42,ESTADISTICAS!$B$9)</f>
        <v>0</v>
      </c>
      <c r="B42" s="38">
        <v>5</v>
      </c>
      <c r="C42" s="38" t="s">
        <v>2198</v>
      </c>
      <c r="D42" s="38">
        <v>2820</v>
      </c>
      <c r="E42" s="38"/>
      <c r="F42" s="38" t="s">
        <v>130</v>
      </c>
      <c r="G42" t="s">
        <v>2198</v>
      </c>
      <c r="H42" s="38" t="s">
        <v>98</v>
      </c>
      <c r="I42" s="38" t="s">
        <v>115</v>
      </c>
      <c r="J42" s="38">
        <v>1814</v>
      </c>
      <c r="K42" s="38"/>
    </row>
    <row r="43" spans="1:11" x14ac:dyDescent="0.25">
      <c r="A43" s="38">
        <f>+COUNTIF($B$1:B43,ESTADISTICAS!$B$9)</f>
        <v>0</v>
      </c>
      <c r="B43" s="38">
        <v>5</v>
      </c>
      <c r="C43" s="38" t="s">
        <v>2198</v>
      </c>
      <c r="D43" s="38">
        <v>2824</v>
      </c>
      <c r="E43" s="38"/>
      <c r="F43" s="38" t="s">
        <v>131</v>
      </c>
      <c r="G43" t="s">
        <v>2234</v>
      </c>
      <c r="H43" s="38" t="s">
        <v>98</v>
      </c>
      <c r="I43" s="38" t="s">
        <v>115</v>
      </c>
      <c r="J43" s="38">
        <v>20</v>
      </c>
      <c r="K43" s="38"/>
    </row>
    <row r="44" spans="1:11" x14ac:dyDescent="0.25">
      <c r="A44" s="38">
        <f>+COUNTIF($B$1:B44,ESTADISTICAS!$B$9)</f>
        <v>0</v>
      </c>
      <c r="B44" s="38">
        <v>5</v>
      </c>
      <c r="C44" s="38" t="s">
        <v>2198</v>
      </c>
      <c r="D44" s="38">
        <v>2829</v>
      </c>
      <c r="E44" s="38"/>
      <c r="F44" s="38" t="s">
        <v>132</v>
      </c>
      <c r="G44" t="s">
        <v>2198</v>
      </c>
      <c r="H44" s="38" t="s">
        <v>98</v>
      </c>
      <c r="I44" s="38" t="s">
        <v>115</v>
      </c>
      <c r="J44" s="38">
        <v>2299</v>
      </c>
      <c r="K44" s="38"/>
    </row>
    <row r="45" spans="1:11" x14ac:dyDescent="0.25">
      <c r="A45" s="38">
        <f>+COUNTIF($B$1:B45,ESTADISTICAS!$B$9)</f>
        <v>0</v>
      </c>
      <c r="B45" s="38">
        <v>5</v>
      </c>
      <c r="C45" s="38" t="s">
        <v>2198</v>
      </c>
      <c r="D45" s="38">
        <v>2829</v>
      </c>
      <c r="E45" s="38"/>
      <c r="F45" s="38" t="s">
        <v>132</v>
      </c>
      <c r="G45" t="s">
        <v>2234</v>
      </c>
      <c r="H45" s="38" t="s">
        <v>98</v>
      </c>
      <c r="I45" s="38" t="s">
        <v>115</v>
      </c>
      <c r="J45" s="38">
        <v>6539</v>
      </c>
      <c r="K45" s="38"/>
    </row>
    <row r="46" spans="1:11" x14ac:dyDescent="0.25">
      <c r="A46" s="38">
        <f>+COUNTIF($B$1:B46,ESTADISTICAS!$B$9)</f>
        <v>0</v>
      </c>
      <c r="B46" s="38">
        <v>5</v>
      </c>
      <c r="C46" s="38" t="s">
        <v>2198</v>
      </c>
      <c r="D46" s="38">
        <v>2832</v>
      </c>
      <c r="E46" s="38"/>
      <c r="F46" s="38" t="s">
        <v>217</v>
      </c>
      <c r="G46" t="s">
        <v>2202</v>
      </c>
      <c r="H46" s="38" t="s">
        <v>98</v>
      </c>
      <c r="I46" s="38" t="s">
        <v>86</v>
      </c>
      <c r="J46" s="38">
        <v>17</v>
      </c>
      <c r="K46" s="38"/>
    </row>
    <row r="47" spans="1:11" x14ac:dyDescent="0.25">
      <c r="A47" s="38">
        <f>+COUNTIF($B$1:B47,ESTADISTICAS!$B$9)</f>
        <v>0</v>
      </c>
      <c r="B47" s="38">
        <v>5</v>
      </c>
      <c r="C47" s="38" t="s">
        <v>2198</v>
      </c>
      <c r="D47" s="38">
        <v>2833</v>
      </c>
      <c r="E47" s="38"/>
      <c r="F47" s="38" t="s">
        <v>134</v>
      </c>
      <c r="G47" t="s">
        <v>2198</v>
      </c>
      <c r="H47" s="38" t="s">
        <v>98</v>
      </c>
      <c r="I47" s="38" t="s">
        <v>115</v>
      </c>
      <c r="J47" s="38">
        <v>9117</v>
      </c>
      <c r="K47" s="38"/>
    </row>
    <row r="48" spans="1:11" x14ac:dyDescent="0.25">
      <c r="A48" s="38">
        <f>+COUNTIF($B$1:B48,ESTADISTICAS!$B$9)</f>
        <v>0</v>
      </c>
      <c r="B48" s="38">
        <v>5</v>
      </c>
      <c r="C48" s="38" t="s">
        <v>2198</v>
      </c>
      <c r="D48" s="38">
        <v>2838</v>
      </c>
      <c r="E48" s="38"/>
      <c r="F48" s="38" t="s">
        <v>135</v>
      </c>
      <c r="G48" t="s">
        <v>2198</v>
      </c>
      <c r="H48" s="38" t="s">
        <v>98</v>
      </c>
      <c r="I48" s="38" t="s">
        <v>115</v>
      </c>
      <c r="J48" s="38">
        <v>722</v>
      </c>
      <c r="K48" s="38"/>
    </row>
    <row r="49" spans="1:11" x14ac:dyDescent="0.25">
      <c r="A49" s="38">
        <f>+COUNTIF($B$1:B49,ESTADISTICAS!$B$9)</f>
        <v>0</v>
      </c>
      <c r="B49" s="38">
        <v>5</v>
      </c>
      <c r="C49" s="38" t="s">
        <v>2198</v>
      </c>
      <c r="D49" s="38">
        <v>3107</v>
      </c>
      <c r="E49" s="38"/>
      <c r="F49" s="38" t="s">
        <v>136</v>
      </c>
      <c r="G49" t="s">
        <v>2198</v>
      </c>
      <c r="H49" s="38" t="s">
        <v>85</v>
      </c>
      <c r="I49" s="38" t="s">
        <v>115</v>
      </c>
      <c r="J49" s="38">
        <v>7898</v>
      </c>
      <c r="K49" s="38"/>
    </row>
    <row r="50" spans="1:11" x14ac:dyDescent="0.25">
      <c r="A50" s="38">
        <f>+COUNTIF($B$1:B50,ESTADISTICAS!$B$9)</f>
        <v>0</v>
      </c>
      <c r="B50" s="38">
        <v>5</v>
      </c>
      <c r="C50" s="38" t="s">
        <v>2198</v>
      </c>
      <c r="D50" s="38">
        <v>3204</v>
      </c>
      <c r="E50" s="38"/>
      <c r="F50" s="38" t="s">
        <v>140</v>
      </c>
      <c r="G50" t="s">
        <v>2198</v>
      </c>
      <c r="H50" s="38" t="s">
        <v>85</v>
      </c>
      <c r="I50" s="38" t="s">
        <v>115</v>
      </c>
      <c r="J50" s="38">
        <v>13389</v>
      </c>
      <c r="K50" s="38"/>
    </row>
    <row r="51" spans="1:11" x14ac:dyDescent="0.25">
      <c r="A51" s="38">
        <f>+COUNTIF($B$1:B51,ESTADISTICAS!$B$9)</f>
        <v>0</v>
      </c>
      <c r="B51" s="38">
        <v>5</v>
      </c>
      <c r="C51" s="38" t="s">
        <v>2198</v>
      </c>
      <c r="D51" s="38">
        <v>3302</v>
      </c>
      <c r="E51" s="38"/>
      <c r="F51" s="38" t="s">
        <v>141</v>
      </c>
      <c r="G51" t="s">
        <v>2198</v>
      </c>
      <c r="H51" s="38" t="s">
        <v>85</v>
      </c>
      <c r="I51" s="38" t="s">
        <v>115</v>
      </c>
      <c r="J51" s="38">
        <v>26475</v>
      </c>
      <c r="K51" s="38"/>
    </row>
    <row r="52" spans="1:11" x14ac:dyDescent="0.25">
      <c r="A52" s="38">
        <f>+COUNTIF($B$1:B52,ESTADISTICAS!$B$9)</f>
        <v>0</v>
      </c>
      <c r="B52" s="39">
        <v>5</v>
      </c>
      <c r="C52" s="38" t="s">
        <v>2198</v>
      </c>
      <c r="D52" s="38">
        <v>3303</v>
      </c>
      <c r="E52" s="38"/>
      <c r="F52" s="38" t="s">
        <v>142</v>
      </c>
      <c r="G52" t="s">
        <v>2198</v>
      </c>
      <c r="H52" s="38" t="s">
        <v>85</v>
      </c>
      <c r="I52" s="38" t="s">
        <v>139</v>
      </c>
      <c r="J52" s="38">
        <v>784</v>
      </c>
      <c r="K52" s="38"/>
    </row>
    <row r="53" spans="1:11" x14ac:dyDescent="0.25">
      <c r="A53" s="38">
        <f>+COUNTIF($B$1:B53,ESTADISTICAS!$B$9)</f>
        <v>0</v>
      </c>
      <c r="B53" s="38">
        <v>5</v>
      </c>
      <c r="C53" s="38" t="s">
        <v>2198</v>
      </c>
      <c r="D53" s="38">
        <v>3703</v>
      </c>
      <c r="E53" s="38"/>
      <c r="F53" s="38" t="s">
        <v>2597</v>
      </c>
      <c r="G53" t="s">
        <v>2198</v>
      </c>
      <c r="H53" s="38" t="s">
        <v>98</v>
      </c>
      <c r="I53" s="38" t="s">
        <v>115</v>
      </c>
      <c r="J53" s="38">
        <v>1335</v>
      </c>
      <c r="K53" s="38"/>
    </row>
    <row r="54" spans="1:11" x14ac:dyDescent="0.25">
      <c r="A54" s="38">
        <f>+COUNTIF($B$1:B54,ESTADISTICAS!$B$9)</f>
        <v>0</v>
      </c>
      <c r="B54" s="39">
        <v>5</v>
      </c>
      <c r="C54" s="38" t="s">
        <v>2198</v>
      </c>
      <c r="D54" s="38">
        <v>3720</v>
      </c>
      <c r="E54" s="38"/>
      <c r="F54" s="38" t="s">
        <v>143</v>
      </c>
      <c r="G54" t="s">
        <v>2198</v>
      </c>
      <c r="H54" s="38" t="s">
        <v>98</v>
      </c>
      <c r="I54" s="38" t="s">
        <v>115</v>
      </c>
      <c r="J54" s="38">
        <v>1616</v>
      </c>
      <c r="K54" s="38"/>
    </row>
    <row r="55" spans="1:11" x14ac:dyDescent="0.25">
      <c r="A55" s="38">
        <f>+COUNTIF($B$1:B55,ESTADISTICAS!$B$9)</f>
        <v>0</v>
      </c>
      <c r="B55" s="38">
        <v>5</v>
      </c>
      <c r="C55" s="38" t="s">
        <v>2198</v>
      </c>
      <c r="D55" s="38">
        <v>3807</v>
      </c>
      <c r="E55" s="38"/>
      <c r="F55" s="38" t="s">
        <v>144</v>
      </c>
      <c r="G55" t="s">
        <v>2198</v>
      </c>
      <c r="H55" s="38" t="s">
        <v>98</v>
      </c>
      <c r="I55" s="38" t="s">
        <v>139</v>
      </c>
      <c r="J55" s="38">
        <v>57</v>
      </c>
      <c r="K55" s="38"/>
    </row>
    <row r="56" spans="1:11" x14ac:dyDescent="0.25">
      <c r="A56" s="38">
        <f>+COUNTIF($B$1:B56,ESTADISTICAS!$B$9)</f>
        <v>0</v>
      </c>
      <c r="B56" s="38">
        <v>5</v>
      </c>
      <c r="C56" s="38" t="s">
        <v>2198</v>
      </c>
      <c r="D56" s="38">
        <v>3812</v>
      </c>
      <c r="E56" s="38"/>
      <c r="F56" s="38" t="s">
        <v>145</v>
      </c>
      <c r="G56" t="s">
        <v>2198</v>
      </c>
      <c r="H56" s="38" t="s">
        <v>98</v>
      </c>
      <c r="I56" s="38" t="s">
        <v>115</v>
      </c>
      <c r="J56" s="38">
        <v>774</v>
      </c>
      <c r="K56" s="38"/>
    </row>
    <row r="57" spans="1:11" x14ac:dyDescent="0.25">
      <c r="A57" s="38">
        <f>+COUNTIF($B$1:B57,ESTADISTICAS!$B$9)</f>
        <v>0</v>
      </c>
      <c r="B57" s="39">
        <v>5</v>
      </c>
      <c r="C57" s="38" t="s">
        <v>2198</v>
      </c>
      <c r="D57" s="38">
        <v>3820</v>
      </c>
      <c r="E57" s="38"/>
      <c r="F57" s="38" t="s">
        <v>146</v>
      </c>
      <c r="G57" t="s">
        <v>2198</v>
      </c>
      <c r="H57" s="38" t="s">
        <v>98</v>
      </c>
      <c r="I57" s="38" t="s">
        <v>139</v>
      </c>
      <c r="J57" s="38">
        <v>172</v>
      </c>
      <c r="K57" s="38"/>
    </row>
    <row r="58" spans="1:11" x14ac:dyDescent="0.25">
      <c r="A58" s="38">
        <f>+COUNTIF($B$1:B58,ESTADISTICAS!$B$9)</f>
        <v>0</v>
      </c>
      <c r="B58" s="38">
        <v>5</v>
      </c>
      <c r="C58" s="38" t="s">
        <v>2198</v>
      </c>
      <c r="D58" s="38">
        <v>3828</v>
      </c>
      <c r="E58" s="38"/>
      <c r="F58" s="38" t="s">
        <v>2570</v>
      </c>
      <c r="G58" t="s">
        <v>2234</v>
      </c>
      <c r="H58" s="38" t="s">
        <v>98</v>
      </c>
      <c r="I58" s="38" t="s">
        <v>139</v>
      </c>
      <c r="J58" s="38">
        <v>2</v>
      </c>
      <c r="K58" s="38"/>
    </row>
    <row r="59" spans="1:11" x14ac:dyDescent="0.25">
      <c r="A59" s="38">
        <f>+COUNTIF($B$1:B59,ESTADISTICAS!$B$9)</f>
        <v>0</v>
      </c>
      <c r="B59" s="38">
        <v>5</v>
      </c>
      <c r="C59" s="38" t="s">
        <v>2198</v>
      </c>
      <c r="D59" s="38">
        <v>3834</v>
      </c>
      <c r="E59" s="38"/>
      <c r="F59" s="38" t="s">
        <v>147</v>
      </c>
      <c r="G59" t="s">
        <v>2198</v>
      </c>
      <c r="H59" s="38" t="s">
        <v>98</v>
      </c>
      <c r="I59" s="38" t="s">
        <v>139</v>
      </c>
      <c r="J59" s="38">
        <v>43</v>
      </c>
      <c r="K59" s="38"/>
    </row>
    <row r="60" spans="1:11" x14ac:dyDescent="0.25">
      <c r="A60" s="38">
        <f>+COUNTIF($B$1:B60,ESTADISTICAS!$B$9)</f>
        <v>0</v>
      </c>
      <c r="B60" s="38">
        <v>5</v>
      </c>
      <c r="C60" s="38" t="s">
        <v>2198</v>
      </c>
      <c r="D60" s="38">
        <v>4801</v>
      </c>
      <c r="E60" s="38"/>
      <c r="F60" s="38" t="s">
        <v>149</v>
      </c>
      <c r="G60" t="s">
        <v>2198</v>
      </c>
      <c r="H60" s="38" t="s">
        <v>98</v>
      </c>
      <c r="I60" s="38" t="s">
        <v>139</v>
      </c>
      <c r="J60" s="38">
        <v>270</v>
      </c>
      <c r="K60" s="38"/>
    </row>
    <row r="61" spans="1:11" x14ac:dyDescent="0.25">
      <c r="A61" s="38">
        <f>+COUNTIF($B$1:B61,ESTADISTICAS!$B$9)</f>
        <v>0</v>
      </c>
      <c r="B61" s="38">
        <v>5</v>
      </c>
      <c r="C61" s="38" t="s">
        <v>2198</v>
      </c>
      <c r="D61" s="38">
        <v>5802</v>
      </c>
      <c r="E61" s="38"/>
      <c r="F61" s="38" t="s">
        <v>152</v>
      </c>
      <c r="G61" t="s">
        <v>2234</v>
      </c>
      <c r="H61" s="38" t="s">
        <v>98</v>
      </c>
      <c r="I61" s="38" t="s">
        <v>86</v>
      </c>
      <c r="J61" s="38">
        <v>818</v>
      </c>
      <c r="K61" s="38"/>
    </row>
    <row r="62" spans="1:11" x14ac:dyDescent="0.25">
      <c r="A62" s="38">
        <f>+COUNTIF($B$1:B62,ESTADISTICAS!$B$9)</f>
        <v>0</v>
      </c>
      <c r="B62" s="39">
        <v>5</v>
      </c>
      <c r="C62" s="38" t="s">
        <v>2198</v>
      </c>
      <c r="D62" s="38">
        <v>9110</v>
      </c>
      <c r="E62" s="38"/>
      <c r="F62" s="38" t="s">
        <v>153</v>
      </c>
      <c r="G62" t="s">
        <v>2234</v>
      </c>
      <c r="H62" s="38" t="s">
        <v>85</v>
      </c>
      <c r="I62" s="38" t="s">
        <v>139</v>
      </c>
      <c r="J62" s="38">
        <v>52894</v>
      </c>
      <c r="K62" s="38"/>
    </row>
    <row r="63" spans="1:11" x14ac:dyDescent="0.25">
      <c r="A63" s="38">
        <f>+COUNTIF($B$1:B63,ESTADISTICAS!$B$9)</f>
        <v>0</v>
      </c>
      <c r="B63" s="38">
        <v>5</v>
      </c>
      <c r="C63" s="38" t="s">
        <v>2198</v>
      </c>
      <c r="D63" s="38">
        <v>9116</v>
      </c>
      <c r="E63" s="38"/>
      <c r="F63" s="38" t="s">
        <v>154</v>
      </c>
      <c r="G63" t="s">
        <v>2205</v>
      </c>
      <c r="H63" s="38" t="s">
        <v>98</v>
      </c>
      <c r="I63" s="38" t="s">
        <v>115</v>
      </c>
      <c r="J63" s="38">
        <v>333</v>
      </c>
      <c r="K63" s="38"/>
    </row>
    <row r="64" spans="1:11" x14ac:dyDescent="0.25">
      <c r="A64" s="38">
        <f>+COUNTIF($B$1:B64,ESTADISTICAS!$B$9)</f>
        <v>0</v>
      </c>
      <c r="B64" s="38">
        <v>5</v>
      </c>
      <c r="C64" s="38" t="s">
        <v>2198</v>
      </c>
      <c r="D64" s="38">
        <v>9119</v>
      </c>
      <c r="E64" s="38"/>
      <c r="F64" s="38" t="s">
        <v>156</v>
      </c>
      <c r="G64" t="s">
        <v>2206</v>
      </c>
      <c r="H64" s="38" t="s">
        <v>98</v>
      </c>
      <c r="I64" s="38" t="s">
        <v>115</v>
      </c>
      <c r="J64" s="38">
        <v>5078</v>
      </c>
      <c r="K64" s="38"/>
    </row>
    <row r="65" spans="1:11" x14ac:dyDescent="0.25">
      <c r="A65" s="38">
        <f>+COUNTIF($B$1:B65,ESTADISTICAS!$B$9)</f>
        <v>0</v>
      </c>
      <c r="B65" s="38">
        <v>5</v>
      </c>
      <c r="C65" s="38" t="s">
        <v>2198</v>
      </c>
      <c r="D65" s="38">
        <v>9120</v>
      </c>
      <c r="E65" s="38"/>
      <c r="F65" s="38" t="s">
        <v>157</v>
      </c>
      <c r="G65" t="s">
        <v>2198</v>
      </c>
      <c r="H65" s="38" t="s">
        <v>98</v>
      </c>
      <c r="I65" s="38" t="s">
        <v>115</v>
      </c>
      <c r="J65" s="38">
        <v>630</v>
      </c>
      <c r="K65" s="38"/>
    </row>
    <row r="66" spans="1:11" x14ac:dyDescent="0.25">
      <c r="A66" s="38">
        <f>+COUNTIF($B$1:B66,ESTADISTICAS!$B$9)</f>
        <v>0</v>
      </c>
      <c r="B66" s="38">
        <v>5</v>
      </c>
      <c r="C66" s="38" t="s">
        <v>2198</v>
      </c>
      <c r="D66" s="38">
        <v>9124</v>
      </c>
      <c r="E66" s="38"/>
      <c r="F66" s="38" t="s">
        <v>2207</v>
      </c>
      <c r="G66" t="s">
        <v>2198</v>
      </c>
      <c r="H66" s="38" t="s">
        <v>98</v>
      </c>
      <c r="I66" s="38" t="s">
        <v>139</v>
      </c>
      <c r="J66" s="38">
        <v>110</v>
      </c>
      <c r="K66" s="38"/>
    </row>
    <row r="67" spans="1:11" x14ac:dyDescent="0.25">
      <c r="A67" s="38">
        <f>+COUNTIF($B$1:B67,ESTADISTICAS!$B$9)</f>
        <v>0</v>
      </c>
      <c r="B67" s="38">
        <v>5</v>
      </c>
      <c r="C67" s="38" t="s">
        <v>2198</v>
      </c>
      <c r="D67" s="38">
        <v>9127</v>
      </c>
      <c r="E67" s="38"/>
      <c r="F67" s="38" t="s">
        <v>158</v>
      </c>
      <c r="G67" t="s">
        <v>2198</v>
      </c>
      <c r="H67" s="38" t="s">
        <v>98</v>
      </c>
      <c r="I67" s="38" t="s">
        <v>115</v>
      </c>
      <c r="J67" s="38">
        <v>857</v>
      </c>
      <c r="K67" s="38"/>
    </row>
    <row r="68" spans="1:11" x14ac:dyDescent="0.25">
      <c r="A68" s="38">
        <f>+COUNTIF($B$1:B68,ESTADISTICAS!$B$9)</f>
        <v>0</v>
      </c>
      <c r="B68" s="38">
        <v>5</v>
      </c>
      <c r="C68" s="38" t="s">
        <v>2198</v>
      </c>
      <c r="D68" s="38">
        <v>9900</v>
      </c>
      <c r="E68" s="38"/>
      <c r="F68" s="38" t="s">
        <v>159</v>
      </c>
      <c r="G68" t="s">
        <v>2198</v>
      </c>
      <c r="H68" s="38" t="s">
        <v>98</v>
      </c>
      <c r="I68" s="38" t="s">
        <v>115</v>
      </c>
      <c r="J68" s="38">
        <v>733</v>
      </c>
      <c r="K68" s="38"/>
    </row>
    <row r="69" spans="1:11" x14ac:dyDescent="0.25">
      <c r="A69" s="38">
        <f>+COUNTIF($B$1:B69,ESTADISTICAS!$B$9)</f>
        <v>0</v>
      </c>
      <c r="B69" s="38">
        <v>5</v>
      </c>
      <c r="C69" s="38" t="s">
        <v>2198</v>
      </c>
      <c r="D69" s="38">
        <v>9927</v>
      </c>
      <c r="E69" s="38"/>
      <c r="F69" s="38" t="s">
        <v>2208</v>
      </c>
      <c r="G69" t="s">
        <v>2198</v>
      </c>
      <c r="H69" s="38" t="s">
        <v>85</v>
      </c>
      <c r="I69" s="38" t="s">
        <v>115</v>
      </c>
      <c r="J69" s="38">
        <v>3825</v>
      </c>
      <c r="K69" s="38"/>
    </row>
    <row r="70" spans="1:11" x14ac:dyDescent="0.25">
      <c r="A70" s="38">
        <f>+COUNTIF($B$1:B70,ESTADISTICAS!$B$9)</f>
        <v>0</v>
      </c>
      <c r="B70" s="38">
        <v>8</v>
      </c>
      <c r="C70" s="38" t="s">
        <v>2206</v>
      </c>
      <c r="D70" s="38">
        <v>1202</v>
      </c>
      <c r="E70" s="38"/>
      <c r="F70" s="38" t="s">
        <v>160</v>
      </c>
      <c r="G70" t="s">
        <v>2206</v>
      </c>
      <c r="H70" s="38" t="s">
        <v>85</v>
      </c>
      <c r="I70" s="38" t="s">
        <v>86</v>
      </c>
      <c r="J70" s="38">
        <v>21228</v>
      </c>
      <c r="K70" s="38"/>
    </row>
    <row r="71" spans="1:11" x14ac:dyDescent="0.25">
      <c r="A71" s="38">
        <f>+COUNTIF($B$1:B71,ESTADISTICAS!$B$9)</f>
        <v>0</v>
      </c>
      <c r="B71" s="38">
        <v>8</v>
      </c>
      <c r="C71" s="38" t="s">
        <v>2206</v>
      </c>
      <c r="D71" s="38">
        <v>1204</v>
      </c>
      <c r="E71" s="38"/>
      <c r="F71" s="38" t="s">
        <v>161</v>
      </c>
      <c r="G71" t="s">
        <v>2202</v>
      </c>
      <c r="H71" s="38" t="s">
        <v>85</v>
      </c>
      <c r="I71" s="38" t="s">
        <v>86</v>
      </c>
      <c r="J71" s="38">
        <v>28</v>
      </c>
      <c r="K71" s="38"/>
    </row>
    <row r="72" spans="1:11" x14ac:dyDescent="0.25">
      <c r="A72" s="38">
        <f>+COUNTIF($B$1:B72,ESTADISTICAS!$B$9)</f>
        <v>0</v>
      </c>
      <c r="B72" s="38">
        <v>8</v>
      </c>
      <c r="C72" s="38" t="s">
        <v>2206</v>
      </c>
      <c r="D72" s="38">
        <v>1207</v>
      </c>
      <c r="E72" s="38"/>
      <c r="F72" s="38" t="s">
        <v>92</v>
      </c>
      <c r="G72" t="s">
        <v>2200</v>
      </c>
      <c r="H72" s="38" t="s">
        <v>85</v>
      </c>
      <c r="I72" s="38" t="s">
        <v>86</v>
      </c>
      <c r="J72" s="38">
        <v>320</v>
      </c>
      <c r="K72" s="38"/>
    </row>
    <row r="73" spans="1:11" x14ac:dyDescent="0.25">
      <c r="A73" s="38">
        <f>+COUNTIF($B$1:B73,ESTADISTICAS!$B$9)</f>
        <v>0</v>
      </c>
      <c r="B73" s="38">
        <v>8</v>
      </c>
      <c r="C73" s="38" t="s">
        <v>2206</v>
      </c>
      <c r="D73" s="38">
        <v>1701</v>
      </c>
      <c r="E73" s="38"/>
      <c r="F73" s="38" t="s">
        <v>97</v>
      </c>
      <c r="G73" t="s">
        <v>2234</v>
      </c>
      <c r="H73" s="38" t="s">
        <v>98</v>
      </c>
      <c r="I73" s="38" t="s">
        <v>86</v>
      </c>
      <c r="J73" s="38">
        <v>20</v>
      </c>
      <c r="K73" s="38"/>
    </row>
    <row r="74" spans="1:11" x14ac:dyDescent="0.25">
      <c r="A74" s="38">
        <f>+COUNTIF($B$1:B74,ESTADISTICAS!$B$9)</f>
        <v>0</v>
      </c>
      <c r="B74" s="39">
        <v>8</v>
      </c>
      <c r="C74" s="38" t="s">
        <v>2206</v>
      </c>
      <c r="D74" s="38">
        <v>1701</v>
      </c>
      <c r="E74" s="38"/>
      <c r="F74" s="38" t="s">
        <v>97</v>
      </c>
      <c r="G74" t="s">
        <v>2559</v>
      </c>
      <c r="H74" s="38" t="s">
        <v>98</v>
      </c>
      <c r="I74" s="38" t="s">
        <v>86</v>
      </c>
      <c r="J74" s="38">
        <v>7</v>
      </c>
      <c r="K74" s="38"/>
    </row>
    <row r="75" spans="1:11" x14ac:dyDescent="0.25">
      <c r="A75" s="38">
        <f>+COUNTIF($B$1:B75,ESTADISTICAS!$B$9)</f>
        <v>0</v>
      </c>
      <c r="B75" s="38">
        <v>8</v>
      </c>
      <c r="C75" s="38" t="s">
        <v>2206</v>
      </c>
      <c r="D75" s="38">
        <v>1704</v>
      </c>
      <c r="E75" s="38"/>
      <c r="F75" s="38" t="s">
        <v>99</v>
      </c>
      <c r="G75" t="s">
        <v>2234</v>
      </c>
      <c r="H75" s="38" t="s">
        <v>98</v>
      </c>
      <c r="I75" s="38" t="s">
        <v>86</v>
      </c>
      <c r="J75" s="38">
        <v>100</v>
      </c>
      <c r="K75" s="38"/>
    </row>
    <row r="76" spans="1:11" x14ac:dyDescent="0.25">
      <c r="A76" s="38">
        <f>+COUNTIF($B$1:B76,ESTADISTICAS!$B$9)</f>
        <v>0</v>
      </c>
      <c r="B76" s="38">
        <v>8</v>
      </c>
      <c r="C76" s="38" t="s">
        <v>2206</v>
      </c>
      <c r="D76" s="38">
        <v>1706</v>
      </c>
      <c r="E76" s="38"/>
      <c r="F76" s="38" t="s">
        <v>100</v>
      </c>
      <c r="G76" t="s">
        <v>2234</v>
      </c>
      <c r="H76" s="38" t="s">
        <v>98</v>
      </c>
      <c r="I76" s="38" t="s">
        <v>86</v>
      </c>
      <c r="J76" s="38">
        <v>179</v>
      </c>
      <c r="K76" s="38"/>
    </row>
    <row r="77" spans="1:11" x14ac:dyDescent="0.25">
      <c r="A77" s="38">
        <f>+COUNTIF($B$1:B77,ESTADISTICAS!$B$9)</f>
        <v>0</v>
      </c>
      <c r="B77" s="39">
        <v>8</v>
      </c>
      <c r="C77" s="38" t="s">
        <v>2206</v>
      </c>
      <c r="D77" s="38">
        <v>1711</v>
      </c>
      <c r="E77" s="38"/>
      <c r="F77" s="38" t="s">
        <v>190</v>
      </c>
      <c r="G77" t="s">
        <v>2203</v>
      </c>
      <c r="H77" s="38" t="s">
        <v>98</v>
      </c>
      <c r="I77" s="38" t="s">
        <v>86</v>
      </c>
      <c r="J77" s="38">
        <v>4</v>
      </c>
      <c r="K77" s="38"/>
    </row>
    <row r="78" spans="1:11" x14ac:dyDescent="0.25">
      <c r="A78" s="38">
        <f>+COUNTIF($B$1:B78,ESTADISTICAS!$B$9)</f>
        <v>0</v>
      </c>
      <c r="B78" s="38">
        <v>8</v>
      </c>
      <c r="C78" s="38" t="s">
        <v>2206</v>
      </c>
      <c r="D78" s="38">
        <v>1713</v>
      </c>
      <c r="E78" s="38"/>
      <c r="F78" s="38" t="s">
        <v>163</v>
      </c>
      <c r="G78" t="s">
        <v>2206</v>
      </c>
      <c r="H78" s="38" t="s">
        <v>98</v>
      </c>
      <c r="I78" s="38" t="s">
        <v>86</v>
      </c>
      <c r="J78" s="38">
        <v>14594</v>
      </c>
      <c r="K78" s="38"/>
    </row>
    <row r="79" spans="1:11" x14ac:dyDescent="0.25">
      <c r="A79" s="38">
        <f>+COUNTIF($B$1:B79,ESTADISTICAS!$B$9)</f>
        <v>0</v>
      </c>
      <c r="B79" s="38">
        <v>8</v>
      </c>
      <c r="C79" s="38" t="s">
        <v>2206</v>
      </c>
      <c r="D79" s="38">
        <v>1728</v>
      </c>
      <c r="E79" s="38"/>
      <c r="F79" s="38" t="s">
        <v>164</v>
      </c>
      <c r="G79" t="s">
        <v>2234</v>
      </c>
      <c r="H79" s="38" t="s">
        <v>98</v>
      </c>
      <c r="I79" s="38" t="s">
        <v>86</v>
      </c>
      <c r="J79" s="38">
        <v>820</v>
      </c>
      <c r="K79" s="38"/>
    </row>
    <row r="80" spans="1:11" x14ac:dyDescent="0.25">
      <c r="A80" s="38">
        <f>+COUNTIF($B$1:B80,ESTADISTICAS!$B$9)</f>
        <v>0</v>
      </c>
      <c r="B80" s="38">
        <v>8</v>
      </c>
      <c r="C80" s="38" t="s">
        <v>2206</v>
      </c>
      <c r="D80" s="38">
        <v>1804</v>
      </c>
      <c r="E80" s="38"/>
      <c r="F80" s="38" t="s">
        <v>165</v>
      </c>
      <c r="G80" t="s">
        <v>2206</v>
      </c>
      <c r="H80" s="38" t="s">
        <v>98</v>
      </c>
      <c r="I80" s="38" t="s">
        <v>86</v>
      </c>
      <c r="J80" s="38">
        <v>6435</v>
      </c>
      <c r="K80" s="38"/>
    </row>
    <row r="81" spans="1:11" x14ac:dyDescent="0.25">
      <c r="A81" s="38">
        <f>+COUNTIF($B$1:B81,ESTADISTICAS!$B$9)</f>
        <v>0</v>
      </c>
      <c r="B81" s="38">
        <v>8</v>
      </c>
      <c r="C81" s="38" t="s">
        <v>2206</v>
      </c>
      <c r="D81" s="38">
        <v>1806</v>
      </c>
      <c r="E81" s="38"/>
      <c r="F81" s="38" t="s">
        <v>166</v>
      </c>
      <c r="G81" t="s">
        <v>2206</v>
      </c>
      <c r="H81" s="38" t="s">
        <v>98</v>
      </c>
      <c r="I81" s="38" t="s">
        <v>86</v>
      </c>
      <c r="J81" s="38">
        <v>6001</v>
      </c>
      <c r="K81" s="38"/>
    </row>
    <row r="82" spans="1:11" x14ac:dyDescent="0.25">
      <c r="A82" s="38">
        <f>+COUNTIF($B$1:B82,ESTADISTICAS!$B$9)</f>
        <v>0</v>
      </c>
      <c r="B82" s="39">
        <v>8</v>
      </c>
      <c r="C82" s="38" t="s">
        <v>2206</v>
      </c>
      <c r="D82" s="38">
        <v>1824</v>
      </c>
      <c r="E82" s="38"/>
      <c r="F82" s="38" t="s">
        <v>167</v>
      </c>
      <c r="G82" t="s">
        <v>2206</v>
      </c>
      <c r="H82" s="38" t="s">
        <v>98</v>
      </c>
      <c r="I82" s="38" t="s">
        <v>86</v>
      </c>
      <c r="J82" s="38">
        <v>4335</v>
      </c>
      <c r="K82" s="38"/>
    </row>
    <row r="83" spans="1:11" x14ac:dyDescent="0.25">
      <c r="A83" s="38">
        <f>+COUNTIF($B$1:B83,ESTADISTICAS!$B$9)</f>
        <v>0</v>
      </c>
      <c r="B83" s="39">
        <v>8</v>
      </c>
      <c r="C83" s="38" t="s">
        <v>2206</v>
      </c>
      <c r="D83" s="38">
        <v>1825</v>
      </c>
      <c r="E83" s="38"/>
      <c r="F83" s="38" t="s">
        <v>168</v>
      </c>
      <c r="G83" t="s">
        <v>1255</v>
      </c>
      <c r="H83" s="38" t="s">
        <v>98</v>
      </c>
      <c r="I83" s="38" t="s">
        <v>86</v>
      </c>
      <c r="J83" s="38">
        <v>9</v>
      </c>
      <c r="K83" s="38"/>
    </row>
    <row r="84" spans="1:11" x14ac:dyDescent="0.25">
      <c r="A84" s="38">
        <f>+COUNTIF($B$1:B84,ESTADISTICAS!$B$9)</f>
        <v>0</v>
      </c>
      <c r="B84" s="38">
        <v>8</v>
      </c>
      <c r="C84" s="38" t="s">
        <v>2206</v>
      </c>
      <c r="D84" s="38">
        <v>1826</v>
      </c>
      <c r="E84" s="38"/>
      <c r="F84" s="38" t="s">
        <v>2204</v>
      </c>
      <c r="G84" t="s">
        <v>2234</v>
      </c>
      <c r="H84" s="38" t="s">
        <v>98</v>
      </c>
      <c r="I84" s="38" t="s">
        <v>86</v>
      </c>
      <c r="J84" s="38">
        <v>157</v>
      </c>
      <c r="K84" s="38"/>
    </row>
    <row r="85" spans="1:11" x14ac:dyDescent="0.25">
      <c r="A85" s="38">
        <f>+COUNTIF($B$1:B85,ESTADISTICAS!$B$9)</f>
        <v>0</v>
      </c>
      <c r="B85" s="39">
        <v>8</v>
      </c>
      <c r="C85" s="38" t="s">
        <v>2206</v>
      </c>
      <c r="D85" s="38">
        <v>2102</v>
      </c>
      <c r="E85" s="38"/>
      <c r="F85" s="38" t="s">
        <v>113</v>
      </c>
      <c r="G85" t="s">
        <v>2234</v>
      </c>
      <c r="H85" s="38" t="s">
        <v>85</v>
      </c>
      <c r="I85" s="38" t="s">
        <v>86</v>
      </c>
      <c r="J85" s="38">
        <v>2069</v>
      </c>
      <c r="K85" s="38"/>
    </row>
    <row r="86" spans="1:11" x14ac:dyDescent="0.25">
      <c r="A86" s="38">
        <f>+COUNTIF($B$1:B86,ESTADISTICAS!$B$9)</f>
        <v>0</v>
      </c>
      <c r="B86" s="38">
        <v>8</v>
      </c>
      <c r="C86" s="38" t="s">
        <v>2206</v>
      </c>
      <c r="D86" s="38">
        <v>2104</v>
      </c>
      <c r="E86" s="38"/>
      <c r="F86" s="38" t="s">
        <v>114</v>
      </c>
      <c r="G86" t="s">
        <v>2234</v>
      </c>
      <c r="H86" s="38" t="s">
        <v>85</v>
      </c>
      <c r="I86" s="38" t="s">
        <v>115</v>
      </c>
      <c r="J86" s="38">
        <v>657</v>
      </c>
      <c r="K86" s="38"/>
    </row>
    <row r="87" spans="1:11" x14ac:dyDescent="0.25">
      <c r="A87" s="38">
        <f>+COUNTIF($B$1:B87,ESTADISTICAS!$B$9)</f>
        <v>0</v>
      </c>
      <c r="B87" s="38">
        <v>8</v>
      </c>
      <c r="C87" s="38" t="s">
        <v>2206</v>
      </c>
      <c r="D87" s="38">
        <v>2106</v>
      </c>
      <c r="E87" s="38"/>
      <c r="F87" s="38" t="s">
        <v>169</v>
      </c>
      <c r="G87" t="s">
        <v>2234</v>
      </c>
      <c r="H87" s="38" t="s">
        <v>85</v>
      </c>
      <c r="I87" s="38" t="s">
        <v>115</v>
      </c>
      <c r="J87" s="38">
        <v>1367</v>
      </c>
      <c r="K87" s="38"/>
    </row>
    <row r="88" spans="1:11" x14ac:dyDescent="0.25">
      <c r="A88" s="38">
        <f>+COUNTIF($B$1:B88,ESTADISTICAS!$B$9)</f>
        <v>0</v>
      </c>
      <c r="B88" s="39">
        <v>8</v>
      </c>
      <c r="C88" s="38" t="s">
        <v>2206</v>
      </c>
      <c r="D88" s="38">
        <v>2709</v>
      </c>
      <c r="E88" s="38"/>
      <c r="F88" s="38" t="s">
        <v>120</v>
      </c>
      <c r="G88" t="s">
        <v>2234</v>
      </c>
      <c r="H88" s="38" t="s">
        <v>98</v>
      </c>
      <c r="I88" s="38" t="s">
        <v>115</v>
      </c>
      <c r="J88" s="38">
        <v>893</v>
      </c>
      <c r="K88" s="38"/>
    </row>
    <row r="89" spans="1:11" x14ac:dyDescent="0.25">
      <c r="A89" s="38">
        <f>+COUNTIF($B$1:B89,ESTADISTICAS!$B$9)</f>
        <v>0</v>
      </c>
      <c r="B89" s="38">
        <v>8</v>
      </c>
      <c r="C89" s="38" t="s">
        <v>2206</v>
      </c>
      <c r="D89" s="38">
        <v>2805</v>
      </c>
      <c r="E89" s="38"/>
      <c r="F89" s="38" t="s">
        <v>170</v>
      </c>
      <c r="G89" t="s">
        <v>2206</v>
      </c>
      <c r="H89" s="38" t="s">
        <v>98</v>
      </c>
      <c r="I89" s="38" t="s">
        <v>86</v>
      </c>
      <c r="J89" s="38">
        <v>13780</v>
      </c>
      <c r="K89" s="38"/>
    </row>
    <row r="90" spans="1:11" x14ac:dyDescent="0.25">
      <c r="A90" s="38">
        <f>+COUNTIF($B$1:B90,ESTADISTICAS!$B$9)</f>
        <v>0</v>
      </c>
      <c r="B90" s="39">
        <v>8</v>
      </c>
      <c r="C90" s="38" t="s">
        <v>2206</v>
      </c>
      <c r="D90" s="38">
        <v>2810</v>
      </c>
      <c r="E90" s="38"/>
      <c r="F90" s="38" t="s">
        <v>171</v>
      </c>
      <c r="G90" t="s">
        <v>2206</v>
      </c>
      <c r="H90" s="38" t="s">
        <v>98</v>
      </c>
      <c r="I90" s="38" t="s">
        <v>86</v>
      </c>
      <c r="J90" s="38">
        <v>12302</v>
      </c>
      <c r="K90" s="38"/>
    </row>
    <row r="91" spans="1:11" x14ac:dyDescent="0.25">
      <c r="A91" s="38">
        <f>+COUNTIF($B$1:B91,ESTADISTICAS!$B$9)</f>
        <v>0</v>
      </c>
      <c r="B91" s="38">
        <v>8</v>
      </c>
      <c r="C91" s="38" t="s">
        <v>2206</v>
      </c>
      <c r="D91" s="38">
        <v>2825</v>
      </c>
      <c r="E91" s="38"/>
      <c r="F91" s="38" t="s">
        <v>172</v>
      </c>
      <c r="G91" t="s">
        <v>2093</v>
      </c>
      <c r="H91" s="38" t="s">
        <v>98</v>
      </c>
      <c r="I91" s="38" t="s">
        <v>115</v>
      </c>
      <c r="J91" s="38">
        <v>830</v>
      </c>
      <c r="K91" s="38"/>
    </row>
    <row r="92" spans="1:11" x14ac:dyDescent="0.25">
      <c r="A92" s="38">
        <f>+COUNTIF($B$1:B92,ESTADISTICAS!$B$9)</f>
        <v>0</v>
      </c>
      <c r="B92" s="38">
        <v>8</v>
      </c>
      <c r="C92" s="38" t="s">
        <v>2206</v>
      </c>
      <c r="D92" s="38">
        <v>2829</v>
      </c>
      <c r="E92" s="38"/>
      <c r="F92" s="38" t="s">
        <v>132</v>
      </c>
      <c r="G92" t="s">
        <v>2234</v>
      </c>
      <c r="H92" s="38" t="s">
        <v>98</v>
      </c>
      <c r="I92" s="38" t="s">
        <v>115</v>
      </c>
      <c r="J92" s="38">
        <v>2427</v>
      </c>
      <c r="K92" s="38"/>
    </row>
    <row r="93" spans="1:11" x14ac:dyDescent="0.25">
      <c r="A93" s="38">
        <f>+COUNTIF($B$1:B93,ESTADISTICAS!$B$9)</f>
        <v>0</v>
      </c>
      <c r="B93" s="38">
        <v>8</v>
      </c>
      <c r="C93" s="38" t="s">
        <v>2206</v>
      </c>
      <c r="D93" s="38">
        <v>2833</v>
      </c>
      <c r="E93" s="38"/>
      <c r="F93" s="38" t="s">
        <v>134</v>
      </c>
      <c r="G93" t="s">
        <v>2198</v>
      </c>
      <c r="H93" s="38" t="s">
        <v>98</v>
      </c>
      <c r="I93" s="38" t="s">
        <v>115</v>
      </c>
      <c r="J93" s="38">
        <v>16</v>
      </c>
      <c r="K93" s="38"/>
    </row>
    <row r="94" spans="1:11" x14ac:dyDescent="0.25">
      <c r="A94" s="38">
        <f>+COUNTIF($B$1:B94,ESTADISTICAS!$B$9)</f>
        <v>0</v>
      </c>
      <c r="B94" s="38">
        <v>8</v>
      </c>
      <c r="C94" s="38" t="s">
        <v>2206</v>
      </c>
      <c r="D94" s="38">
        <v>2836</v>
      </c>
      <c r="E94" s="38"/>
      <c r="F94" s="38" t="s">
        <v>173</v>
      </c>
      <c r="G94" t="s">
        <v>2206</v>
      </c>
      <c r="H94" s="38" t="s">
        <v>98</v>
      </c>
      <c r="I94" s="38" t="s">
        <v>115</v>
      </c>
      <c r="J94" s="38">
        <v>468</v>
      </c>
      <c r="K94" s="38"/>
    </row>
    <row r="95" spans="1:11" x14ac:dyDescent="0.25">
      <c r="A95" s="38">
        <f>+COUNTIF($B$1:B95,ESTADISTICAS!$B$9)</f>
        <v>0</v>
      </c>
      <c r="B95" s="38">
        <v>8</v>
      </c>
      <c r="C95" s="38" t="s">
        <v>2206</v>
      </c>
      <c r="D95" s="38">
        <v>2842</v>
      </c>
      <c r="E95" s="38"/>
      <c r="F95" s="38" t="s">
        <v>174</v>
      </c>
      <c r="G95" t="s">
        <v>2206</v>
      </c>
      <c r="H95" s="38" t="s">
        <v>98</v>
      </c>
      <c r="I95" s="38" t="s">
        <v>115</v>
      </c>
      <c r="J95" s="38">
        <v>2679</v>
      </c>
      <c r="K95" s="38"/>
    </row>
    <row r="96" spans="1:11" x14ac:dyDescent="0.25">
      <c r="A96" s="38">
        <f>+COUNTIF($B$1:B96,ESTADISTICAS!$B$9)</f>
        <v>0</v>
      </c>
      <c r="B96" s="39">
        <v>8</v>
      </c>
      <c r="C96" s="38" t="s">
        <v>2206</v>
      </c>
      <c r="D96" s="38">
        <v>2850</v>
      </c>
      <c r="E96" s="38"/>
      <c r="F96" s="38" t="s">
        <v>175</v>
      </c>
      <c r="G96" t="s">
        <v>1592</v>
      </c>
      <c r="H96" s="38" t="s">
        <v>98</v>
      </c>
      <c r="I96" s="38" t="s">
        <v>115</v>
      </c>
      <c r="J96" s="38">
        <v>130</v>
      </c>
      <c r="K96" s="38"/>
    </row>
    <row r="97" spans="1:11" x14ac:dyDescent="0.25">
      <c r="A97" s="38">
        <f>+COUNTIF($B$1:B97,ESTADISTICAS!$B$9)</f>
        <v>0</v>
      </c>
      <c r="B97" s="39">
        <v>8</v>
      </c>
      <c r="C97" s="38" t="s">
        <v>2206</v>
      </c>
      <c r="D97" s="38">
        <v>3114</v>
      </c>
      <c r="E97" s="38"/>
      <c r="F97" s="38" t="s">
        <v>137</v>
      </c>
      <c r="G97" t="s">
        <v>2206</v>
      </c>
      <c r="H97" s="38" t="s">
        <v>85</v>
      </c>
      <c r="I97" s="38" t="s">
        <v>139</v>
      </c>
      <c r="J97" s="38">
        <v>719</v>
      </c>
      <c r="K97" s="38"/>
    </row>
    <row r="98" spans="1:11" x14ac:dyDescent="0.25">
      <c r="A98" s="38">
        <f>+COUNTIF($B$1:B98,ESTADISTICAS!$B$9)</f>
        <v>0</v>
      </c>
      <c r="B98" s="39">
        <v>8</v>
      </c>
      <c r="C98" s="38" t="s">
        <v>2206</v>
      </c>
      <c r="D98" s="38">
        <v>3117</v>
      </c>
      <c r="E98" s="38"/>
      <c r="F98" s="38" t="s">
        <v>2211</v>
      </c>
      <c r="G98" t="s">
        <v>2206</v>
      </c>
      <c r="H98" s="38" t="s">
        <v>85</v>
      </c>
      <c r="I98" s="38" t="s">
        <v>115</v>
      </c>
      <c r="J98" s="38">
        <v>4882</v>
      </c>
      <c r="K98" s="38"/>
    </row>
    <row r="99" spans="1:11" x14ac:dyDescent="0.25">
      <c r="A99" s="38">
        <f>+COUNTIF($B$1:B99,ESTADISTICAS!$B$9)</f>
        <v>0</v>
      </c>
      <c r="B99" s="39">
        <v>8</v>
      </c>
      <c r="C99" s="38" t="s">
        <v>2206</v>
      </c>
      <c r="D99" s="38">
        <v>3710</v>
      </c>
      <c r="E99" s="38"/>
      <c r="F99" s="38" t="s">
        <v>2170</v>
      </c>
      <c r="G99" t="s">
        <v>2093</v>
      </c>
      <c r="H99" s="38" t="s">
        <v>98</v>
      </c>
      <c r="I99" s="38" t="s">
        <v>115</v>
      </c>
      <c r="J99" s="38">
        <v>192</v>
      </c>
      <c r="K99" s="38"/>
    </row>
    <row r="100" spans="1:11" x14ac:dyDescent="0.25">
      <c r="A100" s="38">
        <f>+COUNTIF($B$1:B100,ESTADISTICAS!$B$9)</f>
        <v>0</v>
      </c>
      <c r="B100" s="39">
        <v>8</v>
      </c>
      <c r="C100" s="38" t="s">
        <v>2206</v>
      </c>
      <c r="D100" s="38">
        <v>3821</v>
      </c>
      <c r="E100" s="38"/>
      <c r="F100" s="38" t="s">
        <v>178</v>
      </c>
      <c r="G100" t="s">
        <v>2206</v>
      </c>
      <c r="H100" s="38" t="s">
        <v>98</v>
      </c>
      <c r="I100" s="38" t="s">
        <v>139</v>
      </c>
      <c r="J100" s="38">
        <v>2324</v>
      </c>
      <c r="K100" s="38"/>
    </row>
    <row r="101" spans="1:11" x14ac:dyDescent="0.25">
      <c r="A101" s="38">
        <f>+COUNTIF($B$1:B101,ESTADISTICAS!$B$9)</f>
        <v>0</v>
      </c>
      <c r="B101" s="39">
        <v>8</v>
      </c>
      <c r="C101" s="38" t="s">
        <v>2206</v>
      </c>
      <c r="D101" s="38">
        <v>4817</v>
      </c>
      <c r="E101" s="38"/>
      <c r="F101" s="38" t="s">
        <v>179</v>
      </c>
      <c r="G101" t="s">
        <v>2206</v>
      </c>
      <c r="H101" s="38" t="s">
        <v>98</v>
      </c>
      <c r="I101" s="38" t="s">
        <v>151</v>
      </c>
      <c r="J101" s="38">
        <v>509</v>
      </c>
      <c r="K101" s="38"/>
    </row>
    <row r="102" spans="1:11" x14ac:dyDescent="0.25">
      <c r="A102" s="38">
        <f>+COUNTIF($B$1:B102,ESTADISTICAS!$B$9)</f>
        <v>0</v>
      </c>
      <c r="B102" s="38">
        <v>8</v>
      </c>
      <c r="C102" s="38" t="s">
        <v>2206</v>
      </c>
      <c r="D102" s="38">
        <v>4818</v>
      </c>
      <c r="E102" s="38"/>
      <c r="F102" s="38" t="s">
        <v>180</v>
      </c>
      <c r="G102" t="s">
        <v>2206</v>
      </c>
      <c r="H102" s="38" t="s">
        <v>98</v>
      </c>
      <c r="I102" s="38" t="s">
        <v>115</v>
      </c>
      <c r="J102" s="38">
        <v>4670</v>
      </c>
      <c r="K102" s="38"/>
    </row>
    <row r="103" spans="1:11" x14ac:dyDescent="0.25">
      <c r="A103" s="38">
        <f>+COUNTIF($B$1:B103,ESTADISTICAS!$B$9)</f>
        <v>0</v>
      </c>
      <c r="B103" s="38">
        <v>8</v>
      </c>
      <c r="C103" s="38" t="s">
        <v>2206</v>
      </c>
      <c r="D103" s="38">
        <v>4837</v>
      </c>
      <c r="E103" s="38"/>
      <c r="F103" s="38" t="s">
        <v>2585</v>
      </c>
      <c r="G103" t="s">
        <v>2206</v>
      </c>
      <c r="H103" s="38" t="s">
        <v>98</v>
      </c>
      <c r="I103" s="38" t="s">
        <v>115</v>
      </c>
      <c r="J103" s="38">
        <v>608</v>
      </c>
      <c r="K103" s="38"/>
    </row>
    <row r="104" spans="1:11" x14ac:dyDescent="0.25">
      <c r="A104" s="38">
        <f>+COUNTIF($B$1:B104,ESTADISTICAS!$B$9)</f>
        <v>0</v>
      </c>
      <c r="B104" s="38">
        <v>8</v>
      </c>
      <c r="C104" s="38" t="s">
        <v>2206</v>
      </c>
      <c r="D104" s="38">
        <v>9110</v>
      </c>
      <c r="E104" s="38"/>
      <c r="F104" s="38" t="s">
        <v>153</v>
      </c>
      <c r="G104" t="s">
        <v>2234</v>
      </c>
      <c r="H104" s="38" t="s">
        <v>85</v>
      </c>
      <c r="I104" s="38" t="s">
        <v>139</v>
      </c>
      <c r="J104" s="38">
        <v>16649</v>
      </c>
      <c r="K104" s="38"/>
    </row>
    <row r="105" spans="1:11" x14ac:dyDescent="0.25">
      <c r="A105" s="38">
        <f>+COUNTIF($B$1:B105,ESTADISTICAS!$B$9)</f>
        <v>0</v>
      </c>
      <c r="B105" s="38">
        <v>8</v>
      </c>
      <c r="C105" s="38" t="s">
        <v>2206</v>
      </c>
      <c r="D105" s="38">
        <v>9116</v>
      </c>
      <c r="E105" s="38"/>
      <c r="F105" s="38" t="s">
        <v>154</v>
      </c>
      <c r="G105" t="s">
        <v>2205</v>
      </c>
      <c r="H105" s="38" t="s">
        <v>98</v>
      </c>
      <c r="I105" s="38" t="s">
        <v>115</v>
      </c>
      <c r="J105" s="38">
        <v>80</v>
      </c>
      <c r="K105" s="38"/>
    </row>
    <row r="106" spans="1:11" x14ac:dyDescent="0.25">
      <c r="A106" s="38">
        <f>+COUNTIF($B$1:B106,ESTADISTICAS!$B$9)</f>
        <v>0</v>
      </c>
      <c r="B106" s="38">
        <v>8</v>
      </c>
      <c r="C106" s="38" t="s">
        <v>2206</v>
      </c>
      <c r="D106" s="38">
        <v>9119</v>
      </c>
      <c r="E106" s="38"/>
      <c r="F106" s="38" t="s">
        <v>156</v>
      </c>
      <c r="G106" t="s">
        <v>2206</v>
      </c>
      <c r="H106" s="38" t="s">
        <v>98</v>
      </c>
      <c r="I106" s="38" t="s">
        <v>115</v>
      </c>
      <c r="J106" s="38">
        <v>6338</v>
      </c>
      <c r="K106" s="38"/>
    </row>
    <row r="107" spans="1:11" x14ac:dyDescent="0.25">
      <c r="A107" s="38">
        <f>+COUNTIF($B$1:B107,ESTADISTICAS!$B$9)</f>
        <v>0</v>
      </c>
      <c r="B107" s="38">
        <v>8</v>
      </c>
      <c r="C107" s="38" t="s">
        <v>2206</v>
      </c>
      <c r="D107" s="38">
        <v>9126</v>
      </c>
      <c r="E107" s="38"/>
      <c r="F107" s="38" t="s">
        <v>181</v>
      </c>
      <c r="G107" t="s">
        <v>2206</v>
      </c>
      <c r="H107" s="38" t="s">
        <v>98</v>
      </c>
      <c r="I107" s="38" t="s">
        <v>139</v>
      </c>
      <c r="J107" s="38">
        <v>289</v>
      </c>
      <c r="K107" s="38"/>
    </row>
    <row r="108" spans="1:11" x14ac:dyDescent="0.25">
      <c r="A108" s="38">
        <f>+COUNTIF($B$1:B108,ESTADISTICAS!$B$9)</f>
        <v>0</v>
      </c>
      <c r="B108" s="39">
        <v>8</v>
      </c>
      <c r="C108" s="38" t="s">
        <v>2206</v>
      </c>
      <c r="D108" s="38">
        <v>9128</v>
      </c>
      <c r="E108" s="38"/>
      <c r="F108" s="38" t="s">
        <v>182</v>
      </c>
      <c r="G108" t="s">
        <v>2234</v>
      </c>
      <c r="H108" s="38" t="s">
        <v>98</v>
      </c>
      <c r="I108" s="38" t="s">
        <v>139</v>
      </c>
      <c r="J108" s="38">
        <v>52</v>
      </c>
      <c r="K108" s="38"/>
    </row>
    <row r="109" spans="1:11" x14ac:dyDescent="0.25">
      <c r="A109" s="38">
        <f>+COUNTIF($B$1:B109,ESTADISTICAS!$B$9)</f>
        <v>0</v>
      </c>
      <c r="B109" s="39">
        <v>11</v>
      </c>
      <c r="C109" s="38" t="s">
        <v>2234</v>
      </c>
      <c r="D109" s="38">
        <v>1101</v>
      </c>
      <c r="E109" s="38"/>
      <c r="F109" s="38" t="s">
        <v>84</v>
      </c>
      <c r="G109" t="s">
        <v>2234</v>
      </c>
      <c r="H109" s="38" t="s">
        <v>85</v>
      </c>
      <c r="I109" s="38" t="s">
        <v>86</v>
      </c>
      <c r="J109" s="38">
        <v>34284</v>
      </c>
      <c r="K109" s="38"/>
    </row>
    <row r="110" spans="1:11" x14ac:dyDescent="0.25">
      <c r="A110" s="38">
        <f>+COUNTIF($B$1:B110,ESTADISTICAS!$B$9)</f>
        <v>0</v>
      </c>
      <c r="B110" s="39">
        <v>11</v>
      </c>
      <c r="C110" s="38" t="s">
        <v>2234</v>
      </c>
      <c r="D110" s="38">
        <v>1105</v>
      </c>
      <c r="E110" s="38"/>
      <c r="F110" s="38" t="s">
        <v>183</v>
      </c>
      <c r="G110" t="s">
        <v>2234</v>
      </c>
      <c r="H110" s="38" t="s">
        <v>85</v>
      </c>
      <c r="I110" s="38" t="s">
        <v>86</v>
      </c>
      <c r="J110" s="38">
        <v>9371</v>
      </c>
      <c r="K110" s="38"/>
    </row>
    <row r="111" spans="1:11" x14ac:dyDescent="0.25">
      <c r="A111" s="38">
        <f>+COUNTIF($B$1:B111,ESTADISTICAS!$B$9)</f>
        <v>0</v>
      </c>
      <c r="B111" s="38">
        <v>11</v>
      </c>
      <c r="C111" s="38" t="s">
        <v>2234</v>
      </c>
      <c r="D111" s="38">
        <v>1106</v>
      </c>
      <c r="E111" s="38"/>
      <c r="F111" s="38" t="s">
        <v>262</v>
      </c>
      <c r="G111" t="s">
        <v>1413</v>
      </c>
      <c r="H111" s="38" t="s">
        <v>85</v>
      </c>
      <c r="I111" s="38" t="s">
        <v>86</v>
      </c>
      <c r="J111" s="38">
        <v>142</v>
      </c>
      <c r="K111" s="38"/>
    </row>
    <row r="112" spans="1:11" x14ac:dyDescent="0.25">
      <c r="A112" s="38">
        <f>+COUNTIF($B$1:B112,ESTADISTICAS!$B$9)</f>
        <v>0</v>
      </c>
      <c r="B112" s="38">
        <v>11</v>
      </c>
      <c r="C112" s="38" t="s">
        <v>2234</v>
      </c>
      <c r="D112" s="38">
        <v>1111</v>
      </c>
      <c r="E112" s="38"/>
      <c r="F112" s="38" t="s">
        <v>87</v>
      </c>
      <c r="G112" t="s">
        <v>2175</v>
      </c>
      <c r="H112" s="38" t="s">
        <v>85</v>
      </c>
      <c r="I112" s="38" t="s">
        <v>86</v>
      </c>
      <c r="J112" s="38">
        <v>3</v>
      </c>
      <c r="K112" s="38"/>
    </row>
    <row r="113" spans="1:11" x14ac:dyDescent="0.25">
      <c r="A113" s="38">
        <f>+COUNTIF($B$1:B113,ESTADISTICAS!$B$9)</f>
        <v>0</v>
      </c>
      <c r="B113" s="38">
        <v>11</v>
      </c>
      <c r="C113" s="38" t="s">
        <v>2234</v>
      </c>
      <c r="D113" s="38">
        <v>1117</v>
      </c>
      <c r="E113" s="38"/>
      <c r="F113" s="38" t="s">
        <v>184</v>
      </c>
      <c r="G113" t="s">
        <v>2234</v>
      </c>
      <c r="H113" s="38" t="s">
        <v>85</v>
      </c>
      <c r="I113" s="38" t="s">
        <v>86</v>
      </c>
      <c r="J113" s="38">
        <v>12907</v>
      </c>
      <c r="K113" s="38"/>
    </row>
    <row r="114" spans="1:11" x14ac:dyDescent="0.25">
      <c r="A114" s="38">
        <f>+COUNTIF($B$1:B114,ESTADISTICAS!$B$9)</f>
        <v>0</v>
      </c>
      <c r="B114" s="38">
        <v>11</v>
      </c>
      <c r="C114" s="38" t="s">
        <v>2234</v>
      </c>
      <c r="D114" s="38">
        <v>1121</v>
      </c>
      <c r="E114" s="38"/>
      <c r="F114" s="38" t="s">
        <v>185</v>
      </c>
      <c r="G114" t="s">
        <v>2234</v>
      </c>
      <c r="H114" s="38" t="s">
        <v>85</v>
      </c>
      <c r="I114" s="38" t="s">
        <v>86</v>
      </c>
      <c r="J114" s="38">
        <v>5760</v>
      </c>
      <c r="K114" s="38"/>
    </row>
    <row r="115" spans="1:11" x14ac:dyDescent="0.25">
      <c r="A115" s="38">
        <f>+COUNTIF($B$1:B115,ESTADISTICAS!$B$9)</f>
        <v>0</v>
      </c>
      <c r="B115" s="39">
        <v>11</v>
      </c>
      <c r="C115" s="38" t="s">
        <v>2234</v>
      </c>
      <c r="D115" s="38">
        <v>1203</v>
      </c>
      <c r="E115" s="38"/>
      <c r="F115" s="38" t="s">
        <v>273</v>
      </c>
      <c r="G115" t="s">
        <v>2559</v>
      </c>
      <c r="H115" s="38" t="s">
        <v>85</v>
      </c>
      <c r="I115" s="38" t="s">
        <v>86</v>
      </c>
      <c r="J115" s="38">
        <v>13</v>
      </c>
      <c r="K115" s="38"/>
    </row>
    <row r="116" spans="1:11" x14ac:dyDescent="0.25">
      <c r="A116" s="38">
        <f>+COUNTIF($B$1:B116,ESTADISTICAS!$B$9)</f>
        <v>0</v>
      </c>
      <c r="B116" s="39">
        <v>11</v>
      </c>
      <c r="C116" s="38" t="s">
        <v>2234</v>
      </c>
      <c r="D116" s="38">
        <v>1204</v>
      </c>
      <c r="E116" s="38"/>
      <c r="F116" s="38" t="s">
        <v>161</v>
      </c>
      <c r="G116" t="s">
        <v>2202</v>
      </c>
      <c r="H116" s="38" t="s">
        <v>85</v>
      </c>
      <c r="I116" s="38" t="s">
        <v>86</v>
      </c>
      <c r="J116" s="38">
        <v>154</v>
      </c>
      <c r="K116" s="38"/>
    </row>
    <row r="117" spans="1:11" x14ac:dyDescent="0.25">
      <c r="A117" s="38">
        <f>+COUNTIF($B$1:B117,ESTADISTICAS!$B$9)</f>
        <v>0</v>
      </c>
      <c r="B117" s="38">
        <v>11</v>
      </c>
      <c r="C117" s="38" t="s">
        <v>2234</v>
      </c>
      <c r="D117" s="38">
        <v>1207</v>
      </c>
      <c r="E117" s="38"/>
      <c r="F117" s="38" t="s">
        <v>92</v>
      </c>
      <c r="G117" t="s">
        <v>2200</v>
      </c>
      <c r="H117" s="38" t="s">
        <v>85</v>
      </c>
      <c r="I117" s="38" t="s">
        <v>86</v>
      </c>
      <c r="J117" s="38">
        <v>3195</v>
      </c>
      <c r="K117" s="38"/>
    </row>
    <row r="118" spans="1:11" x14ac:dyDescent="0.25">
      <c r="A118" s="38">
        <f>+COUNTIF($B$1:B118,ESTADISTICAS!$B$9)</f>
        <v>0</v>
      </c>
      <c r="B118" s="39">
        <v>11</v>
      </c>
      <c r="C118" s="38" t="s">
        <v>2234</v>
      </c>
      <c r="D118" s="38">
        <v>1209</v>
      </c>
      <c r="E118" s="38"/>
      <c r="F118" s="38" t="s">
        <v>94</v>
      </c>
      <c r="G118" t="s">
        <v>2560</v>
      </c>
      <c r="H118" s="38" t="s">
        <v>85</v>
      </c>
      <c r="I118" s="38" t="s">
        <v>86</v>
      </c>
      <c r="J118" s="38">
        <v>1</v>
      </c>
      <c r="K118" s="38"/>
    </row>
    <row r="119" spans="1:11" x14ac:dyDescent="0.25">
      <c r="A119" s="38">
        <f>+COUNTIF($B$1:B119,ESTADISTICAS!$B$9)</f>
        <v>0</v>
      </c>
      <c r="B119" s="38">
        <v>11</v>
      </c>
      <c r="C119" s="38" t="s">
        <v>2234</v>
      </c>
      <c r="D119" s="38">
        <v>1212</v>
      </c>
      <c r="E119" s="38"/>
      <c r="F119" s="38" t="s">
        <v>96</v>
      </c>
      <c r="G119" t="s">
        <v>2560</v>
      </c>
      <c r="H119" s="38" t="s">
        <v>85</v>
      </c>
      <c r="I119" s="38" t="s">
        <v>86</v>
      </c>
      <c r="J119" s="38">
        <v>103</v>
      </c>
      <c r="K119" s="38"/>
    </row>
    <row r="120" spans="1:11" x14ac:dyDescent="0.25">
      <c r="A120" s="38">
        <f>+COUNTIF($B$1:B120,ESTADISTICAS!$B$9)</f>
        <v>0</v>
      </c>
      <c r="B120" s="39">
        <v>11</v>
      </c>
      <c r="C120" s="38" t="s">
        <v>2234</v>
      </c>
      <c r="D120" s="38">
        <v>1301</v>
      </c>
      <c r="E120" s="38"/>
      <c r="F120" s="38" t="s">
        <v>186</v>
      </c>
      <c r="G120" t="s">
        <v>2234</v>
      </c>
      <c r="H120" s="38" t="s">
        <v>85</v>
      </c>
      <c r="I120" s="38" t="s">
        <v>86</v>
      </c>
      <c r="J120" s="38">
        <v>25514</v>
      </c>
      <c r="K120" s="38"/>
    </row>
    <row r="121" spans="1:11" x14ac:dyDescent="0.25">
      <c r="A121" s="38">
        <f>+COUNTIF($B$1:B121,ESTADISTICAS!$B$9)</f>
        <v>0</v>
      </c>
      <c r="B121" s="39">
        <v>11</v>
      </c>
      <c r="C121" s="38" t="s">
        <v>2234</v>
      </c>
      <c r="D121" s="38">
        <v>1701</v>
      </c>
      <c r="E121" s="38"/>
      <c r="F121" s="38" t="s">
        <v>97</v>
      </c>
      <c r="G121" t="s">
        <v>2234</v>
      </c>
      <c r="H121" s="38" t="s">
        <v>98</v>
      </c>
      <c r="I121" s="38" t="s">
        <v>86</v>
      </c>
      <c r="J121" s="38">
        <v>23799</v>
      </c>
      <c r="K121" s="38"/>
    </row>
    <row r="122" spans="1:11" x14ac:dyDescent="0.25">
      <c r="A122" s="38">
        <f>+COUNTIF($B$1:B122,ESTADISTICAS!$B$9)</f>
        <v>0</v>
      </c>
      <c r="B122" s="39">
        <v>11</v>
      </c>
      <c r="C122" s="38" t="s">
        <v>2234</v>
      </c>
      <c r="D122" s="38">
        <v>1703</v>
      </c>
      <c r="E122" s="38"/>
      <c r="F122" s="38" t="s">
        <v>187</v>
      </c>
      <c r="G122" t="s">
        <v>2234</v>
      </c>
      <c r="H122" s="38" t="s">
        <v>98</v>
      </c>
      <c r="I122" s="38" t="s">
        <v>86</v>
      </c>
      <c r="J122" s="38">
        <v>1067</v>
      </c>
      <c r="K122" s="38"/>
    </row>
    <row r="123" spans="1:11" x14ac:dyDescent="0.25">
      <c r="A123" s="38">
        <f>+COUNTIF($B$1:B123,ESTADISTICAS!$B$9)</f>
        <v>0</v>
      </c>
      <c r="B123" s="38">
        <v>11</v>
      </c>
      <c r="C123" s="38" t="s">
        <v>2234</v>
      </c>
      <c r="D123" s="38">
        <v>1704</v>
      </c>
      <c r="E123" s="38"/>
      <c r="F123" s="38" t="s">
        <v>99</v>
      </c>
      <c r="G123" t="s">
        <v>2234</v>
      </c>
      <c r="H123" s="38" t="s">
        <v>98</v>
      </c>
      <c r="I123" s="38" t="s">
        <v>86</v>
      </c>
      <c r="J123" s="38">
        <v>10461</v>
      </c>
      <c r="K123" s="38"/>
    </row>
    <row r="124" spans="1:11" x14ac:dyDescent="0.25">
      <c r="A124" s="38">
        <f>+COUNTIF($B$1:B124,ESTADISTICAS!$B$9)</f>
        <v>0</v>
      </c>
      <c r="B124" s="38">
        <v>11</v>
      </c>
      <c r="C124" s="38" t="s">
        <v>2234</v>
      </c>
      <c r="D124" s="38">
        <v>1704</v>
      </c>
      <c r="E124" s="38"/>
      <c r="F124" s="38" t="s">
        <v>99</v>
      </c>
      <c r="G124" t="s">
        <v>2202</v>
      </c>
      <c r="H124" s="38" t="s">
        <v>98</v>
      </c>
      <c r="I124" s="38" t="s">
        <v>86</v>
      </c>
      <c r="J124" s="38">
        <v>14</v>
      </c>
      <c r="K124" s="38"/>
    </row>
    <row r="125" spans="1:11" x14ac:dyDescent="0.25">
      <c r="A125" s="38">
        <f>+COUNTIF($B$1:B125,ESTADISTICAS!$B$9)</f>
        <v>0</v>
      </c>
      <c r="B125" s="38">
        <v>11</v>
      </c>
      <c r="C125" s="38" t="s">
        <v>2234</v>
      </c>
      <c r="D125" s="38">
        <v>1706</v>
      </c>
      <c r="E125" s="38"/>
      <c r="F125" s="38" t="s">
        <v>100</v>
      </c>
      <c r="G125" t="s">
        <v>2234</v>
      </c>
      <c r="H125" s="38" t="s">
        <v>98</v>
      </c>
      <c r="I125" s="38" t="s">
        <v>86</v>
      </c>
      <c r="J125" s="38">
        <v>11834</v>
      </c>
      <c r="K125" s="38"/>
    </row>
    <row r="126" spans="1:11" x14ac:dyDescent="0.25">
      <c r="A126" s="38">
        <f>+COUNTIF($B$1:B126,ESTADISTICAS!$B$9)</f>
        <v>0</v>
      </c>
      <c r="B126" s="39">
        <v>11</v>
      </c>
      <c r="C126" s="38" t="s">
        <v>2234</v>
      </c>
      <c r="D126" s="38">
        <v>1707</v>
      </c>
      <c r="E126" s="38"/>
      <c r="F126" s="38" t="s">
        <v>188</v>
      </c>
      <c r="G126" t="s">
        <v>2234</v>
      </c>
      <c r="H126" s="38" t="s">
        <v>98</v>
      </c>
      <c r="I126" s="38" t="s">
        <v>86</v>
      </c>
      <c r="J126" s="38">
        <v>6871</v>
      </c>
      <c r="K126" s="38"/>
    </row>
    <row r="127" spans="1:11" x14ac:dyDescent="0.25">
      <c r="A127" s="38">
        <f>+COUNTIF($B$1:B127,ESTADISTICAS!$B$9)</f>
        <v>0</v>
      </c>
      <c r="B127" s="39">
        <v>11</v>
      </c>
      <c r="C127" s="38" t="s">
        <v>2234</v>
      </c>
      <c r="D127" s="38">
        <v>1709</v>
      </c>
      <c r="E127" s="38"/>
      <c r="F127" s="38" t="s">
        <v>189</v>
      </c>
      <c r="G127" t="s">
        <v>2234</v>
      </c>
      <c r="H127" s="38" t="s">
        <v>98</v>
      </c>
      <c r="I127" s="38" t="s">
        <v>86</v>
      </c>
      <c r="J127" s="38">
        <v>8865</v>
      </c>
      <c r="K127" s="38"/>
    </row>
    <row r="128" spans="1:11" x14ac:dyDescent="0.25">
      <c r="A128" s="38">
        <f>+COUNTIF($B$1:B128,ESTADISTICAS!$B$9)</f>
        <v>0</v>
      </c>
      <c r="B128" s="39">
        <v>11</v>
      </c>
      <c r="C128" s="38" t="s">
        <v>2234</v>
      </c>
      <c r="D128" s="38">
        <v>1710</v>
      </c>
      <c r="E128" s="38"/>
      <c r="F128" s="38" t="s">
        <v>101</v>
      </c>
      <c r="G128" t="s">
        <v>2198</v>
      </c>
      <c r="H128" s="38" t="s">
        <v>98</v>
      </c>
      <c r="I128" s="38" t="s">
        <v>86</v>
      </c>
      <c r="J128" s="38">
        <v>68</v>
      </c>
      <c r="K128" s="38"/>
    </row>
    <row r="129" spans="1:11" x14ac:dyDescent="0.25">
      <c r="A129" s="38">
        <f>+COUNTIF($B$1:B129,ESTADISTICAS!$B$9)</f>
        <v>0</v>
      </c>
      <c r="B129" s="38">
        <v>11</v>
      </c>
      <c r="C129" s="38" t="s">
        <v>2234</v>
      </c>
      <c r="D129" s="38">
        <v>1711</v>
      </c>
      <c r="E129" s="38"/>
      <c r="F129" s="38" t="s">
        <v>190</v>
      </c>
      <c r="G129" t="s">
        <v>2203</v>
      </c>
      <c r="H129" s="38" t="s">
        <v>98</v>
      </c>
      <c r="I129" s="38" t="s">
        <v>86</v>
      </c>
      <c r="J129" s="38">
        <v>82</v>
      </c>
      <c r="K129" s="38"/>
    </row>
    <row r="130" spans="1:11" x14ac:dyDescent="0.25">
      <c r="A130" s="38">
        <f>+COUNTIF($B$1:B130,ESTADISTICAS!$B$9)</f>
        <v>0</v>
      </c>
      <c r="B130" s="38">
        <v>11</v>
      </c>
      <c r="C130" s="38" t="s">
        <v>2234</v>
      </c>
      <c r="D130" s="38">
        <v>1712</v>
      </c>
      <c r="E130" s="38"/>
      <c r="F130" s="38" t="s">
        <v>102</v>
      </c>
      <c r="G130" t="s">
        <v>2198</v>
      </c>
      <c r="H130" s="38" t="s">
        <v>98</v>
      </c>
      <c r="I130" s="38" t="s">
        <v>86</v>
      </c>
      <c r="J130" s="38">
        <v>211</v>
      </c>
      <c r="K130" s="38"/>
    </row>
    <row r="131" spans="1:11" x14ac:dyDescent="0.25">
      <c r="A131" s="38">
        <f>+COUNTIF($B$1:B131,ESTADISTICAS!$B$9)</f>
        <v>0</v>
      </c>
      <c r="B131" s="38">
        <v>11</v>
      </c>
      <c r="C131" s="38" t="s">
        <v>2234</v>
      </c>
      <c r="D131" s="38">
        <v>1714</v>
      </c>
      <c r="E131" s="38"/>
      <c r="F131" s="38" t="s">
        <v>103</v>
      </c>
      <c r="G131" t="s">
        <v>2234</v>
      </c>
      <c r="H131" s="38" t="s">
        <v>98</v>
      </c>
      <c r="I131" s="38" t="s">
        <v>86</v>
      </c>
      <c r="J131" s="38">
        <v>12819</v>
      </c>
      <c r="K131" s="38"/>
    </row>
    <row r="132" spans="1:11" x14ac:dyDescent="0.25">
      <c r="A132" s="38">
        <f>+COUNTIF($B$1:B132,ESTADISTICAS!$B$9)</f>
        <v>0</v>
      </c>
      <c r="B132" s="38">
        <v>11</v>
      </c>
      <c r="C132" s="38" t="s">
        <v>2234</v>
      </c>
      <c r="D132" s="38">
        <v>1715</v>
      </c>
      <c r="E132" s="38"/>
      <c r="F132" s="38" t="s">
        <v>192</v>
      </c>
      <c r="G132" t="s">
        <v>2234</v>
      </c>
      <c r="H132" s="38" t="s">
        <v>98</v>
      </c>
      <c r="I132" s="38" t="s">
        <v>86</v>
      </c>
      <c r="J132" s="38">
        <v>3149</v>
      </c>
      <c r="K132" s="38"/>
    </row>
    <row r="133" spans="1:11" x14ac:dyDescent="0.25">
      <c r="A133" s="38">
        <f>+COUNTIF($B$1:B133,ESTADISTICAS!$B$9)</f>
        <v>0</v>
      </c>
      <c r="B133" s="38">
        <v>11</v>
      </c>
      <c r="C133" s="38" t="s">
        <v>2234</v>
      </c>
      <c r="D133" s="38">
        <v>1718</v>
      </c>
      <c r="E133" s="38"/>
      <c r="F133" s="38" t="s">
        <v>104</v>
      </c>
      <c r="G133" t="s">
        <v>2234</v>
      </c>
      <c r="H133" s="38" t="s">
        <v>98</v>
      </c>
      <c r="I133" s="38" t="s">
        <v>86</v>
      </c>
      <c r="J133" s="38">
        <v>2325</v>
      </c>
      <c r="K133" s="38"/>
    </row>
    <row r="134" spans="1:11" x14ac:dyDescent="0.25">
      <c r="A134" s="38">
        <f>+COUNTIF($B$1:B134,ESTADISTICAS!$B$9)</f>
        <v>0</v>
      </c>
      <c r="B134" s="38">
        <v>11</v>
      </c>
      <c r="C134" s="38" t="s">
        <v>2234</v>
      </c>
      <c r="D134" s="38">
        <v>1719</v>
      </c>
      <c r="E134" s="38"/>
      <c r="F134" s="38" t="s">
        <v>193</v>
      </c>
      <c r="G134" t="s">
        <v>2234</v>
      </c>
      <c r="H134" s="38" t="s">
        <v>98</v>
      </c>
      <c r="I134" s="38" t="s">
        <v>86</v>
      </c>
      <c r="J134" s="38">
        <v>10129</v>
      </c>
      <c r="K134" s="38"/>
    </row>
    <row r="135" spans="1:11" x14ac:dyDescent="0.25">
      <c r="A135" s="38">
        <f>+COUNTIF($B$1:B135,ESTADISTICAS!$B$9)</f>
        <v>0</v>
      </c>
      <c r="B135" s="38">
        <v>11</v>
      </c>
      <c r="C135" s="38" t="s">
        <v>2234</v>
      </c>
      <c r="D135" s="38">
        <v>1725</v>
      </c>
      <c r="E135" s="38"/>
      <c r="F135" s="38" t="s">
        <v>194</v>
      </c>
      <c r="G135" t="s">
        <v>2234</v>
      </c>
      <c r="H135" s="38" t="s">
        <v>98</v>
      </c>
      <c r="I135" s="38" t="s">
        <v>86</v>
      </c>
      <c r="J135" s="38">
        <v>1850</v>
      </c>
      <c r="K135" s="38"/>
    </row>
    <row r="136" spans="1:11" x14ac:dyDescent="0.25">
      <c r="A136" s="38">
        <f>+COUNTIF($B$1:B136,ESTADISTICAS!$B$9)</f>
        <v>0</v>
      </c>
      <c r="B136" s="38">
        <v>11</v>
      </c>
      <c r="C136" s="38" t="s">
        <v>2234</v>
      </c>
      <c r="D136" s="38">
        <v>1728</v>
      </c>
      <c r="E136" s="38"/>
      <c r="F136" s="38" t="s">
        <v>164</v>
      </c>
      <c r="G136" t="s">
        <v>2234</v>
      </c>
      <c r="H136" s="38" t="s">
        <v>98</v>
      </c>
      <c r="I136" s="38" t="s">
        <v>86</v>
      </c>
      <c r="J136" s="38">
        <v>9195</v>
      </c>
      <c r="K136" s="38"/>
    </row>
    <row r="137" spans="1:11" x14ac:dyDescent="0.25">
      <c r="A137" s="38">
        <f>+COUNTIF($B$1:B137,ESTADISTICAS!$B$9)</f>
        <v>0</v>
      </c>
      <c r="B137" s="39">
        <v>11</v>
      </c>
      <c r="C137" s="38" t="s">
        <v>2234</v>
      </c>
      <c r="D137" s="38">
        <v>1729</v>
      </c>
      <c r="E137" s="38"/>
      <c r="F137" s="38" t="s">
        <v>195</v>
      </c>
      <c r="G137" t="s">
        <v>2234</v>
      </c>
      <c r="H137" s="38" t="s">
        <v>98</v>
      </c>
      <c r="I137" s="38" t="s">
        <v>86</v>
      </c>
      <c r="J137" s="38">
        <v>12693</v>
      </c>
      <c r="K137" s="38"/>
    </row>
    <row r="138" spans="1:11" x14ac:dyDescent="0.25">
      <c r="A138" s="38">
        <f>+COUNTIF($B$1:B138,ESTADISTICAS!$B$9)</f>
        <v>0</v>
      </c>
      <c r="B138" s="38">
        <v>11</v>
      </c>
      <c r="C138" s="38" t="s">
        <v>2234</v>
      </c>
      <c r="D138" s="38">
        <v>1735</v>
      </c>
      <c r="E138" s="38"/>
      <c r="F138" s="38" t="s">
        <v>196</v>
      </c>
      <c r="G138" t="s">
        <v>2234</v>
      </c>
      <c r="H138" s="38" t="s">
        <v>98</v>
      </c>
      <c r="I138" s="38" t="s">
        <v>86</v>
      </c>
      <c r="J138" s="38">
        <v>5599</v>
      </c>
      <c r="K138" s="38"/>
    </row>
    <row r="139" spans="1:11" x14ac:dyDescent="0.25">
      <c r="A139" s="38">
        <f>+COUNTIF($B$1:B139,ESTADISTICAS!$B$9)</f>
        <v>0</v>
      </c>
      <c r="B139" s="38">
        <v>11</v>
      </c>
      <c r="C139" s="38" t="s">
        <v>2234</v>
      </c>
      <c r="D139" s="38">
        <v>1801</v>
      </c>
      <c r="E139" s="38"/>
      <c r="F139" s="38" t="s">
        <v>197</v>
      </c>
      <c r="G139" t="s">
        <v>2234</v>
      </c>
      <c r="H139" s="38" t="s">
        <v>98</v>
      </c>
      <c r="I139" s="38" t="s">
        <v>86</v>
      </c>
      <c r="J139" s="38">
        <v>9005</v>
      </c>
      <c r="K139" s="38"/>
    </row>
    <row r="140" spans="1:11" x14ac:dyDescent="0.25">
      <c r="A140" s="38">
        <f>+COUNTIF($B$1:B140,ESTADISTICAS!$B$9)</f>
        <v>0</v>
      </c>
      <c r="B140" s="38">
        <v>11</v>
      </c>
      <c r="C140" s="38" t="s">
        <v>2234</v>
      </c>
      <c r="D140" s="38">
        <v>1803</v>
      </c>
      <c r="E140" s="38"/>
      <c r="F140" s="38" t="s">
        <v>198</v>
      </c>
      <c r="G140" t="s">
        <v>2234</v>
      </c>
      <c r="H140" s="38" t="s">
        <v>98</v>
      </c>
      <c r="I140" s="38" t="s">
        <v>86</v>
      </c>
      <c r="J140" s="38">
        <v>9348</v>
      </c>
      <c r="K140" s="38"/>
    </row>
    <row r="141" spans="1:11" x14ac:dyDescent="0.25">
      <c r="A141" s="38">
        <f>+COUNTIF($B$1:B141,ESTADISTICAS!$B$9)</f>
        <v>0</v>
      </c>
      <c r="B141" s="39">
        <v>11</v>
      </c>
      <c r="C141" s="38" t="s">
        <v>2234</v>
      </c>
      <c r="D141" s="38">
        <v>1806</v>
      </c>
      <c r="E141" s="38"/>
      <c r="F141" s="38" t="s">
        <v>166</v>
      </c>
      <c r="G141" t="s">
        <v>2234</v>
      </c>
      <c r="H141" s="38" t="s">
        <v>98</v>
      </c>
      <c r="I141" s="38" t="s">
        <v>86</v>
      </c>
      <c r="J141" s="38">
        <v>7299</v>
      </c>
      <c r="K141" s="38"/>
    </row>
    <row r="142" spans="1:11" x14ac:dyDescent="0.25">
      <c r="A142" s="38">
        <f>+COUNTIF($B$1:B142,ESTADISTICAS!$B$9)</f>
        <v>0</v>
      </c>
      <c r="B142" s="39">
        <v>11</v>
      </c>
      <c r="C142" s="38" t="s">
        <v>2234</v>
      </c>
      <c r="D142" s="38">
        <v>1812</v>
      </c>
      <c r="E142" s="38"/>
      <c r="F142" s="38" t="s">
        <v>109</v>
      </c>
      <c r="G142" t="s">
        <v>2198</v>
      </c>
      <c r="H142" s="38" t="s">
        <v>98</v>
      </c>
      <c r="I142" s="38" t="s">
        <v>86</v>
      </c>
      <c r="J142" s="38">
        <v>63</v>
      </c>
      <c r="K142" s="38"/>
    </row>
    <row r="143" spans="1:11" x14ac:dyDescent="0.25">
      <c r="A143" s="38">
        <f>+COUNTIF($B$1:B143,ESTADISTICAS!$B$9)</f>
        <v>0</v>
      </c>
      <c r="B143" s="39">
        <v>11</v>
      </c>
      <c r="C143" s="38" t="s">
        <v>2234</v>
      </c>
      <c r="D143" s="38">
        <v>1813</v>
      </c>
      <c r="E143" s="38"/>
      <c r="F143" s="38" t="s">
        <v>199</v>
      </c>
      <c r="G143" t="s">
        <v>2234</v>
      </c>
      <c r="H143" s="38" t="s">
        <v>98</v>
      </c>
      <c r="I143" s="38" t="s">
        <v>86</v>
      </c>
      <c r="J143" s="38">
        <v>21868</v>
      </c>
      <c r="K143" s="38"/>
    </row>
    <row r="144" spans="1:11" x14ac:dyDescent="0.25">
      <c r="A144" s="38">
        <f>+COUNTIF($B$1:B144,ESTADISTICAS!$B$9)</f>
        <v>0</v>
      </c>
      <c r="B144" s="39">
        <v>11</v>
      </c>
      <c r="C144" s="38" t="s">
        <v>2234</v>
      </c>
      <c r="D144" s="38">
        <v>1815</v>
      </c>
      <c r="E144" s="38"/>
      <c r="F144" s="38" t="s">
        <v>200</v>
      </c>
      <c r="G144" t="s">
        <v>2234</v>
      </c>
      <c r="H144" s="38" t="s">
        <v>98</v>
      </c>
      <c r="I144" s="38" t="s">
        <v>86</v>
      </c>
      <c r="J144" s="38">
        <v>5957</v>
      </c>
      <c r="K144" s="38"/>
    </row>
    <row r="145" spans="1:11" x14ac:dyDescent="0.25">
      <c r="A145" s="38">
        <f>+COUNTIF($B$1:B145,ESTADISTICAS!$B$9)</f>
        <v>0</v>
      </c>
      <c r="B145" s="38">
        <v>11</v>
      </c>
      <c r="C145" s="38" t="s">
        <v>2234</v>
      </c>
      <c r="D145" s="38">
        <v>1818</v>
      </c>
      <c r="E145" s="38"/>
      <c r="F145" s="38" t="s">
        <v>111</v>
      </c>
      <c r="G145" t="s">
        <v>2234</v>
      </c>
      <c r="H145" s="38" t="s">
        <v>98</v>
      </c>
      <c r="I145" s="38" t="s">
        <v>86</v>
      </c>
      <c r="J145" s="38">
        <v>6593</v>
      </c>
      <c r="K145" s="38"/>
    </row>
    <row r="146" spans="1:11" x14ac:dyDescent="0.25">
      <c r="A146" s="38">
        <f>+COUNTIF($B$1:B146,ESTADISTICAS!$B$9)</f>
        <v>0</v>
      </c>
      <c r="B146" s="38">
        <v>11</v>
      </c>
      <c r="C146" s="38" t="s">
        <v>2234</v>
      </c>
      <c r="D146" s="38">
        <v>1823</v>
      </c>
      <c r="E146" s="38"/>
      <c r="F146" s="38" t="s">
        <v>282</v>
      </c>
      <c r="G146" t="s">
        <v>2202</v>
      </c>
      <c r="H146" s="38" t="s">
        <v>98</v>
      </c>
      <c r="I146" s="38" t="s">
        <v>86</v>
      </c>
      <c r="J146" s="38">
        <v>49</v>
      </c>
      <c r="K146" s="38"/>
    </row>
    <row r="147" spans="1:11" x14ac:dyDescent="0.25">
      <c r="A147" s="38">
        <f>+COUNTIF($B$1:B147,ESTADISTICAS!$B$9)</f>
        <v>0</v>
      </c>
      <c r="B147" s="38">
        <v>11</v>
      </c>
      <c r="C147" s="38" t="s">
        <v>2234</v>
      </c>
      <c r="D147" s="38">
        <v>1826</v>
      </c>
      <c r="E147" s="38"/>
      <c r="F147" s="38" t="s">
        <v>2204</v>
      </c>
      <c r="G147" t="s">
        <v>2234</v>
      </c>
      <c r="H147" s="38" t="s">
        <v>98</v>
      </c>
      <c r="I147" s="38" t="s">
        <v>86</v>
      </c>
      <c r="J147" s="38">
        <v>5818</v>
      </c>
      <c r="K147" s="38"/>
    </row>
    <row r="148" spans="1:11" x14ac:dyDescent="0.25">
      <c r="A148" s="38">
        <f>+COUNTIF($B$1:B148,ESTADISTICAS!$B$9)</f>
        <v>0</v>
      </c>
      <c r="B148" s="38">
        <v>11</v>
      </c>
      <c r="C148" s="38" t="s">
        <v>2234</v>
      </c>
      <c r="D148" s="38">
        <v>1831</v>
      </c>
      <c r="E148" s="38"/>
      <c r="F148" s="38" t="s">
        <v>202</v>
      </c>
      <c r="G148" t="s">
        <v>2200</v>
      </c>
      <c r="H148" s="38" t="s">
        <v>98</v>
      </c>
      <c r="I148" s="38" t="s">
        <v>86</v>
      </c>
      <c r="J148" s="38">
        <v>1</v>
      </c>
      <c r="K148" s="38"/>
    </row>
    <row r="149" spans="1:11" x14ac:dyDescent="0.25">
      <c r="A149" s="38">
        <f>+COUNTIF($B$1:B149,ESTADISTICAS!$B$9)</f>
        <v>0</v>
      </c>
      <c r="B149" s="39">
        <v>11</v>
      </c>
      <c r="C149" s="38" t="s">
        <v>2234</v>
      </c>
      <c r="D149" s="38">
        <v>1835</v>
      </c>
      <c r="E149" s="38"/>
      <c r="F149" s="38" t="s">
        <v>2213</v>
      </c>
      <c r="G149" t="s">
        <v>2234</v>
      </c>
      <c r="H149" s="38" t="s">
        <v>98</v>
      </c>
      <c r="I149" s="38" t="s">
        <v>86</v>
      </c>
      <c r="J149" s="38">
        <v>4553</v>
      </c>
      <c r="K149" s="38"/>
    </row>
    <row r="150" spans="1:11" x14ac:dyDescent="0.25">
      <c r="A150" s="38">
        <f>+COUNTIF($B$1:B150,ESTADISTICAS!$B$9)</f>
        <v>0</v>
      </c>
      <c r="B150" s="39">
        <v>11</v>
      </c>
      <c r="C150" s="38" t="s">
        <v>2234</v>
      </c>
      <c r="D150" s="38">
        <v>2102</v>
      </c>
      <c r="E150" s="38"/>
      <c r="F150" s="38" t="s">
        <v>113</v>
      </c>
      <c r="G150" t="s">
        <v>2234</v>
      </c>
      <c r="H150" s="38" t="s">
        <v>85</v>
      </c>
      <c r="I150" s="38" t="s">
        <v>86</v>
      </c>
      <c r="J150" s="38">
        <v>17848</v>
      </c>
      <c r="K150" s="38"/>
    </row>
    <row r="151" spans="1:11" x14ac:dyDescent="0.25">
      <c r="A151" s="38">
        <f>+COUNTIF($B$1:B151,ESTADISTICAS!$B$9)</f>
        <v>0</v>
      </c>
      <c r="B151" s="38">
        <v>11</v>
      </c>
      <c r="C151" s="38" t="s">
        <v>2234</v>
      </c>
      <c r="D151" s="38">
        <v>2104</v>
      </c>
      <c r="E151" s="38"/>
      <c r="F151" s="38" t="s">
        <v>114</v>
      </c>
      <c r="G151" t="s">
        <v>2234</v>
      </c>
      <c r="H151" s="38" t="s">
        <v>85</v>
      </c>
      <c r="I151" s="38" t="s">
        <v>115</v>
      </c>
      <c r="J151" s="38">
        <v>3129</v>
      </c>
      <c r="K151" s="38"/>
    </row>
    <row r="152" spans="1:11" x14ac:dyDescent="0.25">
      <c r="A152" s="38">
        <f>+COUNTIF($B$1:B152,ESTADISTICAS!$B$9)</f>
        <v>0</v>
      </c>
      <c r="B152" s="39">
        <v>11</v>
      </c>
      <c r="C152" s="38" t="s">
        <v>2234</v>
      </c>
      <c r="D152" s="38">
        <v>2106</v>
      </c>
      <c r="E152" s="38"/>
      <c r="F152" s="38" t="s">
        <v>169</v>
      </c>
      <c r="G152" t="s">
        <v>2234</v>
      </c>
      <c r="H152" s="38" t="s">
        <v>85</v>
      </c>
      <c r="I152" s="38" t="s">
        <v>115</v>
      </c>
      <c r="J152" s="38">
        <v>2547</v>
      </c>
      <c r="K152" s="38"/>
    </row>
    <row r="153" spans="1:11" x14ac:dyDescent="0.25">
      <c r="A153" s="38">
        <f>+COUNTIF($B$1:B153,ESTADISTICAS!$B$9)</f>
        <v>0</v>
      </c>
      <c r="B153" s="38">
        <v>11</v>
      </c>
      <c r="C153" s="38" t="s">
        <v>2234</v>
      </c>
      <c r="D153" s="38">
        <v>2701</v>
      </c>
      <c r="E153" s="38"/>
      <c r="F153" s="38" t="s">
        <v>204</v>
      </c>
      <c r="G153" t="s">
        <v>2234</v>
      </c>
      <c r="H153" s="38" t="s">
        <v>98</v>
      </c>
      <c r="I153" s="38" t="s">
        <v>115</v>
      </c>
      <c r="J153" s="38">
        <v>1325</v>
      </c>
      <c r="K153" s="38"/>
    </row>
    <row r="154" spans="1:11" x14ac:dyDescent="0.25">
      <c r="A154" s="38">
        <f>+COUNTIF($B$1:B154,ESTADISTICAS!$B$9)</f>
        <v>0</v>
      </c>
      <c r="B154" s="38">
        <v>11</v>
      </c>
      <c r="C154" s="38" t="s">
        <v>2234</v>
      </c>
      <c r="D154" s="38">
        <v>2702</v>
      </c>
      <c r="E154" s="38"/>
      <c r="F154" s="38" t="s">
        <v>205</v>
      </c>
      <c r="G154" t="s">
        <v>2234</v>
      </c>
      <c r="H154" s="38" t="s">
        <v>98</v>
      </c>
      <c r="I154" s="38" t="s">
        <v>115</v>
      </c>
      <c r="J154" s="38">
        <v>4058</v>
      </c>
      <c r="K154" s="38"/>
    </row>
    <row r="155" spans="1:11" x14ac:dyDescent="0.25">
      <c r="A155" s="38">
        <f>+COUNTIF($B$1:B155,ESTADISTICAS!$B$9)</f>
        <v>0</v>
      </c>
      <c r="B155" s="38">
        <v>11</v>
      </c>
      <c r="C155" s="38" t="s">
        <v>2234</v>
      </c>
      <c r="D155" s="38">
        <v>2704</v>
      </c>
      <c r="E155" s="38"/>
      <c r="F155" s="38" t="s">
        <v>206</v>
      </c>
      <c r="G155" t="s">
        <v>2234</v>
      </c>
      <c r="H155" s="38" t="s">
        <v>98</v>
      </c>
      <c r="I155" s="38" t="s">
        <v>115</v>
      </c>
      <c r="J155" s="38">
        <v>1833</v>
      </c>
      <c r="K155" s="38"/>
    </row>
    <row r="156" spans="1:11" x14ac:dyDescent="0.25">
      <c r="A156" s="38">
        <f>+COUNTIF($B$1:B156,ESTADISTICAS!$B$9)</f>
        <v>0</v>
      </c>
      <c r="B156" s="38">
        <v>11</v>
      </c>
      <c r="C156" s="38" t="s">
        <v>2234</v>
      </c>
      <c r="D156" s="38">
        <v>2707</v>
      </c>
      <c r="E156" s="38"/>
      <c r="F156" s="38" t="s">
        <v>2561</v>
      </c>
      <c r="G156" t="s">
        <v>2234</v>
      </c>
      <c r="H156" s="38" t="s">
        <v>98</v>
      </c>
      <c r="I156" s="38" t="s">
        <v>115</v>
      </c>
      <c r="J156" s="38">
        <v>2338</v>
      </c>
      <c r="K156" s="38"/>
    </row>
    <row r="157" spans="1:11" x14ac:dyDescent="0.25">
      <c r="A157" s="38">
        <f>+COUNTIF($B$1:B157,ESTADISTICAS!$B$9)</f>
        <v>0</v>
      </c>
      <c r="B157" s="38">
        <v>11</v>
      </c>
      <c r="C157" s="38" t="s">
        <v>2234</v>
      </c>
      <c r="D157" s="38">
        <v>2708</v>
      </c>
      <c r="E157" s="38"/>
      <c r="F157" s="38" t="s">
        <v>119</v>
      </c>
      <c r="G157" t="s">
        <v>2198</v>
      </c>
      <c r="H157" s="38" t="s">
        <v>98</v>
      </c>
      <c r="I157" s="38" t="s">
        <v>86</v>
      </c>
      <c r="J157" s="38">
        <v>343</v>
      </c>
      <c r="K157" s="38"/>
    </row>
    <row r="158" spans="1:11" x14ac:dyDescent="0.25">
      <c r="A158" s="38">
        <f>+COUNTIF($B$1:B158,ESTADISTICAS!$B$9)</f>
        <v>0</v>
      </c>
      <c r="B158" s="39">
        <v>11</v>
      </c>
      <c r="C158" s="38" t="s">
        <v>2234</v>
      </c>
      <c r="D158" s="38">
        <v>2709</v>
      </c>
      <c r="E158" s="38"/>
      <c r="F158" s="38" t="s">
        <v>120</v>
      </c>
      <c r="G158" t="s">
        <v>2234</v>
      </c>
      <c r="H158" s="38" t="s">
        <v>98</v>
      </c>
      <c r="I158" s="38" t="s">
        <v>115</v>
      </c>
      <c r="J158" s="38">
        <v>1043</v>
      </c>
      <c r="K158" s="38"/>
    </row>
    <row r="159" spans="1:11" x14ac:dyDescent="0.25">
      <c r="A159" s="38">
        <f>+COUNTIF($B$1:B159,ESTADISTICAS!$B$9)</f>
        <v>0</v>
      </c>
      <c r="B159" s="38">
        <v>11</v>
      </c>
      <c r="C159" s="38" t="s">
        <v>2234</v>
      </c>
      <c r="D159" s="38">
        <v>2710</v>
      </c>
      <c r="E159" s="38"/>
      <c r="F159" s="38" t="s">
        <v>207</v>
      </c>
      <c r="G159" t="s">
        <v>2234</v>
      </c>
      <c r="H159" s="38" t="s">
        <v>98</v>
      </c>
      <c r="I159" s="38" t="s">
        <v>115</v>
      </c>
      <c r="J159" s="38">
        <v>1399</v>
      </c>
      <c r="K159" s="38"/>
    </row>
    <row r="160" spans="1:11" x14ac:dyDescent="0.25">
      <c r="A160" s="38">
        <f>+COUNTIF($B$1:B160,ESTADISTICAS!$B$9)</f>
        <v>0</v>
      </c>
      <c r="B160" s="38">
        <v>11</v>
      </c>
      <c r="C160" s="38" t="s">
        <v>2234</v>
      </c>
      <c r="D160" s="38">
        <v>2712</v>
      </c>
      <c r="E160" s="38"/>
      <c r="F160" s="38" t="s">
        <v>208</v>
      </c>
      <c r="G160" t="s">
        <v>2234</v>
      </c>
      <c r="H160" s="38" t="s">
        <v>98</v>
      </c>
      <c r="I160" s="38" t="s">
        <v>115</v>
      </c>
      <c r="J160" s="38">
        <v>3850</v>
      </c>
      <c r="K160" s="38"/>
    </row>
    <row r="161" spans="1:11" x14ac:dyDescent="0.25">
      <c r="A161" s="38">
        <f>+COUNTIF($B$1:B161,ESTADISTICAS!$B$9)</f>
        <v>0</v>
      </c>
      <c r="B161" s="39">
        <v>11</v>
      </c>
      <c r="C161" s="38" t="s">
        <v>2234</v>
      </c>
      <c r="D161" s="38">
        <v>2713</v>
      </c>
      <c r="E161" s="38"/>
      <c r="F161" s="38" t="s">
        <v>209</v>
      </c>
      <c r="G161" t="s">
        <v>2234</v>
      </c>
      <c r="H161" s="38" t="s">
        <v>98</v>
      </c>
      <c r="I161" s="38" t="s">
        <v>115</v>
      </c>
      <c r="J161" s="38">
        <v>7044</v>
      </c>
      <c r="K161" s="38"/>
    </row>
    <row r="162" spans="1:11" x14ac:dyDescent="0.25">
      <c r="A162" s="38">
        <f>+COUNTIF($B$1:B162,ESTADISTICAS!$B$9)</f>
        <v>0</v>
      </c>
      <c r="B162" s="38">
        <v>11</v>
      </c>
      <c r="C162" s="38" t="s">
        <v>2234</v>
      </c>
      <c r="D162" s="38">
        <v>2719</v>
      </c>
      <c r="E162" s="38"/>
      <c r="F162" s="38" t="s">
        <v>2562</v>
      </c>
      <c r="G162" t="s">
        <v>2198</v>
      </c>
      <c r="H162" s="38" t="s">
        <v>98</v>
      </c>
      <c r="I162" s="38" t="s">
        <v>86</v>
      </c>
      <c r="J162" s="38">
        <v>151</v>
      </c>
      <c r="K162" s="38"/>
    </row>
    <row r="163" spans="1:11" x14ac:dyDescent="0.25">
      <c r="A163" s="38">
        <f>+COUNTIF($B$1:B163,ESTADISTICAS!$B$9)</f>
        <v>0</v>
      </c>
      <c r="B163" s="38">
        <v>11</v>
      </c>
      <c r="C163" s="38" t="s">
        <v>2234</v>
      </c>
      <c r="D163" s="38">
        <v>2723</v>
      </c>
      <c r="E163" s="38"/>
      <c r="F163" s="38" t="s">
        <v>210</v>
      </c>
      <c r="G163" t="s">
        <v>2234</v>
      </c>
      <c r="H163" s="38" t="s">
        <v>98</v>
      </c>
      <c r="I163" s="38" t="s">
        <v>115</v>
      </c>
      <c r="J163" s="38">
        <v>2699</v>
      </c>
      <c r="K163" s="38"/>
    </row>
    <row r="164" spans="1:11" x14ac:dyDescent="0.25">
      <c r="A164" s="38">
        <f>+COUNTIF($B$1:B164,ESTADISTICAS!$B$9)</f>
        <v>0</v>
      </c>
      <c r="B164" s="39">
        <v>11</v>
      </c>
      <c r="C164" s="38" t="s">
        <v>2234</v>
      </c>
      <c r="D164" s="38">
        <v>2725</v>
      </c>
      <c r="E164" s="38"/>
      <c r="F164" s="38" t="s">
        <v>122</v>
      </c>
      <c r="G164" t="s">
        <v>2234</v>
      </c>
      <c r="H164" s="38" t="s">
        <v>98</v>
      </c>
      <c r="I164" s="38" t="s">
        <v>115</v>
      </c>
      <c r="J164" s="38">
        <v>50205</v>
      </c>
      <c r="K164" s="38"/>
    </row>
    <row r="165" spans="1:11" x14ac:dyDescent="0.25">
      <c r="A165" s="38">
        <f>+COUNTIF($B$1:B165,ESTADISTICAS!$B$9)</f>
        <v>0</v>
      </c>
      <c r="B165" s="39">
        <v>11</v>
      </c>
      <c r="C165" s="38" t="s">
        <v>2234</v>
      </c>
      <c r="D165" s="38">
        <v>2728</v>
      </c>
      <c r="E165" s="38"/>
      <c r="F165" s="38" t="s">
        <v>124</v>
      </c>
      <c r="G165" t="s">
        <v>2234</v>
      </c>
      <c r="H165" s="38" t="s">
        <v>98</v>
      </c>
      <c r="I165" s="38" t="s">
        <v>115</v>
      </c>
      <c r="J165" s="38">
        <v>29552</v>
      </c>
      <c r="K165" s="38"/>
    </row>
    <row r="166" spans="1:11" x14ac:dyDescent="0.25">
      <c r="A166" s="38">
        <f>+COUNTIF($B$1:B166,ESTADISTICAS!$B$9)</f>
        <v>0</v>
      </c>
      <c r="B166" s="38">
        <v>11</v>
      </c>
      <c r="C166" s="38" t="s">
        <v>2234</v>
      </c>
      <c r="D166" s="38">
        <v>2730</v>
      </c>
      <c r="E166" s="38"/>
      <c r="F166" s="38" t="s">
        <v>211</v>
      </c>
      <c r="G166" t="s">
        <v>2234</v>
      </c>
      <c r="H166" s="38" t="s">
        <v>98</v>
      </c>
      <c r="I166" s="38" t="s">
        <v>115</v>
      </c>
      <c r="J166" s="38">
        <v>871</v>
      </c>
      <c r="K166" s="38"/>
    </row>
    <row r="167" spans="1:11" x14ac:dyDescent="0.25">
      <c r="A167" s="38">
        <f>+COUNTIF($B$1:B167,ESTADISTICAS!$B$9)</f>
        <v>0</v>
      </c>
      <c r="B167" s="38">
        <v>11</v>
      </c>
      <c r="C167" s="38" t="s">
        <v>2234</v>
      </c>
      <c r="D167" s="38">
        <v>2733</v>
      </c>
      <c r="E167" s="38"/>
      <c r="F167" s="38" t="s">
        <v>212</v>
      </c>
      <c r="G167" t="s">
        <v>2234</v>
      </c>
      <c r="H167" s="38" t="s">
        <v>98</v>
      </c>
      <c r="I167" s="38" t="s">
        <v>115</v>
      </c>
      <c r="J167" s="38">
        <v>228</v>
      </c>
      <c r="K167" s="38"/>
    </row>
    <row r="168" spans="1:11" x14ac:dyDescent="0.25">
      <c r="A168" s="38">
        <f>+COUNTIF($B$1:B168,ESTADISTICAS!$B$9)</f>
        <v>0</v>
      </c>
      <c r="B168" s="38">
        <v>11</v>
      </c>
      <c r="C168" s="38" t="s">
        <v>2234</v>
      </c>
      <c r="D168" s="38">
        <v>2738</v>
      </c>
      <c r="E168" s="38"/>
      <c r="F168" s="38" t="s">
        <v>2563</v>
      </c>
      <c r="G168" t="s">
        <v>2234</v>
      </c>
      <c r="H168" s="38" t="s">
        <v>98</v>
      </c>
      <c r="I168" s="38" t="s">
        <v>115</v>
      </c>
      <c r="J168" s="38">
        <v>826</v>
      </c>
      <c r="K168" s="38"/>
    </row>
    <row r="169" spans="1:11" x14ac:dyDescent="0.25">
      <c r="A169" s="38">
        <f>+COUNTIF($B$1:B169,ESTADISTICAS!$B$9)</f>
        <v>0</v>
      </c>
      <c r="B169" s="38">
        <v>11</v>
      </c>
      <c r="C169" s="38" t="s">
        <v>2234</v>
      </c>
      <c r="D169" s="38">
        <v>2740</v>
      </c>
      <c r="E169" s="38"/>
      <c r="F169" s="38" t="s">
        <v>126</v>
      </c>
      <c r="G169" t="s">
        <v>2234</v>
      </c>
      <c r="H169" s="38" t="s">
        <v>98</v>
      </c>
      <c r="I169" s="38" t="s">
        <v>115</v>
      </c>
      <c r="J169" s="38">
        <v>190</v>
      </c>
      <c r="K169" s="38"/>
    </row>
    <row r="170" spans="1:11" x14ac:dyDescent="0.25">
      <c r="A170" s="38">
        <f>+COUNTIF($B$1:B170,ESTADISTICAS!$B$9)</f>
        <v>0</v>
      </c>
      <c r="B170" s="38">
        <v>11</v>
      </c>
      <c r="C170" s="38" t="s">
        <v>2234</v>
      </c>
      <c r="D170" s="38">
        <v>2745</v>
      </c>
      <c r="E170" s="38"/>
      <c r="F170" s="38" t="s">
        <v>2564</v>
      </c>
      <c r="G170" t="s">
        <v>2234</v>
      </c>
      <c r="H170" s="38" t="s">
        <v>98</v>
      </c>
      <c r="I170" s="38" t="s">
        <v>115</v>
      </c>
      <c r="J170" s="38">
        <v>6478</v>
      </c>
      <c r="K170" s="38"/>
    </row>
    <row r="171" spans="1:11" x14ac:dyDescent="0.25">
      <c r="A171" s="38">
        <f>+COUNTIF($B$1:B171,ESTADISTICAS!$B$9)</f>
        <v>0</v>
      </c>
      <c r="B171" s="38">
        <v>11</v>
      </c>
      <c r="C171" s="38" t="s">
        <v>2234</v>
      </c>
      <c r="D171" s="38">
        <v>2746</v>
      </c>
      <c r="E171" s="38"/>
      <c r="F171" s="38" t="s">
        <v>213</v>
      </c>
      <c r="G171" t="s">
        <v>2234</v>
      </c>
      <c r="H171" s="38" t="s">
        <v>98</v>
      </c>
      <c r="I171" s="38" t="s">
        <v>115</v>
      </c>
      <c r="J171" s="38">
        <v>1581</v>
      </c>
      <c r="K171" s="38"/>
    </row>
    <row r="172" spans="1:11" x14ac:dyDescent="0.25">
      <c r="A172" s="38">
        <f>+COUNTIF($B$1:B172,ESTADISTICAS!$B$9)</f>
        <v>0</v>
      </c>
      <c r="B172" s="38">
        <v>11</v>
      </c>
      <c r="C172" s="38" t="s">
        <v>2234</v>
      </c>
      <c r="D172" s="38">
        <v>2811</v>
      </c>
      <c r="E172" s="38"/>
      <c r="F172" s="38" t="s">
        <v>2565</v>
      </c>
      <c r="G172" t="s">
        <v>2234</v>
      </c>
      <c r="H172" s="38" t="s">
        <v>98</v>
      </c>
      <c r="I172" s="38" t="s">
        <v>86</v>
      </c>
      <c r="J172" s="38">
        <v>5273</v>
      </c>
      <c r="K172" s="38"/>
    </row>
    <row r="173" spans="1:11" x14ac:dyDescent="0.25">
      <c r="A173" s="38">
        <f>+COUNTIF($B$1:B173,ESTADISTICAS!$B$9)</f>
        <v>0</v>
      </c>
      <c r="B173" s="38">
        <v>11</v>
      </c>
      <c r="C173" s="38" t="s">
        <v>2234</v>
      </c>
      <c r="D173" s="38">
        <v>2812</v>
      </c>
      <c r="E173" s="38"/>
      <c r="F173" s="38" t="s">
        <v>214</v>
      </c>
      <c r="G173" t="s">
        <v>2234</v>
      </c>
      <c r="H173" s="38" t="s">
        <v>98</v>
      </c>
      <c r="I173" s="38" t="s">
        <v>86</v>
      </c>
      <c r="J173" s="38">
        <v>9673</v>
      </c>
      <c r="K173" s="38"/>
    </row>
    <row r="174" spans="1:11" x14ac:dyDescent="0.25">
      <c r="A174" s="38">
        <f>+COUNTIF($B$1:B174,ESTADISTICAS!$B$9)</f>
        <v>0</v>
      </c>
      <c r="B174" s="38">
        <v>11</v>
      </c>
      <c r="C174" s="38" t="s">
        <v>2234</v>
      </c>
      <c r="D174" s="38">
        <v>2822</v>
      </c>
      <c r="E174" s="38"/>
      <c r="F174" s="38" t="s">
        <v>215</v>
      </c>
      <c r="G174" t="s">
        <v>2234</v>
      </c>
      <c r="H174" s="38" t="s">
        <v>98</v>
      </c>
      <c r="I174" s="38" t="s">
        <v>115</v>
      </c>
      <c r="J174" s="38">
        <v>15</v>
      </c>
      <c r="K174" s="38"/>
    </row>
    <row r="175" spans="1:11" x14ac:dyDescent="0.25">
      <c r="A175" s="38">
        <f>+COUNTIF($B$1:B175,ESTADISTICAS!$B$9)</f>
        <v>0</v>
      </c>
      <c r="B175" s="38">
        <v>11</v>
      </c>
      <c r="C175" s="38" t="s">
        <v>2234</v>
      </c>
      <c r="D175" s="38">
        <v>2824</v>
      </c>
      <c r="E175" s="38"/>
      <c r="F175" s="38" t="s">
        <v>131</v>
      </c>
      <c r="G175" t="s">
        <v>2234</v>
      </c>
      <c r="H175" s="38" t="s">
        <v>98</v>
      </c>
      <c r="I175" s="38" t="s">
        <v>115</v>
      </c>
      <c r="J175" s="38">
        <v>9</v>
      </c>
      <c r="K175" s="38"/>
    </row>
    <row r="176" spans="1:11" x14ac:dyDescent="0.25">
      <c r="A176" s="38">
        <f>+COUNTIF($B$1:B176,ESTADISTICAS!$B$9)</f>
        <v>0</v>
      </c>
      <c r="B176" s="38">
        <v>11</v>
      </c>
      <c r="C176" s="38" t="s">
        <v>2234</v>
      </c>
      <c r="D176" s="38">
        <v>2829</v>
      </c>
      <c r="E176" s="38"/>
      <c r="F176" s="38" t="s">
        <v>132</v>
      </c>
      <c r="G176" t="s">
        <v>2234</v>
      </c>
      <c r="H176" s="38" t="s">
        <v>98</v>
      </c>
      <c r="I176" s="38" t="s">
        <v>115</v>
      </c>
      <c r="J176" s="38">
        <v>54391</v>
      </c>
      <c r="K176" s="38"/>
    </row>
    <row r="177" spans="1:11" x14ac:dyDescent="0.25">
      <c r="A177" s="38">
        <f>+COUNTIF($B$1:B177,ESTADISTICAS!$B$9)</f>
        <v>0</v>
      </c>
      <c r="B177" s="38">
        <v>11</v>
      </c>
      <c r="C177" s="38" t="s">
        <v>2234</v>
      </c>
      <c r="D177" s="38">
        <v>2830</v>
      </c>
      <c r="E177" s="38"/>
      <c r="F177" s="38" t="s">
        <v>216</v>
      </c>
      <c r="G177" t="s">
        <v>2234</v>
      </c>
      <c r="H177" s="38" t="s">
        <v>98</v>
      </c>
      <c r="I177" s="38" t="s">
        <v>115</v>
      </c>
      <c r="J177" s="38">
        <v>16155</v>
      </c>
      <c r="K177" s="38"/>
    </row>
    <row r="178" spans="1:11" x14ac:dyDescent="0.25">
      <c r="A178" s="38">
        <f>+COUNTIF($B$1:B178,ESTADISTICAS!$B$9)</f>
        <v>0</v>
      </c>
      <c r="B178" s="38">
        <v>11</v>
      </c>
      <c r="C178" s="38" t="s">
        <v>2234</v>
      </c>
      <c r="D178" s="38">
        <v>2831</v>
      </c>
      <c r="E178" s="38"/>
      <c r="F178" s="38" t="s">
        <v>133</v>
      </c>
      <c r="G178" t="s">
        <v>2234</v>
      </c>
      <c r="H178" s="38" t="s">
        <v>98</v>
      </c>
      <c r="I178" s="38" t="s">
        <v>115</v>
      </c>
      <c r="J178" s="38">
        <v>374</v>
      </c>
      <c r="K178" s="38"/>
    </row>
    <row r="179" spans="1:11" x14ac:dyDescent="0.25">
      <c r="A179" s="38">
        <f>+COUNTIF($B$1:B179,ESTADISTICAS!$B$9)</f>
        <v>0</v>
      </c>
      <c r="B179" s="38">
        <v>11</v>
      </c>
      <c r="C179" s="38" t="s">
        <v>2234</v>
      </c>
      <c r="D179" s="38">
        <v>2832</v>
      </c>
      <c r="E179" s="38"/>
      <c r="F179" s="38" t="s">
        <v>217</v>
      </c>
      <c r="G179" t="s">
        <v>2202</v>
      </c>
      <c r="H179" s="38" t="s">
        <v>98</v>
      </c>
      <c r="I179" s="38" t="s">
        <v>86</v>
      </c>
      <c r="J179" s="38">
        <v>204</v>
      </c>
      <c r="K179" s="38"/>
    </row>
    <row r="180" spans="1:11" x14ac:dyDescent="0.25">
      <c r="A180" s="38">
        <f>+COUNTIF($B$1:B180,ESTADISTICAS!$B$9)</f>
        <v>0</v>
      </c>
      <c r="B180" s="38">
        <v>11</v>
      </c>
      <c r="C180" s="38" t="s">
        <v>2234</v>
      </c>
      <c r="D180" s="38">
        <v>2833</v>
      </c>
      <c r="E180" s="38"/>
      <c r="F180" s="38" t="s">
        <v>134</v>
      </c>
      <c r="G180" t="s">
        <v>2198</v>
      </c>
      <c r="H180" s="38" t="s">
        <v>98</v>
      </c>
      <c r="I180" s="38" t="s">
        <v>115</v>
      </c>
      <c r="J180" s="38">
        <v>509</v>
      </c>
      <c r="K180" s="38"/>
    </row>
    <row r="181" spans="1:11" x14ac:dyDescent="0.25">
      <c r="A181" s="38">
        <f>+COUNTIF($B$1:B181,ESTADISTICAS!$B$9)</f>
        <v>0</v>
      </c>
      <c r="B181" s="38">
        <v>11</v>
      </c>
      <c r="C181" s="38" t="s">
        <v>2234</v>
      </c>
      <c r="D181" s="38">
        <v>2834</v>
      </c>
      <c r="E181" s="38"/>
      <c r="F181" s="38" t="s">
        <v>218</v>
      </c>
      <c r="G181" t="s">
        <v>2234</v>
      </c>
      <c r="H181" s="38" t="s">
        <v>98</v>
      </c>
      <c r="I181" s="38" t="s">
        <v>115</v>
      </c>
      <c r="J181" s="38">
        <v>6790</v>
      </c>
      <c r="K181" s="38"/>
    </row>
    <row r="182" spans="1:11" x14ac:dyDescent="0.25">
      <c r="A182" s="38">
        <f>+COUNTIF($B$1:B182,ESTADISTICAS!$B$9)</f>
        <v>0</v>
      </c>
      <c r="B182" s="38">
        <v>11</v>
      </c>
      <c r="C182" s="38" t="s">
        <v>2234</v>
      </c>
      <c r="D182" s="38">
        <v>2837</v>
      </c>
      <c r="E182" s="38"/>
      <c r="F182" s="38" t="s">
        <v>219</v>
      </c>
      <c r="G182" t="s">
        <v>2234</v>
      </c>
      <c r="H182" s="38" t="s">
        <v>98</v>
      </c>
      <c r="I182" s="38" t="s">
        <v>115</v>
      </c>
      <c r="J182" s="38">
        <v>5717</v>
      </c>
      <c r="K182" s="38"/>
    </row>
    <row r="183" spans="1:11" x14ac:dyDescent="0.25">
      <c r="A183" s="38">
        <f>+COUNTIF($B$1:B183,ESTADISTICAS!$B$9)</f>
        <v>0</v>
      </c>
      <c r="B183" s="38">
        <v>11</v>
      </c>
      <c r="C183" s="38" t="s">
        <v>2234</v>
      </c>
      <c r="D183" s="38">
        <v>2848</v>
      </c>
      <c r="E183" s="38"/>
      <c r="F183" s="38" t="s">
        <v>220</v>
      </c>
      <c r="G183" t="s">
        <v>2234</v>
      </c>
      <c r="H183" s="38" t="s">
        <v>98</v>
      </c>
      <c r="I183" s="38" t="s">
        <v>115</v>
      </c>
      <c r="J183" s="38">
        <v>3610</v>
      </c>
      <c r="K183" s="38"/>
    </row>
    <row r="184" spans="1:11" x14ac:dyDescent="0.25">
      <c r="A184" s="38">
        <f>+COUNTIF($B$1:B184,ESTADISTICAS!$B$9)</f>
        <v>0</v>
      </c>
      <c r="B184" s="38">
        <v>11</v>
      </c>
      <c r="C184" s="38" t="s">
        <v>2234</v>
      </c>
      <c r="D184" s="38">
        <v>2901</v>
      </c>
      <c r="E184" s="38"/>
      <c r="F184" s="38" t="s">
        <v>2566</v>
      </c>
      <c r="G184" t="s">
        <v>2234</v>
      </c>
      <c r="H184" s="38" t="s">
        <v>85</v>
      </c>
      <c r="I184" s="38" t="s">
        <v>115</v>
      </c>
      <c r="J184" s="38">
        <v>234</v>
      </c>
      <c r="K184" s="38"/>
    </row>
    <row r="185" spans="1:11" x14ac:dyDescent="0.25">
      <c r="A185" s="38">
        <f>+COUNTIF($B$1:B185,ESTADISTICAS!$B$9)</f>
        <v>0</v>
      </c>
      <c r="B185" s="38">
        <v>11</v>
      </c>
      <c r="C185" s="38" t="s">
        <v>2234</v>
      </c>
      <c r="D185" s="38">
        <v>2902</v>
      </c>
      <c r="E185" s="38"/>
      <c r="F185" s="38" t="s">
        <v>221</v>
      </c>
      <c r="G185" t="s">
        <v>2234</v>
      </c>
      <c r="H185" s="38" t="s">
        <v>85</v>
      </c>
      <c r="I185" s="38" t="s">
        <v>115</v>
      </c>
      <c r="J185" s="38">
        <v>242</v>
      </c>
      <c r="K185" s="38"/>
    </row>
    <row r="186" spans="1:11" x14ac:dyDescent="0.25">
      <c r="A186" s="38">
        <f>+COUNTIF($B$1:B186,ESTADISTICAS!$B$9)</f>
        <v>0</v>
      </c>
      <c r="B186" s="38">
        <v>11</v>
      </c>
      <c r="C186" s="38" t="s">
        <v>2234</v>
      </c>
      <c r="D186" s="38">
        <v>2904</v>
      </c>
      <c r="E186" s="38"/>
      <c r="F186" s="38" t="s">
        <v>222</v>
      </c>
      <c r="G186" t="s">
        <v>2234</v>
      </c>
      <c r="H186" s="38" t="s">
        <v>85</v>
      </c>
      <c r="I186" s="38" t="s">
        <v>115</v>
      </c>
      <c r="J186" s="38">
        <v>677</v>
      </c>
      <c r="K186" s="38"/>
    </row>
    <row r="187" spans="1:11" x14ac:dyDescent="0.25">
      <c r="A187" s="38">
        <f>+COUNTIF($B$1:B187,ESTADISTICAS!$B$9)</f>
        <v>0</v>
      </c>
      <c r="B187" s="38">
        <v>11</v>
      </c>
      <c r="C187" s="38" t="s">
        <v>2234</v>
      </c>
      <c r="D187" s="38">
        <v>2905</v>
      </c>
      <c r="E187" s="38"/>
      <c r="F187" s="38" t="s">
        <v>223</v>
      </c>
      <c r="G187" t="s">
        <v>2234</v>
      </c>
      <c r="H187" s="38" t="s">
        <v>85</v>
      </c>
      <c r="I187" s="38" t="s">
        <v>115</v>
      </c>
      <c r="J187" s="38">
        <v>618</v>
      </c>
      <c r="K187" s="38"/>
    </row>
    <row r="188" spans="1:11" x14ac:dyDescent="0.25">
      <c r="A188" s="38">
        <f>+COUNTIF($B$1:B188,ESTADISTICAS!$B$9)</f>
        <v>0</v>
      </c>
      <c r="B188" s="38">
        <v>11</v>
      </c>
      <c r="C188" s="38" t="s">
        <v>2234</v>
      </c>
      <c r="D188" s="38">
        <v>2906</v>
      </c>
      <c r="E188" s="38"/>
      <c r="F188" s="38" t="s">
        <v>2567</v>
      </c>
      <c r="G188" t="s">
        <v>2234</v>
      </c>
      <c r="H188" s="38" t="s">
        <v>85</v>
      </c>
      <c r="I188" s="38" t="s">
        <v>115</v>
      </c>
      <c r="J188" s="38">
        <v>111</v>
      </c>
      <c r="K188" s="38"/>
    </row>
    <row r="189" spans="1:11" x14ac:dyDescent="0.25">
      <c r="A189" s="38">
        <f>+COUNTIF($B$1:B189,ESTADISTICAS!$B$9)</f>
        <v>0</v>
      </c>
      <c r="B189" s="38">
        <v>11</v>
      </c>
      <c r="C189" s="38" t="s">
        <v>2234</v>
      </c>
      <c r="D189" s="38">
        <v>3702</v>
      </c>
      <c r="E189" s="38"/>
      <c r="F189" s="38" t="s">
        <v>224</v>
      </c>
      <c r="G189" t="s">
        <v>2234</v>
      </c>
      <c r="H189" s="38" t="s">
        <v>98</v>
      </c>
      <c r="I189" s="38" t="s">
        <v>139</v>
      </c>
      <c r="J189" s="38">
        <v>266</v>
      </c>
      <c r="K189" s="38"/>
    </row>
    <row r="190" spans="1:11" x14ac:dyDescent="0.25">
      <c r="A190" s="38">
        <f>+COUNTIF($B$1:B190,ESTADISTICAS!$B$9)</f>
        <v>0</v>
      </c>
      <c r="B190" s="38">
        <v>11</v>
      </c>
      <c r="C190" s="38" t="s">
        <v>2234</v>
      </c>
      <c r="D190" s="38">
        <v>3712</v>
      </c>
      <c r="E190" s="38"/>
      <c r="F190" s="38" t="s">
        <v>2568</v>
      </c>
      <c r="G190" t="s">
        <v>2234</v>
      </c>
      <c r="H190" s="38" t="s">
        <v>98</v>
      </c>
      <c r="I190" s="38" t="s">
        <v>139</v>
      </c>
      <c r="J190" s="38">
        <v>4</v>
      </c>
      <c r="K190" s="38"/>
    </row>
    <row r="191" spans="1:11" x14ac:dyDescent="0.25">
      <c r="A191" s="38">
        <f>+COUNTIF($B$1:B191,ESTADISTICAS!$B$9)</f>
        <v>0</v>
      </c>
      <c r="B191" s="38">
        <v>11</v>
      </c>
      <c r="C191" s="38" t="s">
        <v>2234</v>
      </c>
      <c r="D191" s="38">
        <v>3713</v>
      </c>
      <c r="E191" s="38"/>
      <c r="F191" s="38" t="s">
        <v>225</v>
      </c>
      <c r="G191" t="s">
        <v>2234</v>
      </c>
      <c r="H191" s="38" t="s">
        <v>98</v>
      </c>
      <c r="I191" s="38" t="s">
        <v>115</v>
      </c>
      <c r="J191" s="38">
        <v>2087</v>
      </c>
      <c r="K191" s="38"/>
    </row>
    <row r="192" spans="1:11" x14ac:dyDescent="0.25">
      <c r="A192" s="38">
        <f>+COUNTIF($B$1:B192,ESTADISTICAS!$B$9)</f>
        <v>0</v>
      </c>
      <c r="B192" s="38">
        <v>11</v>
      </c>
      <c r="C192" s="38" t="s">
        <v>2234</v>
      </c>
      <c r="D192" s="38">
        <v>3719</v>
      </c>
      <c r="E192" s="38"/>
      <c r="F192" s="38" t="s">
        <v>226</v>
      </c>
      <c r="G192" t="s">
        <v>2234</v>
      </c>
      <c r="H192" s="38" t="s">
        <v>98</v>
      </c>
      <c r="I192" s="38" t="s">
        <v>115</v>
      </c>
      <c r="J192" s="38">
        <v>522</v>
      </c>
      <c r="K192" s="38"/>
    </row>
    <row r="193" spans="1:11" x14ac:dyDescent="0.25">
      <c r="A193" s="38">
        <f>+COUNTIF($B$1:B193,ESTADISTICAS!$B$9)</f>
        <v>0</v>
      </c>
      <c r="B193" s="38">
        <v>11</v>
      </c>
      <c r="C193" s="38" t="s">
        <v>2234</v>
      </c>
      <c r="D193" s="38">
        <v>3725</v>
      </c>
      <c r="E193" s="38"/>
      <c r="F193" s="38" t="s">
        <v>177</v>
      </c>
      <c r="G193" t="s">
        <v>2234</v>
      </c>
      <c r="H193" s="38" t="s">
        <v>98</v>
      </c>
      <c r="I193" s="38" t="s">
        <v>139</v>
      </c>
      <c r="J193" s="38">
        <v>267</v>
      </c>
      <c r="K193" s="38"/>
    </row>
    <row r="194" spans="1:11" x14ac:dyDescent="0.25">
      <c r="A194" s="38">
        <f>+COUNTIF($B$1:B194,ESTADISTICAS!$B$9)</f>
        <v>0</v>
      </c>
      <c r="B194" s="38">
        <v>11</v>
      </c>
      <c r="C194" s="38" t="s">
        <v>2234</v>
      </c>
      <c r="D194" s="38">
        <v>3808</v>
      </c>
      <c r="E194" s="38"/>
      <c r="F194" s="38" t="s">
        <v>2569</v>
      </c>
      <c r="G194" t="s">
        <v>2234</v>
      </c>
      <c r="H194" s="38" t="s">
        <v>98</v>
      </c>
      <c r="I194" s="38" t="s">
        <v>139</v>
      </c>
      <c r="J194" s="38">
        <v>284</v>
      </c>
      <c r="K194" s="38"/>
    </row>
    <row r="195" spans="1:11" x14ac:dyDescent="0.25">
      <c r="A195" s="38">
        <f>+COUNTIF($B$1:B195,ESTADISTICAS!$B$9)</f>
        <v>0</v>
      </c>
      <c r="B195" s="38">
        <v>11</v>
      </c>
      <c r="C195" s="38" t="s">
        <v>2234</v>
      </c>
      <c r="D195" s="38">
        <v>3817</v>
      </c>
      <c r="E195" s="38"/>
      <c r="F195" s="38" t="s">
        <v>257</v>
      </c>
      <c r="G195" t="s">
        <v>1300</v>
      </c>
      <c r="H195" s="38" t="s">
        <v>98</v>
      </c>
      <c r="I195" s="38" t="s">
        <v>115</v>
      </c>
      <c r="J195" s="38">
        <v>1</v>
      </c>
      <c r="K195" s="38"/>
    </row>
    <row r="196" spans="1:11" x14ac:dyDescent="0.25">
      <c r="A196" s="38">
        <f>+COUNTIF($B$1:B196,ESTADISTICAS!$B$9)</f>
        <v>0</v>
      </c>
      <c r="B196" s="38">
        <v>11</v>
      </c>
      <c r="C196" s="38" t="s">
        <v>2234</v>
      </c>
      <c r="D196" s="38">
        <v>3819</v>
      </c>
      <c r="E196" s="38"/>
      <c r="F196" s="38" t="s">
        <v>227</v>
      </c>
      <c r="G196" t="s">
        <v>2234</v>
      </c>
      <c r="H196" s="38" t="s">
        <v>98</v>
      </c>
      <c r="I196" s="38" t="s">
        <v>139</v>
      </c>
      <c r="J196" s="38">
        <v>741</v>
      </c>
      <c r="K196" s="38"/>
    </row>
    <row r="197" spans="1:11" x14ac:dyDescent="0.25">
      <c r="A197" s="38">
        <f>+COUNTIF($B$1:B197,ESTADISTICAS!$B$9)</f>
        <v>0</v>
      </c>
      <c r="B197" s="38">
        <v>11</v>
      </c>
      <c r="C197" s="38" t="s">
        <v>2234</v>
      </c>
      <c r="D197" s="38">
        <v>3822</v>
      </c>
      <c r="E197" s="38"/>
      <c r="F197" s="38" t="s">
        <v>2171</v>
      </c>
      <c r="G197" t="s">
        <v>2234</v>
      </c>
      <c r="H197" s="38" t="s">
        <v>98</v>
      </c>
      <c r="I197" s="38" t="s">
        <v>139</v>
      </c>
      <c r="J197" s="38">
        <v>33</v>
      </c>
      <c r="K197" s="38"/>
    </row>
    <row r="198" spans="1:11" x14ac:dyDescent="0.25">
      <c r="A198" s="38">
        <f>+COUNTIF($B$1:B198,ESTADISTICAS!$B$9)</f>
        <v>0</v>
      </c>
      <c r="B198" s="38">
        <v>11</v>
      </c>
      <c r="C198" s="38" t="s">
        <v>2234</v>
      </c>
      <c r="D198" s="38">
        <v>3826</v>
      </c>
      <c r="E198" s="38"/>
      <c r="F198" s="38" t="s">
        <v>228</v>
      </c>
      <c r="G198" t="s">
        <v>2234</v>
      </c>
      <c r="H198" s="38" t="s">
        <v>98</v>
      </c>
      <c r="I198" s="38" t="s">
        <v>139</v>
      </c>
      <c r="J198" s="38">
        <v>942</v>
      </c>
      <c r="K198" s="38"/>
    </row>
    <row r="199" spans="1:11" x14ac:dyDescent="0.25">
      <c r="A199" s="38">
        <f>+COUNTIF($B$1:B199,ESTADISTICAS!$B$9)</f>
        <v>0</v>
      </c>
      <c r="B199" s="38">
        <v>11</v>
      </c>
      <c r="C199" s="38" t="s">
        <v>2234</v>
      </c>
      <c r="D199" s="38">
        <v>3828</v>
      </c>
      <c r="E199" s="38"/>
      <c r="F199" s="38" t="s">
        <v>2570</v>
      </c>
      <c r="G199" t="s">
        <v>2234</v>
      </c>
      <c r="H199" s="38" t="s">
        <v>98</v>
      </c>
      <c r="I199" s="38" t="s">
        <v>139</v>
      </c>
      <c r="J199" s="38">
        <v>12</v>
      </c>
      <c r="K199" s="38"/>
    </row>
    <row r="200" spans="1:11" x14ac:dyDescent="0.25">
      <c r="A200" s="38">
        <f>+COUNTIF($B$1:B200,ESTADISTICAS!$B$9)</f>
        <v>0</v>
      </c>
      <c r="B200" s="38">
        <v>11</v>
      </c>
      <c r="C200" s="38" t="s">
        <v>2234</v>
      </c>
      <c r="D200" s="38">
        <v>3830</v>
      </c>
      <c r="E200" s="38"/>
      <c r="F200" s="38" t="s">
        <v>2214</v>
      </c>
      <c r="G200" t="s">
        <v>2234</v>
      </c>
      <c r="H200" s="38" t="s">
        <v>98</v>
      </c>
      <c r="I200" s="38" t="s">
        <v>139</v>
      </c>
      <c r="J200" s="38">
        <v>94</v>
      </c>
      <c r="K200" s="38"/>
    </row>
    <row r="201" spans="1:11" x14ac:dyDescent="0.25">
      <c r="A201" s="38">
        <f>+COUNTIF($B$1:B201,ESTADISTICAS!$B$9)</f>
        <v>0</v>
      </c>
      <c r="B201" s="38">
        <v>11</v>
      </c>
      <c r="C201" s="38" t="s">
        <v>2234</v>
      </c>
      <c r="D201" s="38">
        <v>4108</v>
      </c>
      <c r="E201" s="38"/>
      <c r="F201" s="38" t="s">
        <v>229</v>
      </c>
      <c r="G201" t="s">
        <v>2234</v>
      </c>
      <c r="H201" s="38" t="s">
        <v>85</v>
      </c>
      <c r="I201" s="38" t="s">
        <v>115</v>
      </c>
      <c r="J201" s="38">
        <v>2865</v>
      </c>
      <c r="K201" s="38"/>
    </row>
    <row r="202" spans="1:11" x14ac:dyDescent="0.25">
      <c r="A202" s="38">
        <f>+COUNTIF($B$1:B202,ESTADISTICAS!$B$9)</f>
        <v>0</v>
      </c>
      <c r="B202" s="39">
        <v>11</v>
      </c>
      <c r="C202" s="38" t="s">
        <v>2234</v>
      </c>
      <c r="D202" s="38">
        <v>4702</v>
      </c>
      <c r="E202" s="38"/>
      <c r="F202" s="38" t="s">
        <v>148</v>
      </c>
      <c r="G202" t="s">
        <v>2234</v>
      </c>
      <c r="H202" s="38" t="s">
        <v>98</v>
      </c>
      <c r="I202" s="38" t="s">
        <v>139</v>
      </c>
      <c r="J202" s="38">
        <v>2198</v>
      </c>
      <c r="K202" s="38"/>
    </row>
    <row r="203" spans="1:11" x14ac:dyDescent="0.25">
      <c r="A203" s="38">
        <f>+COUNTIF($B$1:B203,ESTADISTICAS!$B$9)</f>
        <v>0</v>
      </c>
      <c r="B203" s="39">
        <v>11</v>
      </c>
      <c r="C203" s="38" t="s">
        <v>2234</v>
      </c>
      <c r="D203" s="38">
        <v>4710</v>
      </c>
      <c r="E203" s="38"/>
      <c r="F203" s="38" t="s">
        <v>2571</v>
      </c>
      <c r="G203" t="s">
        <v>2234</v>
      </c>
      <c r="H203" s="38" t="s">
        <v>98</v>
      </c>
      <c r="I203" s="38" t="s">
        <v>151</v>
      </c>
      <c r="J203" s="38">
        <v>2</v>
      </c>
      <c r="K203" s="38"/>
    </row>
    <row r="204" spans="1:11" x14ac:dyDescent="0.25">
      <c r="A204" s="38">
        <f>+COUNTIF($B$1:B204,ESTADISTICAS!$B$9)</f>
        <v>0</v>
      </c>
      <c r="B204" s="38">
        <v>11</v>
      </c>
      <c r="C204" s="38" t="s">
        <v>2234</v>
      </c>
      <c r="D204" s="38">
        <v>4714</v>
      </c>
      <c r="E204" s="38"/>
      <c r="F204" s="38" t="s">
        <v>230</v>
      </c>
      <c r="G204" t="s">
        <v>2234</v>
      </c>
      <c r="H204" s="38" t="s">
        <v>98</v>
      </c>
      <c r="I204" s="38" t="s">
        <v>151</v>
      </c>
      <c r="J204" s="38">
        <v>79</v>
      </c>
      <c r="K204" s="38"/>
    </row>
    <row r="205" spans="1:11" x14ac:dyDescent="0.25">
      <c r="A205" s="38">
        <f>+COUNTIF($B$1:B205,ESTADISTICAS!$B$9)</f>
        <v>0</v>
      </c>
      <c r="B205" s="39">
        <v>11</v>
      </c>
      <c r="C205" s="38" t="s">
        <v>2234</v>
      </c>
      <c r="D205" s="38">
        <v>4719</v>
      </c>
      <c r="E205" s="38"/>
      <c r="F205" s="38" t="s">
        <v>231</v>
      </c>
      <c r="G205" t="s">
        <v>2234</v>
      </c>
      <c r="H205" s="38" t="s">
        <v>98</v>
      </c>
      <c r="I205" s="38" t="s">
        <v>151</v>
      </c>
      <c r="J205" s="38">
        <v>141</v>
      </c>
      <c r="K205" s="38"/>
    </row>
    <row r="206" spans="1:11" x14ac:dyDescent="0.25">
      <c r="A206" s="38">
        <f>+COUNTIF($B$1:B206,ESTADISTICAS!$B$9)</f>
        <v>0</v>
      </c>
      <c r="B206" s="38">
        <v>11</v>
      </c>
      <c r="C206" s="38" t="s">
        <v>2234</v>
      </c>
      <c r="D206" s="38">
        <v>4721</v>
      </c>
      <c r="E206" s="38"/>
      <c r="F206" s="38" t="s">
        <v>232</v>
      </c>
      <c r="G206" t="s">
        <v>2234</v>
      </c>
      <c r="H206" s="38" t="s">
        <v>98</v>
      </c>
      <c r="I206" s="38" t="s">
        <v>115</v>
      </c>
      <c r="J206" s="38">
        <v>1062</v>
      </c>
      <c r="K206" s="38"/>
    </row>
    <row r="207" spans="1:11" x14ac:dyDescent="0.25">
      <c r="A207" s="38">
        <f>+COUNTIF($B$1:B207,ESTADISTICAS!$B$9)</f>
        <v>0</v>
      </c>
      <c r="B207" s="38">
        <v>11</v>
      </c>
      <c r="C207" s="38" t="s">
        <v>2234</v>
      </c>
      <c r="D207" s="38">
        <v>4726</v>
      </c>
      <c r="E207" s="38"/>
      <c r="F207" s="38" t="s">
        <v>233</v>
      </c>
      <c r="G207" t="s">
        <v>2234</v>
      </c>
      <c r="H207" s="38" t="s">
        <v>98</v>
      </c>
      <c r="I207" s="38" t="s">
        <v>115</v>
      </c>
      <c r="J207" s="38">
        <v>4628</v>
      </c>
      <c r="K207" s="38"/>
    </row>
    <row r="208" spans="1:11" x14ac:dyDescent="0.25">
      <c r="A208" s="38">
        <f>+COUNTIF($B$1:B208,ESTADISTICAS!$B$9)</f>
        <v>0</v>
      </c>
      <c r="B208" s="39">
        <v>11</v>
      </c>
      <c r="C208" s="38" t="s">
        <v>2234</v>
      </c>
      <c r="D208" s="38">
        <v>4727</v>
      </c>
      <c r="E208" s="38"/>
      <c r="F208" s="38" t="s">
        <v>234</v>
      </c>
      <c r="G208" t="s">
        <v>2234</v>
      </c>
      <c r="H208" s="38" t="s">
        <v>98</v>
      </c>
      <c r="I208" s="38" t="s">
        <v>139</v>
      </c>
      <c r="J208" s="38">
        <v>5510</v>
      </c>
      <c r="K208" s="38"/>
    </row>
    <row r="209" spans="1:11" x14ac:dyDescent="0.25">
      <c r="A209" s="38">
        <f>+COUNTIF($B$1:B209,ESTADISTICAS!$B$9)</f>
        <v>0</v>
      </c>
      <c r="B209" s="39">
        <v>11</v>
      </c>
      <c r="C209" s="38" t="s">
        <v>2234</v>
      </c>
      <c r="D209" s="38">
        <v>4803</v>
      </c>
      <c r="E209" s="38"/>
      <c r="F209" s="38" t="s">
        <v>235</v>
      </c>
      <c r="G209" t="s">
        <v>2234</v>
      </c>
      <c r="H209" s="38" t="s">
        <v>98</v>
      </c>
      <c r="I209" s="38" t="s">
        <v>151</v>
      </c>
      <c r="J209" s="38">
        <v>18</v>
      </c>
      <c r="K209" s="38"/>
    </row>
    <row r="210" spans="1:11" x14ac:dyDescent="0.25">
      <c r="A210" s="38">
        <f>+COUNTIF($B$1:B210,ESTADISTICAS!$B$9)</f>
        <v>0</v>
      </c>
      <c r="B210" s="38">
        <v>11</v>
      </c>
      <c r="C210" s="38" t="s">
        <v>2234</v>
      </c>
      <c r="D210" s="38">
        <v>4806</v>
      </c>
      <c r="E210" s="38"/>
      <c r="F210" s="38" t="s">
        <v>236</v>
      </c>
      <c r="G210" t="s">
        <v>2234</v>
      </c>
      <c r="H210" s="38" t="s">
        <v>98</v>
      </c>
      <c r="I210" s="38" t="s">
        <v>151</v>
      </c>
      <c r="J210" s="38">
        <v>25</v>
      </c>
      <c r="K210" s="38"/>
    </row>
    <row r="211" spans="1:11" x14ac:dyDescent="0.25">
      <c r="A211" s="38">
        <f>+COUNTIF($B$1:B211,ESTADISTICAS!$B$9)</f>
        <v>0</v>
      </c>
      <c r="B211" s="38">
        <v>11</v>
      </c>
      <c r="C211" s="38" t="s">
        <v>2234</v>
      </c>
      <c r="D211" s="38">
        <v>4810</v>
      </c>
      <c r="E211" s="38"/>
      <c r="F211" s="38" t="s">
        <v>237</v>
      </c>
      <c r="G211" t="s">
        <v>2234</v>
      </c>
      <c r="H211" s="38" t="s">
        <v>98</v>
      </c>
      <c r="I211" s="38" t="s">
        <v>115</v>
      </c>
      <c r="J211" s="38">
        <v>1124</v>
      </c>
      <c r="K211" s="38"/>
    </row>
    <row r="212" spans="1:11" x14ac:dyDescent="0.25">
      <c r="A212" s="38">
        <f>+COUNTIF($B$1:B212,ESTADISTICAS!$B$9)</f>
        <v>0</v>
      </c>
      <c r="B212" s="39">
        <v>11</v>
      </c>
      <c r="C212" s="38" t="s">
        <v>2234</v>
      </c>
      <c r="D212" s="38">
        <v>4812</v>
      </c>
      <c r="E212" s="38"/>
      <c r="F212" s="38" t="s">
        <v>2513</v>
      </c>
      <c r="G212" t="s">
        <v>2234</v>
      </c>
      <c r="H212" s="38" t="s">
        <v>98</v>
      </c>
      <c r="I212" s="38" t="s">
        <v>151</v>
      </c>
      <c r="J212" s="38">
        <v>14</v>
      </c>
      <c r="K212" s="38"/>
    </row>
    <row r="213" spans="1:11" x14ac:dyDescent="0.25">
      <c r="A213" s="38">
        <f>+COUNTIF($B$1:B213,ESTADISTICAS!$B$9)</f>
        <v>0</v>
      </c>
      <c r="B213" s="38">
        <v>11</v>
      </c>
      <c r="C213" s="38" t="s">
        <v>2234</v>
      </c>
      <c r="D213" s="38">
        <v>4813</v>
      </c>
      <c r="E213" s="38"/>
      <c r="F213" s="38" t="s">
        <v>150</v>
      </c>
      <c r="G213" t="s">
        <v>2234</v>
      </c>
      <c r="H213" s="38" t="s">
        <v>98</v>
      </c>
      <c r="I213" s="38" t="s">
        <v>151</v>
      </c>
      <c r="J213" s="38">
        <v>28384</v>
      </c>
      <c r="K213" s="38"/>
    </row>
    <row r="214" spans="1:11" x14ac:dyDescent="0.25">
      <c r="A214" s="38">
        <f>+COUNTIF($B$1:B214,ESTADISTICAS!$B$9)</f>
        <v>0</v>
      </c>
      <c r="B214" s="38">
        <v>11</v>
      </c>
      <c r="C214" s="38" t="s">
        <v>2234</v>
      </c>
      <c r="D214" s="38">
        <v>4822</v>
      </c>
      <c r="E214" s="38"/>
      <c r="F214" s="38" t="s">
        <v>238</v>
      </c>
      <c r="G214" t="s">
        <v>2234</v>
      </c>
      <c r="H214" s="38" t="s">
        <v>98</v>
      </c>
      <c r="I214" s="38" t="s">
        <v>115</v>
      </c>
      <c r="J214" s="38">
        <v>1279</v>
      </c>
      <c r="K214" s="38"/>
    </row>
    <row r="215" spans="1:11" x14ac:dyDescent="0.25">
      <c r="A215" s="38">
        <f>+COUNTIF($B$1:B215,ESTADISTICAS!$B$9)</f>
        <v>0</v>
      </c>
      <c r="B215" s="39">
        <v>11</v>
      </c>
      <c r="C215" s="38" t="s">
        <v>2234</v>
      </c>
      <c r="D215" s="38">
        <v>4832</v>
      </c>
      <c r="E215" s="38"/>
      <c r="F215" s="38" t="s">
        <v>239</v>
      </c>
      <c r="G215" t="s">
        <v>2234</v>
      </c>
      <c r="H215" s="38" t="s">
        <v>98</v>
      </c>
      <c r="I215" s="38" t="s">
        <v>151</v>
      </c>
      <c r="J215" s="38">
        <v>450</v>
      </c>
      <c r="K215" s="38"/>
    </row>
    <row r="216" spans="1:11" x14ac:dyDescent="0.25">
      <c r="A216" s="38">
        <f>+COUNTIF($B$1:B216,ESTADISTICAS!$B$9)</f>
        <v>0</v>
      </c>
      <c r="B216" s="39">
        <v>11</v>
      </c>
      <c r="C216" s="38" t="s">
        <v>2234</v>
      </c>
      <c r="D216" s="38">
        <v>4835</v>
      </c>
      <c r="E216" s="38"/>
      <c r="F216" s="38" t="s">
        <v>2572</v>
      </c>
      <c r="G216" t="s">
        <v>2234</v>
      </c>
      <c r="H216" s="38" t="s">
        <v>98</v>
      </c>
      <c r="I216" s="38" t="s">
        <v>115</v>
      </c>
      <c r="J216" s="38">
        <v>573</v>
      </c>
      <c r="K216" s="38"/>
    </row>
    <row r="217" spans="1:11" x14ac:dyDescent="0.25">
      <c r="A217" s="38">
        <f>+COUNTIF($B$1:B217,ESTADISTICAS!$B$9)</f>
        <v>0</v>
      </c>
      <c r="B217" s="38">
        <v>11</v>
      </c>
      <c r="C217" s="38" t="s">
        <v>2234</v>
      </c>
      <c r="D217" s="38">
        <v>5802</v>
      </c>
      <c r="E217" s="38"/>
      <c r="F217" s="38" t="s">
        <v>152</v>
      </c>
      <c r="G217" t="s">
        <v>2234</v>
      </c>
      <c r="H217" s="38" t="s">
        <v>98</v>
      </c>
      <c r="I217" s="38" t="s">
        <v>86</v>
      </c>
      <c r="J217" s="38">
        <v>17133</v>
      </c>
      <c r="K217" s="38"/>
    </row>
    <row r="218" spans="1:11" x14ac:dyDescent="0.25">
      <c r="A218" s="38">
        <f>+COUNTIF($B$1:B218,ESTADISTICAS!$B$9)</f>
        <v>0</v>
      </c>
      <c r="B218" s="38">
        <v>11</v>
      </c>
      <c r="C218" s="38" t="s">
        <v>2234</v>
      </c>
      <c r="D218" s="38">
        <v>9104</v>
      </c>
      <c r="E218" s="38"/>
      <c r="F218" s="38" t="s">
        <v>240</v>
      </c>
      <c r="G218" t="s">
        <v>2234</v>
      </c>
      <c r="H218" s="38" t="s">
        <v>85</v>
      </c>
      <c r="I218" s="38" t="s">
        <v>115</v>
      </c>
      <c r="J218" s="38">
        <v>3797</v>
      </c>
      <c r="K218" s="38"/>
    </row>
    <row r="219" spans="1:11" x14ac:dyDescent="0.25">
      <c r="A219" s="38">
        <f>+COUNTIF($B$1:B219,ESTADISTICAS!$B$9)</f>
        <v>0</v>
      </c>
      <c r="B219" s="38">
        <v>11</v>
      </c>
      <c r="C219" s="38" t="s">
        <v>2234</v>
      </c>
      <c r="D219" s="38">
        <v>9107</v>
      </c>
      <c r="E219" s="38"/>
      <c r="F219" s="38" t="s">
        <v>241</v>
      </c>
      <c r="G219" t="s">
        <v>2234</v>
      </c>
      <c r="H219" s="38" t="s">
        <v>85</v>
      </c>
      <c r="I219" s="38" t="s">
        <v>115</v>
      </c>
      <c r="J219" s="38">
        <v>784</v>
      </c>
      <c r="K219" s="38"/>
    </row>
    <row r="220" spans="1:11" x14ac:dyDescent="0.25">
      <c r="A220" s="38">
        <f>+COUNTIF($B$1:B220,ESTADISTICAS!$B$9)</f>
        <v>0</v>
      </c>
      <c r="B220" s="38">
        <v>11</v>
      </c>
      <c r="C220" s="38" t="s">
        <v>2234</v>
      </c>
      <c r="D220" s="38">
        <v>9108</v>
      </c>
      <c r="E220" s="38"/>
      <c r="F220" s="38" t="s">
        <v>242</v>
      </c>
      <c r="G220" t="s">
        <v>2234</v>
      </c>
      <c r="H220" s="38" t="s">
        <v>85</v>
      </c>
      <c r="I220" s="38" t="s">
        <v>115</v>
      </c>
      <c r="J220" s="38">
        <v>94</v>
      </c>
      <c r="K220" s="38"/>
    </row>
    <row r="221" spans="1:11" x14ac:dyDescent="0.25">
      <c r="A221" s="38">
        <f>+COUNTIF($B$1:B221,ESTADISTICAS!$B$9)</f>
        <v>0</v>
      </c>
      <c r="B221" s="38">
        <v>11</v>
      </c>
      <c r="C221" s="38" t="s">
        <v>2234</v>
      </c>
      <c r="D221" s="38">
        <v>9110</v>
      </c>
      <c r="E221" s="38"/>
      <c r="F221" s="38" t="s">
        <v>153</v>
      </c>
      <c r="G221" t="s">
        <v>2234</v>
      </c>
      <c r="H221" s="38" t="s">
        <v>85</v>
      </c>
      <c r="I221" s="38" t="s">
        <v>139</v>
      </c>
      <c r="J221" s="38">
        <v>214761</v>
      </c>
      <c r="K221" s="38"/>
    </row>
    <row r="222" spans="1:11" x14ac:dyDescent="0.25">
      <c r="A222" s="38">
        <f>+COUNTIF($B$1:B222,ESTADISTICAS!$B$9)</f>
        <v>0</v>
      </c>
      <c r="B222" s="38">
        <v>11</v>
      </c>
      <c r="C222" s="38" t="s">
        <v>2234</v>
      </c>
      <c r="D222" s="38">
        <v>9116</v>
      </c>
      <c r="E222" s="38"/>
      <c r="F222" s="38" t="s">
        <v>154</v>
      </c>
      <c r="G222" t="s">
        <v>2205</v>
      </c>
      <c r="H222" s="38" t="s">
        <v>98</v>
      </c>
      <c r="I222" s="38" t="s">
        <v>115</v>
      </c>
      <c r="J222" s="38">
        <v>367</v>
      </c>
      <c r="K222" s="38"/>
    </row>
    <row r="223" spans="1:11" x14ac:dyDescent="0.25">
      <c r="A223" s="38">
        <f>+COUNTIF($B$1:B223,ESTADISTICAS!$B$9)</f>
        <v>0</v>
      </c>
      <c r="B223" s="38">
        <v>11</v>
      </c>
      <c r="C223" s="38" t="s">
        <v>2234</v>
      </c>
      <c r="D223" s="38">
        <v>9117</v>
      </c>
      <c r="E223" s="38"/>
      <c r="F223" s="38" t="s">
        <v>2172</v>
      </c>
      <c r="G223" t="s">
        <v>2234</v>
      </c>
      <c r="H223" s="38" t="s">
        <v>98</v>
      </c>
      <c r="I223" s="38" t="s">
        <v>151</v>
      </c>
      <c r="J223" s="38">
        <v>19</v>
      </c>
      <c r="K223" s="38"/>
    </row>
    <row r="224" spans="1:11" x14ac:dyDescent="0.25">
      <c r="A224" s="38">
        <f>+COUNTIF($B$1:B224,ESTADISTICAS!$B$9)</f>
        <v>0</v>
      </c>
      <c r="B224" s="38">
        <v>11</v>
      </c>
      <c r="C224" s="38" t="s">
        <v>2234</v>
      </c>
      <c r="D224" s="38">
        <v>9128</v>
      </c>
      <c r="E224" s="38"/>
      <c r="F224" s="38" t="s">
        <v>182</v>
      </c>
      <c r="G224" t="s">
        <v>2234</v>
      </c>
      <c r="H224" s="38" t="s">
        <v>98</v>
      </c>
      <c r="I224" s="38" t="s">
        <v>139</v>
      </c>
      <c r="J224" s="38">
        <v>501</v>
      </c>
      <c r="K224" s="38"/>
    </row>
    <row r="225" spans="1:11" x14ac:dyDescent="0.25">
      <c r="A225" s="38">
        <f>+COUNTIF($B$1:B225,ESTADISTICAS!$B$9)</f>
        <v>0</v>
      </c>
      <c r="B225" s="38">
        <v>11</v>
      </c>
      <c r="C225" s="38" t="s">
        <v>2234</v>
      </c>
      <c r="D225" s="38">
        <v>9129</v>
      </c>
      <c r="E225" s="38"/>
      <c r="F225" s="38" t="s">
        <v>243</v>
      </c>
      <c r="G225" t="s">
        <v>2234</v>
      </c>
      <c r="H225" s="38" t="s">
        <v>98</v>
      </c>
      <c r="I225" s="38" t="s">
        <v>115</v>
      </c>
      <c r="J225" s="38">
        <v>1537</v>
      </c>
      <c r="K225" s="38"/>
    </row>
    <row r="226" spans="1:11" x14ac:dyDescent="0.25">
      <c r="A226" s="38">
        <f>+COUNTIF($B$1:B226,ESTADISTICAS!$B$9)</f>
        <v>0</v>
      </c>
      <c r="B226" s="38">
        <v>11</v>
      </c>
      <c r="C226" s="38" t="s">
        <v>2234</v>
      </c>
      <c r="D226" s="38">
        <v>9131</v>
      </c>
      <c r="E226" s="38"/>
      <c r="F226" s="38" t="s">
        <v>2573</v>
      </c>
      <c r="G226" t="s">
        <v>2234</v>
      </c>
      <c r="H226" s="38" t="s">
        <v>98</v>
      </c>
      <c r="I226" s="38" t="s">
        <v>115</v>
      </c>
      <c r="J226" s="38">
        <v>660</v>
      </c>
      <c r="K226" s="38"/>
    </row>
    <row r="227" spans="1:11" x14ac:dyDescent="0.25">
      <c r="A227" s="38">
        <f>+COUNTIF($B$1:B227,ESTADISTICAS!$B$9)</f>
        <v>0</v>
      </c>
      <c r="B227" s="38">
        <v>11</v>
      </c>
      <c r="C227" s="38" t="s">
        <v>2234</v>
      </c>
      <c r="D227" s="38">
        <v>9132</v>
      </c>
      <c r="E227" s="38"/>
      <c r="F227" s="38" t="s">
        <v>244</v>
      </c>
      <c r="G227" t="s">
        <v>2234</v>
      </c>
      <c r="H227" s="38" t="s">
        <v>98</v>
      </c>
      <c r="I227" s="38" t="s">
        <v>115</v>
      </c>
      <c r="J227" s="38">
        <v>186</v>
      </c>
      <c r="K227" s="38"/>
    </row>
    <row r="228" spans="1:11" x14ac:dyDescent="0.25">
      <c r="A228" s="38">
        <f>+COUNTIF($B$1:B228,ESTADISTICAS!$B$9)</f>
        <v>0</v>
      </c>
      <c r="B228" s="38">
        <v>11</v>
      </c>
      <c r="C228" s="38" t="s">
        <v>2234</v>
      </c>
      <c r="D228" s="38">
        <v>9899</v>
      </c>
      <c r="E228" s="38"/>
      <c r="F228" s="38" t="s">
        <v>245</v>
      </c>
      <c r="G228" t="s">
        <v>2234</v>
      </c>
      <c r="H228" s="38" t="s">
        <v>98</v>
      </c>
      <c r="I228" s="38" t="s">
        <v>115</v>
      </c>
      <c r="J228" s="38">
        <v>1090</v>
      </c>
      <c r="K228" s="38"/>
    </row>
    <row r="229" spans="1:11" x14ac:dyDescent="0.25">
      <c r="A229" s="38">
        <f>+COUNTIF($B$1:B229,ESTADISTICAS!$B$9)</f>
        <v>0</v>
      </c>
      <c r="B229" s="38">
        <v>11</v>
      </c>
      <c r="C229" s="38" t="s">
        <v>2234</v>
      </c>
      <c r="D229" s="38">
        <v>9903</v>
      </c>
      <c r="E229" s="38"/>
      <c r="F229" s="38" t="s">
        <v>2574</v>
      </c>
      <c r="G229" t="s">
        <v>2234</v>
      </c>
      <c r="H229" s="38" t="s">
        <v>98</v>
      </c>
      <c r="I229" s="38" t="s">
        <v>139</v>
      </c>
      <c r="J229" s="38">
        <v>119</v>
      </c>
      <c r="K229" s="38"/>
    </row>
    <row r="230" spans="1:11" x14ac:dyDescent="0.25">
      <c r="A230" s="38">
        <f>+COUNTIF($B$1:B230,ESTADISTICAS!$B$9)</f>
        <v>0</v>
      </c>
      <c r="B230" s="38">
        <v>11</v>
      </c>
      <c r="C230" s="38" t="s">
        <v>2234</v>
      </c>
      <c r="D230" s="38">
        <v>9904</v>
      </c>
      <c r="E230" s="38"/>
      <c r="F230" s="38" t="s">
        <v>2173</v>
      </c>
      <c r="G230" t="s">
        <v>2234</v>
      </c>
      <c r="H230" s="38" t="s">
        <v>98</v>
      </c>
      <c r="I230" s="38" t="s">
        <v>115</v>
      </c>
      <c r="J230" s="38">
        <v>1407</v>
      </c>
      <c r="K230" s="38"/>
    </row>
    <row r="231" spans="1:11" x14ac:dyDescent="0.25">
      <c r="A231" s="38">
        <f>+COUNTIF($B$1:B231,ESTADISTICAS!$B$9)</f>
        <v>0</v>
      </c>
      <c r="B231" s="38">
        <v>11</v>
      </c>
      <c r="C231" s="38" t="s">
        <v>2234</v>
      </c>
      <c r="D231" s="38">
        <v>9910</v>
      </c>
      <c r="E231" s="38"/>
      <c r="F231" s="38" t="s">
        <v>246</v>
      </c>
      <c r="G231" t="s">
        <v>2234</v>
      </c>
      <c r="H231" s="38" t="s">
        <v>98</v>
      </c>
      <c r="I231" s="38" t="s">
        <v>115</v>
      </c>
      <c r="J231" s="38">
        <v>52</v>
      </c>
      <c r="K231" s="38"/>
    </row>
    <row r="232" spans="1:11" x14ac:dyDescent="0.25">
      <c r="A232" s="38">
        <f>+COUNTIF($B$1:B232,ESTADISTICAS!$B$9)</f>
        <v>0</v>
      </c>
      <c r="B232" s="38">
        <v>11</v>
      </c>
      <c r="C232" s="38" t="s">
        <v>2234</v>
      </c>
      <c r="D232" s="38">
        <v>9913</v>
      </c>
      <c r="E232" s="38"/>
      <c r="F232" s="38" t="s">
        <v>247</v>
      </c>
      <c r="G232" t="s">
        <v>2234</v>
      </c>
      <c r="H232" s="38" t="s">
        <v>98</v>
      </c>
      <c r="I232" s="38" t="s">
        <v>115</v>
      </c>
      <c r="J232" s="38">
        <v>6485</v>
      </c>
      <c r="K232" s="38"/>
    </row>
    <row r="233" spans="1:11" x14ac:dyDescent="0.25">
      <c r="A233" s="38">
        <f>+COUNTIF($B$1:B233,ESTADISTICAS!$B$9)</f>
        <v>0</v>
      </c>
      <c r="B233" s="38">
        <v>11</v>
      </c>
      <c r="C233" s="38" t="s">
        <v>2234</v>
      </c>
      <c r="D233" s="38">
        <v>9914</v>
      </c>
      <c r="E233" s="38"/>
      <c r="F233" s="38" t="s">
        <v>2575</v>
      </c>
      <c r="G233" t="s">
        <v>2234</v>
      </c>
      <c r="H233" s="38" t="s">
        <v>98</v>
      </c>
      <c r="I233" s="38" t="s">
        <v>115</v>
      </c>
      <c r="J233" s="38">
        <v>300</v>
      </c>
      <c r="K233" s="38"/>
    </row>
    <row r="234" spans="1:11" x14ac:dyDescent="0.25">
      <c r="A234" s="38">
        <f>+COUNTIF($B$1:B234,ESTADISTICAS!$B$9)</f>
        <v>0</v>
      </c>
      <c r="B234" s="38">
        <v>11</v>
      </c>
      <c r="C234" s="38" t="s">
        <v>2234</v>
      </c>
      <c r="D234" s="38">
        <v>9915</v>
      </c>
      <c r="E234" s="38"/>
      <c r="F234" s="38" t="s">
        <v>248</v>
      </c>
      <c r="G234" t="s">
        <v>2234</v>
      </c>
      <c r="H234" s="38" t="s">
        <v>98</v>
      </c>
      <c r="I234" s="38" t="s">
        <v>115</v>
      </c>
      <c r="J234" s="38">
        <v>1006</v>
      </c>
      <c r="K234" s="38"/>
    </row>
    <row r="235" spans="1:11" x14ac:dyDescent="0.25">
      <c r="A235" s="38">
        <f>+COUNTIF($B$1:B235,ESTADISTICAS!$B$9)</f>
        <v>0</v>
      </c>
      <c r="B235" s="38">
        <v>11</v>
      </c>
      <c r="C235" s="38" t="s">
        <v>2234</v>
      </c>
      <c r="D235" s="38">
        <v>9923</v>
      </c>
      <c r="E235" s="38"/>
      <c r="F235" s="38" t="s">
        <v>2576</v>
      </c>
      <c r="G235" t="s">
        <v>2234</v>
      </c>
      <c r="H235" s="38" t="s">
        <v>98</v>
      </c>
      <c r="I235" s="38" t="s">
        <v>115</v>
      </c>
      <c r="J235" s="38">
        <v>20</v>
      </c>
      <c r="K235" s="38"/>
    </row>
    <row r="236" spans="1:11" x14ac:dyDescent="0.25">
      <c r="A236" s="38">
        <f>+COUNTIF($B$1:B236,ESTADISTICAS!$B$9)</f>
        <v>0</v>
      </c>
      <c r="B236" s="38">
        <v>11</v>
      </c>
      <c r="C236" s="38" t="s">
        <v>2234</v>
      </c>
      <c r="D236" s="38">
        <v>9924</v>
      </c>
      <c r="E236" s="38"/>
      <c r="F236" s="38" t="s">
        <v>2577</v>
      </c>
      <c r="G236" t="s">
        <v>2234</v>
      </c>
      <c r="H236" s="38" t="s">
        <v>98</v>
      </c>
      <c r="I236" s="38" t="s">
        <v>115</v>
      </c>
      <c r="J236" s="38">
        <v>43</v>
      </c>
      <c r="K236" s="38"/>
    </row>
    <row r="237" spans="1:11" x14ac:dyDescent="0.25">
      <c r="A237" s="38">
        <f>+COUNTIF($B$1:B237,ESTADISTICAS!$B$9)</f>
        <v>0</v>
      </c>
      <c r="B237" s="38">
        <v>11</v>
      </c>
      <c r="C237" s="38" t="s">
        <v>2234</v>
      </c>
      <c r="D237" s="38">
        <v>9926</v>
      </c>
      <c r="E237" s="38"/>
      <c r="F237" s="38" t="s">
        <v>2215</v>
      </c>
      <c r="G237" t="s">
        <v>2234</v>
      </c>
      <c r="H237" s="38" t="s">
        <v>98</v>
      </c>
      <c r="I237" s="38" t="s">
        <v>115</v>
      </c>
      <c r="J237" s="38">
        <v>2298</v>
      </c>
      <c r="K237" s="38"/>
    </row>
    <row r="238" spans="1:11" x14ac:dyDescent="0.25">
      <c r="A238" s="38">
        <f>+COUNTIF($B$1:B238,ESTADISTICAS!$B$9)</f>
        <v>0</v>
      </c>
      <c r="B238" s="38">
        <v>11</v>
      </c>
      <c r="C238" s="38" t="s">
        <v>2234</v>
      </c>
      <c r="D238" s="38">
        <v>9928</v>
      </c>
      <c r="E238" s="38"/>
      <c r="F238" s="38" t="s">
        <v>2578</v>
      </c>
      <c r="G238" t="s">
        <v>2234</v>
      </c>
      <c r="H238" s="38" t="s">
        <v>98</v>
      </c>
      <c r="I238" s="38" t="s">
        <v>115</v>
      </c>
      <c r="J238" s="38">
        <v>77</v>
      </c>
      <c r="K238" s="38"/>
    </row>
    <row r="239" spans="1:11" x14ac:dyDescent="0.25">
      <c r="A239" s="38">
        <f>+COUNTIF($B$1:B239,ESTADISTICAS!$B$9)</f>
        <v>0</v>
      </c>
      <c r="B239" s="38">
        <v>11</v>
      </c>
      <c r="C239" s="38" t="s">
        <v>2234</v>
      </c>
      <c r="D239" s="38">
        <v>9929</v>
      </c>
      <c r="E239" s="38"/>
      <c r="F239" s="38" t="s">
        <v>2579</v>
      </c>
      <c r="G239" t="s">
        <v>2209</v>
      </c>
      <c r="H239" s="38" t="s">
        <v>85</v>
      </c>
      <c r="I239" s="38" t="s">
        <v>86</v>
      </c>
      <c r="J239" s="38">
        <v>1</v>
      </c>
      <c r="K239" s="38"/>
    </row>
    <row r="240" spans="1:11" x14ac:dyDescent="0.25">
      <c r="A240" s="38">
        <f>+COUNTIF($B$1:B240,ESTADISTICAS!$B$9)</f>
        <v>0</v>
      </c>
      <c r="B240" s="38">
        <v>11</v>
      </c>
      <c r="C240" s="38" t="s">
        <v>2234</v>
      </c>
      <c r="D240" s="38">
        <v>9931</v>
      </c>
      <c r="E240" s="38"/>
      <c r="F240" s="38" t="s">
        <v>2580</v>
      </c>
      <c r="G240" t="s">
        <v>2234</v>
      </c>
      <c r="H240" s="38" t="s">
        <v>98</v>
      </c>
      <c r="I240" s="38" t="s">
        <v>115</v>
      </c>
      <c r="J240" s="38">
        <v>34</v>
      </c>
      <c r="K240" s="38"/>
    </row>
    <row r="241" spans="1:11" x14ac:dyDescent="0.25">
      <c r="A241" s="38">
        <f>+COUNTIF($B$1:B241,ESTADISTICAS!$B$9)</f>
        <v>0</v>
      </c>
      <c r="B241" s="38">
        <v>11</v>
      </c>
      <c r="C241" s="38" t="s">
        <v>2234</v>
      </c>
      <c r="D241" s="38">
        <v>9932</v>
      </c>
      <c r="E241" s="38"/>
      <c r="F241" s="38" t="s">
        <v>2581</v>
      </c>
      <c r="G241" t="s">
        <v>2234</v>
      </c>
      <c r="H241" s="38" t="s">
        <v>98</v>
      </c>
      <c r="I241" s="38" t="s">
        <v>115</v>
      </c>
      <c r="J241" s="38">
        <v>3</v>
      </c>
      <c r="K241" s="38"/>
    </row>
    <row r="242" spans="1:11" x14ac:dyDescent="0.25">
      <c r="A242" s="38">
        <f>+COUNTIF($B$1:B242,ESTADISTICAS!$B$9)</f>
        <v>0</v>
      </c>
      <c r="B242" s="38">
        <v>11</v>
      </c>
      <c r="C242" s="38" t="s">
        <v>2234</v>
      </c>
      <c r="D242" s="38">
        <v>9934</v>
      </c>
      <c r="E242" s="38"/>
      <c r="F242" s="38" t="s">
        <v>2582</v>
      </c>
      <c r="G242" t="s">
        <v>2234</v>
      </c>
      <c r="H242" s="38" t="s">
        <v>85</v>
      </c>
      <c r="I242" s="38" t="s">
        <v>115</v>
      </c>
      <c r="J242" s="38">
        <v>14</v>
      </c>
      <c r="K242" s="38"/>
    </row>
    <row r="243" spans="1:11" x14ac:dyDescent="0.25">
      <c r="A243" s="38">
        <f>+COUNTIF($B$1:B243,ESTADISTICAS!$B$9)</f>
        <v>0</v>
      </c>
      <c r="B243" s="38">
        <v>13</v>
      </c>
      <c r="C243" s="38" t="s">
        <v>2093</v>
      </c>
      <c r="D243" s="38">
        <v>1112</v>
      </c>
      <c r="E243" s="38"/>
      <c r="F243" s="38" t="s">
        <v>251</v>
      </c>
      <c r="G243" t="s">
        <v>1255</v>
      </c>
      <c r="H243" s="38" t="s">
        <v>85</v>
      </c>
      <c r="I243" s="38" t="s">
        <v>86</v>
      </c>
      <c r="J243" s="38">
        <v>14</v>
      </c>
      <c r="K243" s="38"/>
    </row>
    <row r="244" spans="1:11" x14ac:dyDescent="0.25">
      <c r="A244" s="38">
        <f>+COUNTIF($B$1:B244,ESTADISTICAS!$B$9)</f>
        <v>0</v>
      </c>
      <c r="B244" s="38">
        <v>13</v>
      </c>
      <c r="C244" s="38" t="s">
        <v>2093</v>
      </c>
      <c r="D244" s="38">
        <v>1117</v>
      </c>
      <c r="E244" s="38"/>
      <c r="F244" s="38" t="s">
        <v>184</v>
      </c>
      <c r="G244" t="s">
        <v>2234</v>
      </c>
      <c r="H244" s="38" t="s">
        <v>85</v>
      </c>
      <c r="I244" s="38" t="s">
        <v>86</v>
      </c>
      <c r="J244" s="38">
        <v>35</v>
      </c>
      <c r="K244" s="38"/>
    </row>
    <row r="245" spans="1:11" x14ac:dyDescent="0.25">
      <c r="A245" s="38">
        <f>+COUNTIF($B$1:B245,ESTADISTICAS!$B$9)</f>
        <v>0</v>
      </c>
      <c r="B245" s="38">
        <v>13</v>
      </c>
      <c r="C245" s="38" t="s">
        <v>2093</v>
      </c>
      <c r="D245" s="38">
        <v>1201</v>
      </c>
      <c r="E245" s="38"/>
      <c r="F245" s="38" t="s">
        <v>91</v>
      </c>
      <c r="G245" t="s">
        <v>2198</v>
      </c>
      <c r="H245" s="38" t="s">
        <v>85</v>
      </c>
      <c r="I245" s="38" t="s">
        <v>86</v>
      </c>
      <c r="J245" s="38">
        <v>2</v>
      </c>
      <c r="K245" s="38"/>
    </row>
    <row r="246" spans="1:11" x14ac:dyDescent="0.25">
      <c r="A246" s="38">
        <f>+COUNTIF($B$1:B246,ESTADISTICAS!$B$9)</f>
        <v>0</v>
      </c>
      <c r="B246" s="38">
        <v>13</v>
      </c>
      <c r="C246" s="38" t="s">
        <v>2093</v>
      </c>
      <c r="D246" s="38">
        <v>1205</v>
      </c>
      <c r="E246" s="38"/>
      <c r="F246" s="38" t="s">
        <v>252</v>
      </c>
      <c r="G246" t="s">
        <v>2093</v>
      </c>
      <c r="H246" s="38" t="s">
        <v>85</v>
      </c>
      <c r="I246" s="38" t="s">
        <v>86</v>
      </c>
      <c r="J246" s="38">
        <v>20045</v>
      </c>
      <c r="K246" s="38"/>
    </row>
    <row r="247" spans="1:11" x14ac:dyDescent="0.25">
      <c r="A247" s="38">
        <f>+COUNTIF($B$1:B247,ESTADISTICAS!$B$9)</f>
        <v>0</v>
      </c>
      <c r="B247" s="38">
        <v>13</v>
      </c>
      <c r="C247" s="38" t="s">
        <v>2093</v>
      </c>
      <c r="D247" s="38">
        <v>1209</v>
      </c>
      <c r="E247" s="38"/>
      <c r="F247" s="38" t="s">
        <v>94</v>
      </c>
      <c r="G247" t="s">
        <v>2560</v>
      </c>
      <c r="H247" s="38" t="s">
        <v>85</v>
      </c>
      <c r="I247" s="38" t="s">
        <v>86</v>
      </c>
      <c r="J247" s="38">
        <v>3</v>
      </c>
      <c r="K247" s="38"/>
    </row>
    <row r="248" spans="1:11" x14ac:dyDescent="0.25">
      <c r="A248" s="38">
        <f>+COUNTIF($B$1:B248,ESTADISTICAS!$B$9)</f>
        <v>0</v>
      </c>
      <c r="B248" s="38">
        <v>13</v>
      </c>
      <c r="C248" s="38" t="s">
        <v>2093</v>
      </c>
      <c r="D248" s="38">
        <v>1212</v>
      </c>
      <c r="E248" s="38"/>
      <c r="F248" s="38" t="s">
        <v>96</v>
      </c>
      <c r="G248" t="s">
        <v>2560</v>
      </c>
      <c r="H248" s="38" t="s">
        <v>85</v>
      </c>
      <c r="I248" s="38" t="s">
        <v>86</v>
      </c>
      <c r="J248" s="38">
        <v>196</v>
      </c>
      <c r="K248" s="38"/>
    </row>
    <row r="249" spans="1:11" x14ac:dyDescent="0.25">
      <c r="A249" s="38">
        <f>+COUNTIF($B$1:B249,ESTADISTICAS!$B$9)</f>
        <v>0</v>
      </c>
      <c r="B249" s="38">
        <v>13</v>
      </c>
      <c r="C249" s="38" t="s">
        <v>2093</v>
      </c>
      <c r="D249" s="38">
        <v>1213</v>
      </c>
      <c r="E249" s="38"/>
      <c r="F249" s="38" t="s">
        <v>294</v>
      </c>
      <c r="G249" t="s">
        <v>2212</v>
      </c>
      <c r="H249" s="38" t="s">
        <v>85</v>
      </c>
      <c r="I249" s="38" t="s">
        <v>86</v>
      </c>
      <c r="J249" s="38">
        <v>2</v>
      </c>
      <c r="K249" s="38"/>
    </row>
    <row r="250" spans="1:11" x14ac:dyDescent="0.25">
      <c r="A250" s="38">
        <f>+COUNTIF($B$1:B250,ESTADISTICAS!$B$9)</f>
        <v>0</v>
      </c>
      <c r="B250" s="38">
        <v>13</v>
      </c>
      <c r="C250" s="38" t="s">
        <v>2093</v>
      </c>
      <c r="D250" s="38">
        <v>1218</v>
      </c>
      <c r="E250" s="38"/>
      <c r="F250" s="38" t="s">
        <v>253</v>
      </c>
      <c r="G250" t="s">
        <v>2216</v>
      </c>
      <c r="H250" s="38" t="s">
        <v>85</v>
      </c>
      <c r="I250" s="38" t="s">
        <v>86</v>
      </c>
      <c r="J250" s="38">
        <v>76</v>
      </c>
      <c r="K250" s="38"/>
    </row>
    <row r="251" spans="1:11" x14ac:dyDescent="0.25">
      <c r="A251" s="38">
        <f>+COUNTIF($B$1:B251,ESTADISTICAS!$B$9)</f>
        <v>0</v>
      </c>
      <c r="B251" s="38">
        <v>13</v>
      </c>
      <c r="C251" s="38" t="s">
        <v>2093</v>
      </c>
      <c r="D251" s="38">
        <v>1701</v>
      </c>
      <c r="E251" s="38"/>
      <c r="F251" s="38" t="s">
        <v>97</v>
      </c>
      <c r="G251" t="s">
        <v>2234</v>
      </c>
      <c r="H251" s="38" t="s">
        <v>98</v>
      </c>
      <c r="I251" s="38" t="s">
        <v>86</v>
      </c>
      <c r="J251" s="38">
        <v>6</v>
      </c>
      <c r="K251" s="38"/>
    </row>
    <row r="252" spans="1:11" x14ac:dyDescent="0.25">
      <c r="A252" s="38">
        <f>+COUNTIF($B$1:B252,ESTADISTICAS!$B$9)</f>
        <v>0</v>
      </c>
      <c r="B252" s="38">
        <v>13</v>
      </c>
      <c r="C252" s="38" t="s">
        <v>2093</v>
      </c>
      <c r="D252" s="38">
        <v>1706</v>
      </c>
      <c r="E252" s="38"/>
      <c r="F252" s="38" t="s">
        <v>100</v>
      </c>
      <c r="G252" t="s">
        <v>2234</v>
      </c>
      <c r="H252" s="38" t="s">
        <v>98</v>
      </c>
      <c r="I252" s="38" t="s">
        <v>86</v>
      </c>
      <c r="J252" s="38">
        <v>103</v>
      </c>
      <c r="K252" s="38"/>
    </row>
    <row r="253" spans="1:11" x14ac:dyDescent="0.25">
      <c r="A253" s="38">
        <f>+COUNTIF($B$1:B253,ESTADISTICAS!$B$9)</f>
        <v>0</v>
      </c>
      <c r="B253" s="38">
        <v>13</v>
      </c>
      <c r="C253" s="38" t="s">
        <v>2093</v>
      </c>
      <c r="D253" s="38">
        <v>1707</v>
      </c>
      <c r="E253" s="38"/>
      <c r="F253" s="38" t="s">
        <v>188</v>
      </c>
      <c r="G253" t="s">
        <v>2234</v>
      </c>
      <c r="H253" s="38" t="s">
        <v>98</v>
      </c>
      <c r="I253" s="38" t="s">
        <v>86</v>
      </c>
      <c r="J253" s="38">
        <v>57</v>
      </c>
      <c r="K253" s="38"/>
    </row>
    <row r="254" spans="1:11" x14ac:dyDescent="0.25">
      <c r="A254" s="38">
        <f>+COUNTIF($B$1:B254,ESTADISTICAS!$B$9)</f>
        <v>0</v>
      </c>
      <c r="B254" s="38">
        <v>13</v>
      </c>
      <c r="C254" s="38" t="s">
        <v>2093</v>
      </c>
      <c r="D254" s="38">
        <v>1707</v>
      </c>
      <c r="E254" s="38"/>
      <c r="F254" s="38" t="s">
        <v>188</v>
      </c>
      <c r="G254" t="s">
        <v>2093</v>
      </c>
      <c r="H254" s="38" t="s">
        <v>98</v>
      </c>
      <c r="I254" s="38" t="s">
        <v>86</v>
      </c>
      <c r="J254" s="38">
        <v>222</v>
      </c>
      <c r="K254" s="38"/>
    </row>
    <row r="255" spans="1:11" x14ac:dyDescent="0.25">
      <c r="A255" s="38">
        <f>+COUNTIF($B$1:B255,ESTADISTICAS!$B$9)</f>
        <v>0</v>
      </c>
      <c r="B255" s="38">
        <v>13</v>
      </c>
      <c r="C255" s="38" t="s">
        <v>2093</v>
      </c>
      <c r="D255" s="38">
        <v>1710</v>
      </c>
      <c r="E255" s="38"/>
      <c r="F255" s="38" t="s">
        <v>101</v>
      </c>
      <c r="G255" t="s">
        <v>2198</v>
      </c>
      <c r="H255" s="38" t="s">
        <v>98</v>
      </c>
      <c r="I255" s="38" t="s">
        <v>86</v>
      </c>
      <c r="J255" s="38">
        <v>1</v>
      </c>
      <c r="K255" s="38"/>
    </row>
    <row r="256" spans="1:11" x14ac:dyDescent="0.25">
      <c r="A256" s="38">
        <f>+COUNTIF($B$1:B256,ESTADISTICAS!$B$9)</f>
        <v>0</v>
      </c>
      <c r="B256" s="38">
        <v>13</v>
      </c>
      <c r="C256" s="38" t="s">
        <v>2093</v>
      </c>
      <c r="D256" s="38">
        <v>1713</v>
      </c>
      <c r="E256" s="38"/>
      <c r="F256" s="38" t="s">
        <v>163</v>
      </c>
      <c r="G256" t="s">
        <v>2206</v>
      </c>
      <c r="H256" s="38" t="s">
        <v>98</v>
      </c>
      <c r="I256" s="38" t="s">
        <v>86</v>
      </c>
      <c r="J256" s="38">
        <v>6</v>
      </c>
      <c r="K256" s="38"/>
    </row>
    <row r="257" spans="1:11" x14ac:dyDescent="0.25">
      <c r="A257" s="38">
        <f>+COUNTIF($B$1:B257,ESTADISTICAS!$B$9)</f>
        <v>0</v>
      </c>
      <c r="B257" s="38">
        <v>13</v>
      </c>
      <c r="C257" s="38" t="s">
        <v>2093</v>
      </c>
      <c r="D257" s="38">
        <v>1718</v>
      </c>
      <c r="E257" s="38"/>
      <c r="F257" s="38" t="s">
        <v>104</v>
      </c>
      <c r="G257" t="s">
        <v>2093</v>
      </c>
      <c r="H257" s="38" t="s">
        <v>98</v>
      </c>
      <c r="I257" s="38" t="s">
        <v>86</v>
      </c>
      <c r="J257" s="38">
        <v>3775</v>
      </c>
      <c r="K257" s="38"/>
    </row>
    <row r="258" spans="1:11" x14ac:dyDescent="0.25">
      <c r="A258" s="38">
        <f>+COUNTIF($B$1:B258,ESTADISTICAS!$B$9)</f>
        <v>0</v>
      </c>
      <c r="B258" s="38">
        <v>13</v>
      </c>
      <c r="C258" s="38" t="s">
        <v>2093</v>
      </c>
      <c r="D258" s="38">
        <v>1806</v>
      </c>
      <c r="E258" s="38"/>
      <c r="F258" s="38" t="s">
        <v>166</v>
      </c>
      <c r="G258" t="s">
        <v>2234</v>
      </c>
      <c r="H258" s="38" t="s">
        <v>98</v>
      </c>
      <c r="I258" s="38" t="s">
        <v>86</v>
      </c>
      <c r="J258" s="38">
        <v>1274</v>
      </c>
      <c r="K258" s="38"/>
    </row>
    <row r="259" spans="1:11" x14ac:dyDescent="0.25">
      <c r="A259" s="38">
        <f>+COUNTIF($B$1:B259,ESTADISTICAS!$B$9)</f>
        <v>0</v>
      </c>
      <c r="B259" s="38">
        <v>13</v>
      </c>
      <c r="C259" s="38" t="s">
        <v>2093</v>
      </c>
      <c r="D259" s="38">
        <v>1812</v>
      </c>
      <c r="E259" s="38"/>
      <c r="F259" s="38" t="s">
        <v>109</v>
      </c>
      <c r="G259" t="s">
        <v>2198</v>
      </c>
      <c r="H259" s="38" t="s">
        <v>98</v>
      </c>
      <c r="I259" s="38" t="s">
        <v>86</v>
      </c>
      <c r="J259" s="38">
        <v>2</v>
      </c>
      <c r="K259" s="38"/>
    </row>
    <row r="260" spans="1:11" x14ac:dyDescent="0.25">
      <c r="A260" s="38">
        <f>+COUNTIF($B$1:B260,ESTADISTICAS!$B$9)</f>
        <v>0</v>
      </c>
      <c r="B260" s="38">
        <v>13</v>
      </c>
      <c r="C260" s="38" t="s">
        <v>2093</v>
      </c>
      <c r="D260" s="38">
        <v>1813</v>
      </c>
      <c r="E260" s="38"/>
      <c r="F260" s="38" t="s">
        <v>199</v>
      </c>
      <c r="G260" t="s">
        <v>2234</v>
      </c>
      <c r="H260" s="38" t="s">
        <v>98</v>
      </c>
      <c r="I260" s="38" t="s">
        <v>86</v>
      </c>
      <c r="J260" s="38">
        <v>13</v>
      </c>
      <c r="K260" s="38"/>
    </row>
    <row r="261" spans="1:11" x14ac:dyDescent="0.25">
      <c r="A261" s="38">
        <f>+COUNTIF($B$1:B261,ESTADISTICAS!$B$9)</f>
        <v>0</v>
      </c>
      <c r="B261" s="38">
        <v>13</v>
      </c>
      <c r="C261" s="38" t="s">
        <v>2093</v>
      </c>
      <c r="D261" s="38">
        <v>1826</v>
      </c>
      <c r="E261" s="38"/>
      <c r="F261" s="38" t="s">
        <v>2204</v>
      </c>
      <c r="G261" t="s">
        <v>2234</v>
      </c>
      <c r="H261" s="38" t="s">
        <v>98</v>
      </c>
      <c r="I261" s="38" t="s">
        <v>86</v>
      </c>
      <c r="J261" s="38">
        <v>197</v>
      </c>
      <c r="K261" s="38"/>
    </row>
    <row r="262" spans="1:11" x14ac:dyDescent="0.25">
      <c r="A262" s="38">
        <f>+COUNTIF($B$1:B262,ESTADISTICAS!$B$9)</f>
        <v>0</v>
      </c>
      <c r="B262" s="38">
        <v>13</v>
      </c>
      <c r="C262" s="38" t="s">
        <v>2093</v>
      </c>
      <c r="D262" s="38">
        <v>1832</v>
      </c>
      <c r="E262" s="38"/>
      <c r="F262" s="38" t="s">
        <v>254</v>
      </c>
      <c r="G262" t="s">
        <v>2093</v>
      </c>
      <c r="H262" s="38" t="s">
        <v>98</v>
      </c>
      <c r="I262" s="38" t="s">
        <v>86</v>
      </c>
      <c r="J262" s="38">
        <v>5992</v>
      </c>
      <c r="K262" s="38"/>
    </row>
    <row r="263" spans="1:11" x14ac:dyDescent="0.25">
      <c r="A263" s="38">
        <f>+COUNTIF($B$1:B263,ESTADISTICAS!$B$9)</f>
        <v>0</v>
      </c>
      <c r="B263" s="38">
        <v>13</v>
      </c>
      <c r="C263" s="38" t="s">
        <v>2093</v>
      </c>
      <c r="D263" s="38">
        <v>1833</v>
      </c>
      <c r="E263" s="38"/>
      <c r="F263" s="38" t="s">
        <v>203</v>
      </c>
      <c r="G263" t="s">
        <v>2093</v>
      </c>
      <c r="H263" s="38" t="s">
        <v>98</v>
      </c>
      <c r="I263" s="38" t="s">
        <v>86</v>
      </c>
      <c r="J263" s="38">
        <v>5118</v>
      </c>
      <c r="K263" s="38"/>
    </row>
    <row r="264" spans="1:11" x14ac:dyDescent="0.25">
      <c r="A264" s="38">
        <f>+COUNTIF($B$1:B264,ESTADISTICAS!$B$9)</f>
        <v>0</v>
      </c>
      <c r="B264" s="38">
        <v>13</v>
      </c>
      <c r="C264" s="38" t="s">
        <v>2093</v>
      </c>
      <c r="D264" s="38">
        <v>1835</v>
      </c>
      <c r="E264" s="38"/>
      <c r="F264" s="38" t="s">
        <v>2213</v>
      </c>
      <c r="G264" t="s">
        <v>2234</v>
      </c>
      <c r="H264" s="38" t="s">
        <v>98</v>
      </c>
      <c r="I264" s="38" t="s">
        <v>86</v>
      </c>
      <c r="J264" s="38">
        <v>146</v>
      </c>
      <c r="K264" s="38"/>
    </row>
    <row r="265" spans="1:11" x14ac:dyDescent="0.25">
      <c r="A265" s="38">
        <f>+COUNTIF($B$1:B265,ESTADISTICAS!$B$9)</f>
        <v>0</v>
      </c>
      <c r="B265" s="38">
        <v>13</v>
      </c>
      <c r="C265" s="38" t="s">
        <v>2093</v>
      </c>
      <c r="D265" s="38">
        <v>2102</v>
      </c>
      <c r="E265" s="38"/>
      <c r="F265" s="38" t="s">
        <v>113</v>
      </c>
      <c r="G265" t="s">
        <v>2234</v>
      </c>
      <c r="H265" s="38" t="s">
        <v>85</v>
      </c>
      <c r="I265" s="38" t="s">
        <v>86</v>
      </c>
      <c r="J265" s="38">
        <v>1544</v>
      </c>
      <c r="K265" s="38"/>
    </row>
    <row r="266" spans="1:11" x14ac:dyDescent="0.25">
      <c r="A266" s="38">
        <f>+COUNTIF($B$1:B266,ESTADISTICAS!$B$9)</f>
        <v>0</v>
      </c>
      <c r="B266" s="38">
        <v>13</v>
      </c>
      <c r="C266" s="38" t="s">
        <v>2093</v>
      </c>
      <c r="D266" s="38">
        <v>2104</v>
      </c>
      <c r="E266" s="38"/>
      <c r="F266" s="38" t="s">
        <v>114</v>
      </c>
      <c r="G266" t="s">
        <v>2234</v>
      </c>
      <c r="H266" s="38" t="s">
        <v>85</v>
      </c>
      <c r="I266" s="38" t="s">
        <v>115</v>
      </c>
      <c r="J266" s="38">
        <v>534</v>
      </c>
      <c r="K266" s="38"/>
    </row>
    <row r="267" spans="1:11" x14ac:dyDescent="0.25">
      <c r="A267" s="38">
        <f>+COUNTIF($B$1:B267,ESTADISTICAS!$B$9)</f>
        <v>0</v>
      </c>
      <c r="B267" s="38">
        <v>13</v>
      </c>
      <c r="C267" s="38" t="s">
        <v>2093</v>
      </c>
      <c r="D267" s="38">
        <v>2211</v>
      </c>
      <c r="E267" s="38"/>
      <c r="F267" s="38" t="s">
        <v>255</v>
      </c>
      <c r="G267" t="s">
        <v>2093</v>
      </c>
      <c r="H267" s="38" t="s">
        <v>85</v>
      </c>
      <c r="I267" s="38" t="s">
        <v>115</v>
      </c>
      <c r="J267" s="38">
        <v>1446</v>
      </c>
      <c r="K267" s="38"/>
    </row>
    <row r="268" spans="1:11" x14ac:dyDescent="0.25">
      <c r="A268" s="38">
        <f>+COUNTIF($B$1:B268,ESTADISTICAS!$B$9)</f>
        <v>0</v>
      </c>
      <c r="B268" s="38">
        <v>13</v>
      </c>
      <c r="C268" s="38" t="s">
        <v>2093</v>
      </c>
      <c r="D268" s="38">
        <v>2709</v>
      </c>
      <c r="E268" s="38"/>
      <c r="F268" s="38" t="s">
        <v>120</v>
      </c>
      <c r="G268" t="s">
        <v>2234</v>
      </c>
      <c r="H268" s="38" t="s">
        <v>98</v>
      </c>
      <c r="I268" s="38" t="s">
        <v>115</v>
      </c>
      <c r="J268" s="38">
        <v>53</v>
      </c>
      <c r="K268" s="38"/>
    </row>
    <row r="269" spans="1:11" x14ac:dyDescent="0.25">
      <c r="A269" s="38">
        <f>+COUNTIF($B$1:B269,ESTADISTICAS!$B$9)</f>
        <v>0</v>
      </c>
      <c r="B269" s="38">
        <v>13</v>
      </c>
      <c r="C269" s="38" t="s">
        <v>2093</v>
      </c>
      <c r="D269" s="38">
        <v>2713</v>
      </c>
      <c r="E269" s="38"/>
      <c r="F269" s="38" t="s">
        <v>209</v>
      </c>
      <c r="G269" t="s">
        <v>2234</v>
      </c>
      <c r="H269" s="38" t="s">
        <v>98</v>
      </c>
      <c r="I269" s="38" t="s">
        <v>115</v>
      </c>
      <c r="J269" s="38">
        <v>228</v>
      </c>
      <c r="K269" s="38"/>
    </row>
    <row r="270" spans="1:11" x14ac:dyDescent="0.25">
      <c r="A270" s="38">
        <f>+COUNTIF($B$1:B270,ESTADISTICAS!$B$9)</f>
        <v>0</v>
      </c>
      <c r="B270" s="38">
        <v>13</v>
      </c>
      <c r="C270" s="38" t="s">
        <v>2093</v>
      </c>
      <c r="D270" s="38">
        <v>2812</v>
      </c>
      <c r="E270" s="38"/>
      <c r="F270" s="38" t="s">
        <v>214</v>
      </c>
      <c r="G270" t="s">
        <v>2234</v>
      </c>
      <c r="H270" s="38" t="s">
        <v>98</v>
      </c>
      <c r="I270" s="38" t="s">
        <v>86</v>
      </c>
      <c r="J270" s="38">
        <v>18</v>
      </c>
      <c r="K270" s="38"/>
    </row>
    <row r="271" spans="1:11" x14ac:dyDescent="0.25">
      <c r="A271" s="38">
        <f>+COUNTIF($B$1:B271,ESTADISTICAS!$B$9)</f>
        <v>0</v>
      </c>
      <c r="B271" s="38">
        <v>13</v>
      </c>
      <c r="C271" s="38" t="s">
        <v>2093</v>
      </c>
      <c r="D271" s="38">
        <v>2825</v>
      </c>
      <c r="E271" s="38"/>
      <c r="F271" s="38" t="s">
        <v>172</v>
      </c>
      <c r="G271" t="s">
        <v>2093</v>
      </c>
      <c r="H271" s="38" t="s">
        <v>98</v>
      </c>
      <c r="I271" s="38" t="s">
        <v>115</v>
      </c>
      <c r="J271" s="38">
        <v>4065</v>
      </c>
      <c r="K271" s="38"/>
    </row>
    <row r="272" spans="1:11" x14ac:dyDescent="0.25">
      <c r="A272" s="38">
        <f>+COUNTIF($B$1:B272,ESTADISTICAS!$B$9)</f>
        <v>0</v>
      </c>
      <c r="B272" s="38">
        <v>13</v>
      </c>
      <c r="C272" s="38" t="s">
        <v>2093</v>
      </c>
      <c r="D272" s="38">
        <v>2829</v>
      </c>
      <c r="E272" s="38"/>
      <c r="F272" s="38" t="s">
        <v>132</v>
      </c>
      <c r="G272" t="s">
        <v>2234</v>
      </c>
      <c r="H272" s="38" t="s">
        <v>98</v>
      </c>
      <c r="I272" s="38" t="s">
        <v>115</v>
      </c>
      <c r="J272" s="38">
        <v>91</v>
      </c>
      <c r="K272" s="38"/>
    </row>
    <row r="273" spans="1:11" x14ac:dyDescent="0.25">
      <c r="A273" s="38">
        <f>+COUNTIF($B$1:B273,ESTADISTICAS!$B$9)</f>
        <v>0</v>
      </c>
      <c r="B273" s="38">
        <v>13</v>
      </c>
      <c r="C273" s="38" t="s">
        <v>2093</v>
      </c>
      <c r="D273" s="38">
        <v>2833</v>
      </c>
      <c r="E273" s="38"/>
      <c r="F273" s="38" t="s">
        <v>134</v>
      </c>
      <c r="G273" t="s">
        <v>2198</v>
      </c>
      <c r="H273" s="38" t="s">
        <v>98</v>
      </c>
      <c r="I273" s="38" t="s">
        <v>115</v>
      </c>
      <c r="J273" s="38">
        <v>41</v>
      </c>
      <c r="K273" s="38"/>
    </row>
    <row r="274" spans="1:11" x14ac:dyDescent="0.25">
      <c r="A274" s="38">
        <f>+COUNTIF($B$1:B274,ESTADISTICAS!$B$9)</f>
        <v>0</v>
      </c>
      <c r="B274" s="38">
        <v>13</v>
      </c>
      <c r="C274" s="38" t="s">
        <v>2093</v>
      </c>
      <c r="D274" s="38">
        <v>2850</v>
      </c>
      <c r="E274" s="38"/>
      <c r="F274" s="38" t="s">
        <v>175</v>
      </c>
      <c r="G274" t="s">
        <v>1592</v>
      </c>
      <c r="H274" s="38" t="s">
        <v>98</v>
      </c>
      <c r="I274" s="38" t="s">
        <v>115</v>
      </c>
      <c r="J274" s="38">
        <v>632</v>
      </c>
      <c r="K274" s="38"/>
    </row>
    <row r="275" spans="1:11" x14ac:dyDescent="0.25">
      <c r="A275" s="38">
        <f>+COUNTIF($B$1:B275,ESTADISTICAS!$B$9)</f>
        <v>0</v>
      </c>
      <c r="B275" s="38">
        <v>13</v>
      </c>
      <c r="C275" s="38" t="s">
        <v>2093</v>
      </c>
      <c r="D275" s="38">
        <v>3103</v>
      </c>
      <c r="E275" s="38"/>
      <c r="F275" s="38" t="s">
        <v>2583</v>
      </c>
      <c r="G275" t="s">
        <v>2093</v>
      </c>
      <c r="H275" s="38" t="s">
        <v>85</v>
      </c>
      <c r="I275" s="38" t="s">
        <v>115</v>
      </c>
      <c r="J275" s="38">
        <v>2532</v>
      </c>
      <c r="K275" s="38"/>
    </row>
    <row r="276" spans="1:11" x14ac:dyDescent="0.25">
      <c r="A276" s="38">
        <f>+COUNTIF($B$1:B276,ESTADISTICAS!$B$9)</f>
        <v>0</v>
      </c>
      <c r="B276" s="38">
        <v>13</v>
      </c>
      <c r="C276" s="38" t="s">
        <v>2093</v>
      </c>
      <c r="D276" s="38">
        <v>3705</v>
      </c>
      <c r="E276" s="38"/>
      <c r="F276" s="38" t="s">
        <v>256</v>
      </c>
      <c r="G276" t="s">
        <v>2093</v>
      </c>
      <c r="H276" s="38" t="s">
        <v>98</v>
      </c>
      <c r="I276" s="38" t="s">
        <v>115</v>
      </c>
      <c r="J276" s="38">
        <v>6992</v>
      </c>
      <c r="K276" s="38"/>
    </row>
    <row r="277" spans="1:11" x14ac:dyDescent="0.25">
      <c r="A277" s="38">
        <f>+COUNTIF($B$1:B277,ESTADISTICAS!$B$9)</f>
        <v>0</v>
      </c>
      <c r="B277" s="38">
        <v>13</v>
      </c>
      <c r="C277" s="38" t="s">
        <v>2093</v>
      </c>
      <c r="D277" s="38">
        <v>3710</v>
      </c>
      <c r="E277" s="38"/>
      <c r="F277" s="38" t="s">
        <v>2170</v>
      </c>
      <c r="G277" t="s">
        <v>2093</v>
      </c>
      <c r="H277" s="38" t="s">
        <v>98</v>
      </c>
      <c r="I277" s="38" t="s">
        <v>115</v>
      </c>
      <c r="J277" s="38">
        <v>1117</v>
      </c>
      <c r="K277" s="38"/>
    </row>
    <row r="278" spans="1:11" x14ac:dyDescent="0.25">
      <c r="A278" s="38">
        <f>+COUNTIF($B$1:B278,ESTADISTICAS!$B$9)</f>
        <v>0</v>
      </c>
      <c r="B278" s="38">
        <v>13</v>
      </c>
      <c r="C278" s="38" t="s">
        <v>2093</v>
      </c>
      <c r="D278" s="38">
        <v>3817</v>
      </c>
      <c r="E278" s="38"/>
      <c r="F278" s="38" t="s">
        <v>257</v>
      </c>
      <c r="G278" t="s">
        <v>1300</v>
      </c>
      <c r="H278" s="38" t="s">
        <v>98</v>
      </c>
      <c r="I278" s="38" t="s">
        <v>115</v>
      </c>
      <c r="J278" s="38">
        <v>260</v>
      </c>
      <c r="K278" s="38"/>
    </row>
    <row r="279" spans="1:11" x14ac:dyDescent="0.25">
      <c r="A279" s="38">
        <f>+COUNTIF($B$1:B279,ESTADISTICAS!$B$9)</f>
        <v>0</v>
      </c>
      <c r="B279" s="38">
        <v>13</v>
      </c>
      <c r="C279" s="38" t="s">
        <v>2093</v>
      </c>
      <c r="D279" s="38">
        <v>4826</v>
      </c>
      <c r="E279" s="38"/>
      <c r="F279" s="38" t="s">
        <v>2584</v>
      </c>
      <c r="G279" t="s">
        <v>2093</v>
      </c>
      <c r="H279" s="38" t="s">
        <v>98</v>
      </c>
      <c r="I279" s="38" t="s">
        <v>115</v>
      </c>
      <c r="J279" s="38">
        <v>370</v>
      </c>
      <c r="K279" s="38"/>
    </row>
    <row r="280" spans="1:11" x14ac:dyDescent="0.25">
      <c r="A280" s="38">
        <f>+COUNTIF($B$1:B280,ESTADISTICAS!$B$9)</f>
        <v>0</v>
      </c>
      <c r="B280" s="38">
        <v>13</v>
      </c>
      <c r="C280" s="38" t="s">
        <v>2093</v>
      </c>
      <c r="D280" s="38">
        <v>9105</v>
      </c>
      <c r="E280" s="38"/>
      <c r="F280" s="38" t="s">
        <v>259</v>
      </c>
      <c r="G280" t="s">
        <v>2093</v>
      </c>
      <c r="H280" s="38" t="s">
        <v>85</v>
      </c>
      <c r="I280" s="38" t="s">
        <v>86</v>
      </c>
      <c r="J280" s="38">
        <v>1544</v>
      </c>
      <c r="K280" s="38"/>
    </row>
    <row r="281" spans="1:11" x14ac:dyDescent="0.25">
      <c r="A281" s="38">
        <f>+COUNTIF($B$1:B281,ESTADISTICAS!$B$9)</f>
        <v>0</v>
      </c>
      <c r="B281" s="38">
        <v>13</v>
      </c>
      <c r="C281" s="38" t="s">
        <v>2093</v>
      </c>
      <c r="D281" s="38">
        <v>9110</v>
      </c>
      <c r="E281" s="38"/>
      <c r="F281" s="38" t="s">
        <v>153</v>
      </c>
      <c r="G281" t="s">
        <v>2234</v>
      </c>
      <c r="H281" s="38" t="s">
        <v>85</v>
      </c>
      <c r="I281" s="38" t="s">
        <v>139</v>
      </c>
      <c r="J281" s="38">
        <v>15386</v>
      </c>
      <c r="K281" s="38"/>
    </row>
    <row r="282" spans="1:11" x14ac:dyDescent="0.25">
      <c r="A282" s="38">
        <f>+COUNTIF($B$1:B282,ESTADISTICAS!$B$9)</f>
        <v>0</v>
      </c>
      <c r="B282" s="38">
        <v>13</v>
      </c>
      <c r="C282" s="38" t="s">
        <v>2093</v>
      </c>
      <c r="D282" s="38">
        <v>9121</v>
      </c>
      <c r="E282" s="38"/>
      <c r="F282" s="38" t="s">
        <v>260</v>
      </c>
      <c r="G282" t="s">
        <v>2093</v>
      </c>
      <c r="H282" s="38" t="s">
        <v>98</v>
      </c>
      <c r="I282" s="38" t="s">
        <v>115</v>
      </c>
      <c r="J282" s="38">
        <v>1863</v>
      </c>
      <c r="K282" s="38"/>
    </row>
    <row r="283" spans="1:11" x14ac:dyDescent="0.25">
      <c r="A283" s="38">
        <f>+COUNTIF($B$1:B283,ESTADISTICAS!$B$9)</f>
        <v>0</v>
      </c>
      <c r="B283" s="38">
        <v>13</v>
      </c>
      <c r="C283" s="38" t="s">
        <v>2093</v>
      </c>
      <c r="D283" s="38">
        <v>9929</v>
      </c>
      <c r="E283" s="38"/>
      <c r="F283" s="38" t="s">
        <v>2579</v>
      </c>
      <c r="G283" t="s">
        <v>2209</v>
      </c>
      <c r="H283" s="38" t="s">
        <v>85</v>
      </c>
      <c r="I283" s="38" t="s">
        <v>86</v>
      </c>
      <c r="J283" s="38">
        <v>1</v>
      </c>
      <c r="K283" s="38"/>
    </row>
    <row r="284" spans="1:11" x14ac:dyDescent="0.25">
      <c r="A284" s="38">
        <f>+COUNTIF($B$1:B284,ESTADISTICAS!$B$9)</f>
        <v>0</v>
      </c>
      <c r="B284" s="38">
        <v>15</v>
      </c>
      <c r="C284" s="38" t="s">
        <v>1413</v>
      </c>
      <c r="D284" s="38">
        <v>1106</v>
      </c>
      <c r="E284" s="38"/>
      <c r="F284" s="38" t="s">
        <v>262</v>
      </c>
      <c r="G284" t="s">
        <v>1413</v>
      </c>
      <c r="H284" s="38" t="s">
        <v>85</v>
      </c>
      <c r="I284" s="38" t="s">
        <v>86</v>
      </c>
      <c r="J284" s="38">
        <v>31352</v>
      </c>
      <c r="K284" s="38"/>
    </row>
    <row r="285" spans="1:11" x14ac:dyDescent="0.25">
      <c r="A285" s="38">
        <f>+COUNTIF($B$1:B285,ESTADISTICAS!$B$9)</f>
        <v>0</v>
      </c>
      <c r="B285" s="38">
        <v>15</v>
      </c>
      <c r="C285" s="38" t="s">
        <v>1413</v>
      </c>
      <c r="D285" s="38">
        <v>1212</v>
      </c>
      <c r="E285" s="38"/>
      <c r="F285" s="38" t="s">
        <v>96</v>
      </c>
      <c r="G285" t="s">
        <v>2560</v>
      </c>
      <c r="H285" s="38" t="s">
        <v>85</v>
      </c>
      <c r="I285" s="38" t="s">
        <v>86</v>
      </c>
      <c r="J285" s="38">
        <v>71</v>
      </c>
      <c r="K285" s="38"/>
    </row>
    <row r="286" spans="1:11" x14ac:dyDescent="0.25">
      <c r="A286" s="38">
        <f>+COUNTIF($B$1:B286,ESTADISTICAS!$B$9)</f>
        <v>0</v>
      </c>
      <c r="B286" s="38">
        <v>15</v>
      </c>
      <c r="C286" s="38" t="s">
        <v>1413</v>
      </c>
      <c r="D286" s="38">
        <v>1701</v>
      </c>
      <c r="E286" s="38"/>
      <c r="F286" s="38" t="s">
        <v>97</v>
      </c>
      <c r="G286" t="s">
        <v>2234</v>
      </c>
      <c r="H286" s="38" t="s">
        <v>98</v>
      </c>
      <c r="I286" s="38" t="s">
        <v>86</v>
      </c>
      <c r="J286" s="38">
        <v>1</v>
      </c>
      <c r="K286" s="38"/>
    </row>
    <row r="287" spans="1:11" x14ac:dyDescent="0.25">
      <c r="A287" s="38">
        <f>+COUNTIF($B$1:B287,ESTADISTICAS!$B$9)</f>
        <v>0</v>
      </c>
      <c r="B287" s="38">
        <v>15</v>
      </c>
      <c r="C287" s="38" t="s">
        <v>1413</v>
      </c>
      <c r="D287" s="38">
        <v>1704</v>
      </c>
      <c r="E287" s="38"/>
      <c r="F287" s="38" t="s">
        <v>99</v>
      </c>
      <c r="G287" t="s">
        <v>2234</v>
      </c>
      <c r="H287" s="38" t="s">
        <v>98</v>
      </c>
      <c r="I287" s="38" t="s">
        <v>86</v>
      </c>
      <c r="J287" s="38">
        <v>874</v>
      </c>
      <c r="K287" s="38"/>
    </row>
    <row r="288" spans="1:11" x14ac:dyDescent="0.25">
      <c r="A288" s="38">
        <f>+COUNTIF($B$1:B288,ESTADISTICAS!$B$9)</f>
        <v>0</v>
      </c>
      <c r="B288" s="38">
        <v>15</v>
      </c>
      <c r="C288" s="38" t="s">
        <v>1413</v>
      </c>
      <c r="D288" s="38">
        <v>1704</v>
      </c>
      <c r="E288" s="38"/>
      <c r="F288" s="38" t="s">
        <v>99</v>
      </c>
      <c r="G288" t="s">
        <v>1413</v>
      </c>
      <c r="H288" s="38" t="s">
        <v>98</v>
      </c>
      <c r="I288" s="38" t="s">
        <v>86</v>
      </c>
      <c r="J288" s="38">
        <v>4055</v>
      </c>
      <c r="K288" s="38"/>
    </row>
    <row r="289" spans="1:11" x14ac:dyDescent="0.25">
      <c r="A289" s="38">
        <f>+COUNTIF($B$1:B289,ESTADISTICAS!$B$9)</f>
        <v>0</v>
      </c>
      <c r="B289" s="38">
        <v>15</v>
      </c>
      <c r="C289" s="38" t="s">
        <v>1413</v>
      </c>
      <c r="D289" s="38">
        <v>1706</v>
      </c>
      <c r="E289" s="38"/>
      <c r="F289" s="38" t="s">
        <v>100</v>
      </c>
      <c r="G289" t="s">
        <v>2234</v>
      </c>
      <c r="H289" s="38" t="s">
        <v>98</v>
      </c>
      <c r="I289" s="38" t="s">
        <v>86</v>
      </c>
      <c r="J289" s="38">
        <v>84</v>
      </c>
      <c r="K289" s="38"/>
    </row>
    <row r="290" spans="1:11" x14ac:dyDescent="0.25">
      <c r="A290" s="38">
        <f>+COUNTIF($B$1:B290,ESTADISTICAS!$B$9)</f>
        <v>0</v>
      </c>
      <c r="B290" s="38">
        <v>15</v>
      </c>
      <c r="C290" s="38" t="s">
        <v>1413</v>
      </c>
      <c r="D290" s="38">
        <v>1710</v>
      </c>
      <c r="E290" s="38"/>
      <c r="F290" s="38" t="s">
        <v>101</v>
      </c>
      <c r="G290" t="s">
        <v>2198</v>
      </c>
      <c r="H290" s="38" t="s">
        <v>98</v>
      </c>
      <c r="I290" s="38" t="s">
        <v>86</v>
      </c>
      <c r="J290" s="38">
        <v>1</v>
      </c>
      <c r="K290" s="38"/>
    </row>
    <row r="291" spans="1:11" x14ac:dyDescent="0.25">
      <c r="A291" s="38">
        <f>+COUNTIF($B$1:B291,ESTADISTICAS!$B$9)</f>
        <v>0</v>
      </c>
      <c r="B291" s="38">
        <v>15</v>
      </c>
      <c r="C291" s="38" t="s">
        <v>1413</v>
      </c>
      <c r="D291" s="38">
        <v>1734</v>
      </c>
      <c r="E291" s="38"/>
      <c r="F291" s="38" t="s">
        <v>263</v>
      </c>
      <c r="G291" t="s">
        <v>1413</v>
      </c>
      <c r="H291" s="38" t="s">
        <v>98</v>
      </c>
      <c r="I291" s="38" t="s">
        <v>86</v>
      </c>
      <c r="J291" s="38">
        <v>5136</v>
      </c>
      <c r="K291" s="38"/>
    </row>
    <row r="292" spans="1:11" x14ac:dyDescent="0.25">
      <c r="A292" s="38">
        <f>+COUNTIF($B$1:B292,ESTADISTICAS!$B$9)</f>
        <v>0</v>
      </c>
      <c r="B292" s="38">
        <v>15</v>
      </c>
      <c r="C292" s="38" t="s">
        <v>1413</v>
      </c>
      <c r="D292" s="38">
        <v>1826</v>
      </c>
      <c r="E292" s="38"/>
      <c r="F292" s="38" t="s">
        <v>2204</v>
      </c>
      <c r="G292" t="s">
        <v>2234</v>
      </c>
      <c r="H292" s="38" t="s">
        <v>98</v>
      </c>
      <c r="I292" s="38" t="s">
        <v>86</v>
      </c>
      <c r="J292" s="38">
        <v>1263</v>
      </c>
      <c r="K292" s="38"/>
    </row>
    <row r="293" spans="1:11" x14ac:dyDescent="0.25">
      <c r="A293" s="38">
        <f>+COUNTIF($B$1:B293,ESTADISTICAS!$B$9)</f>
        <v>0</v>
      </c>
      <c r="B293" s="38">
        <v>15</v>
      </c>
      <c r="C293" s="38" t="s">
        <v>1413</v>
      </c>
      <c r="D293" s="38">
        <v>2102</v>
      </c>
      <c r="E293" s="38"/>
      <c r="F293" s="38" t="s">
        <v>113</v>
      </c>
      <c r="G293" t="s">
        <v>2234</v>
      </c>
      <c r="H293" s="38" t="s">
        <v>85</v>
      </c>
      <c r="I293" s="38" t="s">
        <v>86</v>
      </c>
      <c r="J293" s="38">
        <v>8852</v>
      </c>
      <c r="K293" s="38"/>
    </row>
    <row r="294" spans="1:11" x14ac:dyDescent="0.25">
      <c r="A294" s="38">
        <f>+COUNTIF($B$1:B294,ESTADISTICAS!$B$9)</f>
        <v>0</v>
      </c>
      <c r="B294" s="38">
        <v>15</v>
      </c>
      <c r="C294" s="38" t="s">
        <v>1413</v>
      </c>
      <c r="D294" s="38">
        <v>2104</v>
      </c>
      <c r="E294" s="38"/>
      <c r="F294" s="38" t="s">
        <v>114</v>
      </c>
      <c r="G294" t="s">
        <v>2234</v>
      </c>
      <c r="H294" s="38" t="s">
        <v>85</v>
      </c>
      <c r="I294" s="38" t="s">
        <v>115</v>
      </c>
      <c r="J294" s="38">
        <v>1152</v>
      </c>
      <c r="K294" s="38"/>
    </row>
    <row r="295" spans="1:11" x14ac:dyDescent="0.25">
      <c r="A295" s="38">
        <f>+COUNTIF($B$1:B295,ESTADISTICAS!$B$9)</f>
        <v>0</v>
      </c>
      <c r="B295" s="38">
        <v>15</v>
      </c>
      <c r="C295" s="38" t="s">
        <v>1413</v>
      </c>
      <c r="D295" s="38">
        <v>2106</v>
      </c>
      <c r="E295" s="38"/>
      <c r="F295" s="38" t="s">
        <v>169</v>
      </c>
      <c r="G295" t="s">
        <v>2234</v>
      </c>
      <c r="H295" s="38" t="s">
        <v>85</v>
      </c>
      <c r="I295" s="38" t="s">
        <v>115</v>
      </c>
      <c r="J295" s="38">
        <v>988</v>
      </c>
      <c r="K295" s="38"/>
    </row>
    <row r="296" spans="1:11" x14ac:dyDescent="0.25">
      <c r="A296" s="38">
        <f>+COUNTIF($B$1:B296,ESTADISTICAS!$B$9)</f>
        <v>0</v>
      </c>
      <c r="B296" s="38">
        <v>15</v>
      </c>
      <c r="C296" s="38" t="s">
        <v>1413</v>
      </c>
      <c r="D296" s="38">
        <v>2720</v>
      </c>
      <c r="E296" s="38"/>
      <c r="F296" s="38" t="s">
        <v>264</v>
      </c>
      <c r="G296" t="s">
        <v>1413</v>
      </c>
      <c r="H296" s="38" t="s">
        <v>98</v>
      </c>
      <c r="I296" s="38" t="s">
        <v>115</v>
      </c>
      <c r="J296" s="38">
        <v>3635</v>
      </c>
      <c r="K296" s="38"/>
    </row>
    <row r="297" spans="1:11" x14ac:dyDescent="0.25">
      <c r="A297" s="38">
        <f>+COUNTIF($B$1:B297,ESTADISTICAS!$B$9)</f>
        <v>0</v>
      </c>
      <c r="B297" s="38">
        <v>15</v>
      </c>
      <c r="C297" s="38" t="s">
        <v>1413</v>
      </c>
      <c r="D297" s="38">
        <v>2724</v>
      </c>
      <c r="E297" s="38"/>
      <c r="F297" s="38" t="s">
        <v>265</v>
      </c>
      <c r="G297" t="s">
        <v>2202</v>
      </c>
      <c r="H297" s="38" t="s">
        <v>98</v>
      </c>
      <c r="I297" s="38" t="s">
        <v>115</v>
      </c>
      <c r="J297" s="38">
        <v>450</v>
      </c>
      <c r="K297" s="38"/>
    </row>
    <row r="298" spans="1:11" x14ac:dyDescent="0.25">
      <c r="A298" s="38">
        <f>+COUNTIF($B$1:B298,ESTADISTICAS!$B$9)</f>
        <v>0</v>
      </c>
      <c r="B298" s="38">
        <v>15</v>
      </c>
      <c r="C298" s="38" t="s">
        <v>1413</v>
      </c>
      <c r="D298" s="38">
        <v>2831</v>
      </c>
      <c r="E298" s="38"/>
      <c r="F298" s="38" t="s">
        <v>133</v>
      </c>
      <c r="G298" t="s">
        <v>2234</v>
      </c>
      <c r="H298" s="38" t="s">
        <v>98</v>
      </c>
      <c r="I298" s="38" t="s">
        <v>115</v>
      </c>
      <c r="J298" s="38">
        <v>56</v>
      </c>
      <c r="K298" s="38"/>
    </row>
    <row r="299" spans="1:11" x14ac:dyDescent="0.25">
      <c r="A299" s="38">
        <f>+COUNTIF($B$1:B299,ESTADISTICAS!$B$9)</f>
        <v>0</v>
      </c>
      <c r="B299" s="38">
        <v>15</v>
      </c>
      <c r="C299" s="38" t="s">
        <v>1413</v>
      </c>
      <c r="D299" s="38">
        <v>2833</v>
      </c>
      <c r="E299" s="38"/>
      <c r="F299" s="38" t="s">
        <v>134</v>
      </c>
      <c r="G299" t="s">
        <v>2198</v>
      </c>
      <c r="H299" s="38" t="s">
        <v>98</v>
      </c>
      <c r="I299" s="38" t="s">
        <v>115</v>
      </c>
      <c r="J299" s="38">
        <v>567</v>
      </c>
      <c r="K299" s="38"/>
    </row>
    <row r="300" spans="1:11" x14ac:dyDescent="0.25">
      <c r="A300" s="38">
        <f>+COUNTIF($B$1:B300,ESTADISTICAS!$B$9)</f>
        <v>0</v>
      </c>
      <c r="B300" s="38">
        <v>15</v>
      </c>
      <c r="C300" s="38" t="s">
        <v>1413</v>
      </c>
      <c r="D300" s="38">
        <v>3828</v>
      </c>
      <c r="E300" s="38"/>
      <c r="F300" s="38" t="s">
        <v>2570</v>
      </c>
      <c r="G300" t="s">
        <v>2234</v>
      </c>
      <c r="H300" s="38" t="s">
        <v>98</v>
      </c>
      <c r="I300" s="38" t="s">
        <v>139</v>
      </c>
      <c r="J300" s="38">
        <v>1</v>
      </c>
      <c r="K300" s="38"/>
    </row>
    <row r="301" spans="1:11" x14ac:dyDescent="0.25">
      <c r="A301" s="38">
        <f>+COUNTIF($B$1:B301,ESTADISTICAS!$B$9)</f>
        <v>0</v>
      </c>
      <c r="B301" s="38">
        <v>15</v>
      </c>
      <c r="C301" s="38" t="s">
        <v>1413</v>
      </c>
      <c r="D301" s="38">
        <v>9110</v>
      </c>
      <c r="E301" s="38"/>
      <c r="F301" s="38" t="s">
        <v>153</v>
      </c>
      <c r="G301" t="s">
        <v>2234</v>
      </c>
      <c r="H301" s="38" t="s">
        <v>85</v>
      </c>
      <c r="I301" s="38" t="s">
        <v>139</v>
      </c>
      <c r="J301" s="38">
        <v>10248</v>
      </c>
      <c r="K301" s="38"/>
    </row>
    <row r="302" spans="1:11" x14ac:dyDescent="0.25">
      <c r="A302" s="38">
        <f>+COUNTIF($B$1:B302,ESTADISTICAS!$B$9)</f>
        <v>0</v>
      </c>
      <c r="B302" s="38">
        <v>17</v>
      </c>
      <c r="C302" s="38" t="s">
        <v>1255</v>
      </c>
      <c r="D302" s="38">
        <v>1101</v>
      </c>
      <c r="E302" s="38"/>
      <c r="F302" s="38" t="s">
        <v>84</v>
      </c>
      <c r="G302" t="s">
        <v>1255</v>
      </c>
      <c r="H302" s="38" t="s">
        <v>85</v>
      </c>
      <c r="I302" s="38" t="s">
        <v>86</v>
      </c>
      <c r="J302" s="38">
        <v>6007</v>
      </c>
      <c r="K302" s="38"/>
    </row>
    <row r="303" spans="1:11" x14ac:dyDescent="0.25">
      <c r="A303" s="38">
        <f>+COUNTIF($B$1:B303,ESTADISTICAS!$B$9)</f>
        <v>0</v>
      </c>
      <c r="B303" s="38">
        <v>17</v>
      </c>
      <c r="C303" s="38" t="s">
        <v>1255</v>
      </c>
      <c r="D303" s="38">
        <v>1112</v>
      </c>
      <c r="E303" s="38"/>
      <c r="F303" s="38" t="s">
        <v>251</v>
      </c>
      <c r="G303" t="s">
        <v>1255</v>
      </c>
      <c r="H303" s="38" t="s">
        <v>85</v>
      </c>
      <c r="I303" s="38" t="s">
        <v>86</v>
      </c>
      <c r="J303" s="38">
        <v>14055</v>
      </c>
      <c r="K303" s="38"/>
    </row>
    <row r="304" spans="1:11" x14ac:dyDescent="0.25">
      <c r="A304" s="38">
        <f>+COUNTIF($B$1:B304,ESTADISTICAS!$B$9)</f>
        <v>0</v>
      </c>
      <c r="B304" s="38">
        <v>17</v>
      </c>
      <c r="C304" s="38" t="s">
        <v>1255</v>
      </c>
      <c r="D304" s="38">
        <v>1208</v>
      </c>
      <c r="E304" s="38"/>
      <c r="F304" s="38" t="s">
        <v>266</v>
      </c>
      <c r="G304" t="s">
        <v>2217</v>
      </c>
      <c r="H304" s="38" t="s">
        <v>85</v>
      </c>
      <c r="I304" s="38" t="s">
        <v>86</v>
      </c>
      <c r="J304" s="38">
        <v>406</v>
      </c>
      <c r="K304" s="38"/>
    </row>
    <row r="305" spans="1:11" x14ac:dyDescent="0.25">
      <c r="A305" s="38">
        <f>+COUNTIF($B$1:B305,ESTADISTICAS!$B$9)</f>
        <v>0</v>
      </c>
      <c r="B305" s="38">
        <v>17</v>
      </c>
      <c r="C305" s="38" t="s">
        <v>1255</v>
      </c>
      <c r="D305" s="38">
        <v>1704</v>
      </c>
      <c r="E305" s="38"/>
      <c r="F305" s="38" t="s">
        <v>99</v>
      </c>
      <c r="G305" t="s">
        <v>2234</v>
      </c>
      <c r="H305" s="38" t="s">
        <v>98</v>
      </c>
      <c r="I305" s="38" t="s">
        <v>86</v>
      </c>
      <c r="J305" s="38">
        <v>107</v>
      </c>
      <c r="K305" s="38"/>
    </row>
    <row r="306" spans="1:11" x14ac:dyDescent="0.25">
      <c r="A306" s="38">
        <f>+COUNTIF($B$1:B306,ESTADISTICAS!$B$9)</f>
        <v>0</v>
      </c>
      <c r="B306" s="38">
        <v>17</v>
      </c>
      <c r="C306" s="38" t="s">
        <v>1255</v>
      </c>
      <c r="D306" s="38">
        <v>1710</v>
      </c>
      <c r="E306" s="38"/>
      <c r="F306" s="38" t="s">
        <v>101</v>
      </c>
      <c r="G306" t="s">
        <v>2198</v>
      </c>
      <c r="H306" s="38" t="s">
        <v>98</v>
      </c>
      <c r="I306" s="38" t="s">
        <v>86</v>
      </c>
      <c r="J306" s="38">
        <v>7</v>
      </c>
      <c r="K306" s="38"/>
    </row>
    <row r="307" spans="1:11" x14ac:dyDescent="0.25">
      <c r="A307" s="38">
        <f>+COUNTIF($B$1:B307,ESTADISTICAS!$B$9)</f>
        <v>0</v>
      </c>
      <c r="B307" s="38">
        <v>17</v>
      </c>
      <c r="C307" s="38" t="s">
        <v>1255</v>
      </c>
      <c r="D307" s="38">
        <v>1722</v>
      </c>
      <c r="E307" s="38"/>
      <c r="F307" s="38" t="s">
        <v>106</v>
      </c>
      <c r="G307" t="s">
        <v>1255</v>
      </c>
      <c r="H307" s="38" t="s">
        <v>98</v>
      </c>
      <c r="I307" s="38" t="s">
        <v>86</v>
      </c>
      <c r="J307" s="38">
        <v>6931</v>
      </c>
      <c r="K307" s="38"/>
    </row>
    <row r="308" spans="1:11" x14ac:dyDescent="0.25">
      <c r="A308" s="38">
        <f>+COUNTIF($B$1:B308,ESTADISTICAS!$B$9)</f>
        <v>0</v>
      </c>
      <c r="B308" s="38">
        <v>17</v>
      </c>
      <c r="C308" s="38" t="s">
        <v>1255</v>
      </c>
      <c r="D308" s="38">
        <v>1825</v>
      </c>
      <c r="E308" s="38"/>
      <c r="F308" s="38" t="s">
        <v>168</v>
      </c>
      <c r="G308" t="s">
        <v>1255</v>
      </c>
      <c r="H308" s="38" t="s">
        <v>98</v>
      </c>
      <c r="I308" s="38" t="s">
        <v>86</v>
      </c>
      <c r="J308" s="38">
        <v>4729</v>
      </c>
      <c r="K308" s="38"/>
    </row>
    <row r="309" spans="1:11" x14ac:dyDescent="0.25">
      <c r="A309" s="38">
        <f>+COUNTIF($B$1:B309,ESTADISTICAS!$B$9)</f>
        <v>0</v>
      </c>
      <c r="B309" s="38">
        <v>17</v>
      </c>
      <c r="C309" s="38" t="s">
        <v>1255</v>
      </c>
      <c r="D309" s="38">
        <v>1826</v>
      </c>
      <c r="E309" s="38"/>
      <c r="F309" s="38" t="s">
        <v>2204</v>
      </c>
      <c r="G309" t="s">
        <v>2234</v>
      </c>
      <c r="H309" s="38" t="s">
        <v>98</v>
      </c>
      <c r="I309" s="38" t="s">
        <v>86</v>
      </c>
      <c r="J309" s="38">
        <v>41</v>
      </c>
      <c r="K309" s="38"/>
    </row>
    <row r="310" spans="1:11" x14ac:dyDescent="0.25">
      <c r="A310" s="38">
        <f>+COUNTIF($B$1:B310,ESTADISTICAS!$B$9)</f>
        <v>0</v>
      </c>
      <c r="B310" s="38">
        <v>17</v>
      </c>
      <c r="C310" s="38" t="s">
        <v>1255</v>
      </c>
      <c r="D310" s="38">
        <v>1827</v>
      </c>
      <c r="E310" s="38"/>
      <c r="F310" s="38" t="s">
        <v>112</v>
      </c>
      <c r="G310" t="s">
        <v>1255</v>
      </c>
      <c r="H310" s="38" t="s">
        <v>98</v>
      </c>
      <c r="I310" s="38" t="s">
        <v>86</v>
      </c>
      <c r="J310" s="38">
        <v>2671</v>
      </c>
      <c r="K310" s="38"/>
    </row>
    <row r="311" spans="1:11" x14ac:dyDescent="0.25">
      <c r="A311" s="38">
        <f>+COUNTIF($B$1:B311,ESTADISTICAS!$B$9)</f>
        <v>0</v>
      </c>
      <c r="B311" s="38">
        <v>17</v>
      </c>
      <c r="C311" s="38" t="s">
        <v>1255</v>
      </c>
      <c r="D311" s="38">
        <v>2102</v>
      </c>
      <c r="E311" s="38"/>
      <c r="F311" s="38" t="s">
        <v>113</v>
      </c>
      <c r="G311" t="s">
        <v>2234</v>
      </c>
      <c r="H311" s="38" t="s">
        <v>85</v>
      </c>
      <c r="I311" s="38" t="s">
        <v>86</v>
      </c>
      <c r="J311" s="38">
        <v>1332</v>
      </c>
      <c r="K311" s="38"/>
    </row>
    <row r="312" spans="1:11" x14ac:dyDescent="0.25">
      <c r="A312" s="38">
        <f>+COUNTIF($B$1:B312,ESTADISTICAS!$B$9)</f>
        <v>0</v>
      </c>
      <c r="B312" s="38">
        <v>17</v>
      </c>
      <c r="C312" s="38" t="s">
        <v>1255</v>
      </c>
      <c r="D312" s="38">
        <v>2104</v>
      </c>
      <c r="E312" s="38"/>
      <c r="F312" s="38" t="s">
        <v>114</v>
      </c>
      <c r="G312" t="s">
        <v>2234</v>
      </c>
      <c r="H312" s="38" t="s">
        <v>85</v>
      </c>
      <c r="I312" s="38" t="s">
        <v>115</v>
      </c>
      <c r="J312" s="38">
        <v>806</v>
      </c>
      <c r="K312" s="38"/>
    </row>
    <row r="313" spans="1:11" x14ac:dyDescent="0.25">
      <c r="A313" s="38">
        <f>+COUNTIF($B$1:B313,ESTADISTICAS!$B$9)</f>
        <v>0</v>
      </c>
      <c r="B313" s="38">
        <v>17</v>
      </c>
      <c r="C313" s="38" t="s">
        <v>1255</v>
      </c>
      <c r="D313" s="38">
        <v>2106</v>
      </c>
      <c r="E313" s="38"/>
      <c r="F313" s="38" t="s">
        <v>169</v>
      </c>
      <c r="G313" t="s">
        <v>2234</v>
      </c>
      <c r="H313" s="38" t="s">
        <v>85</v>
      </c>
      <c r="I313" s="38" t="s">
        <v>115</v>
      </c>
      <c r="J313" s="38">
        <v>810</v>
      </c>
      <c r="K313" s="38"/>
    </row>
    <row r="314" spans="1:11" x14ac:dyDescent="0.25">
      <c r="A314" s="38">
        <f>+COUNTIF($B$1:B314,ESTADISTICAS!$B$9)</f>
        <v>0</v>
      </c>
      <c r="B314" s="38">
        <v>17</v>
      </c>
      <c r="C314" s="38" t="s">
        <v>1255</v>
      </c>
      <c r="D314" s="38">
        <v>2719</v>
      </c>
      <c r="E314" s="38"/>
      <c r="F314" s="38" t="s">
        <v>2562</v>
      </c>
      <c r="G314" t="s">
        <v>2198</v>
      </c>
      <c r="H314" s="38" t="s">
        <v>98</v>
      </c>
      <c r="I314" s="38" t="s">
        <v>86</v>
      </c>
      <c r="J314" s="38">
        <v>1865</v>
      </c>
      <c r="K314" s="38"/>
    </row>
    <row r="315" spans="1:11" x14ac:dyDescent="0.25">
      <c r="A315" s="38">
        <f>+COUNTIF($B$1:B315,ESTADISTICAS!$B$9)</f>
        <v>0</v>
      </c>
      <c r="B315" s="38">
        <v>17</v>
      </c>
      <c r="C315" s="38" t="s">
        <v>1255</v>
      </c>
      <c r="D315" s="38">
        <v>2829</v>
      </c>
      <c r="E315" s="38"/>
      <c r="F315" s="38" t="s">
        <v>132</v>
      </c>
      <c r="G315" t="s">
        <v>2234</v>
      </c>
      <c r="H315" s="38" t="s">
        <v>98</v>
      </c>
      <c r="I315" s="38" t="s">
        <v>115</v>
      </c>
      <c r="J315" s="38">
        <v>686</v>
      </c>
      <c r="K315" s="38"/>
    </row>
    <row r="316" spans="1:11" x14ac:dyDescent="0.25">
      <c r="A316" s="38">
        <f>+COUNTIF($B$1:B316,ESTADISTICAS!$B$9)</f>
        <v>0</v>
      </c>
      <c r="B316" s="38">
        <v>17</v>
      </c>
      <c r="C316" s="38" t="s">
        <v>1255</v>
      </c>
      <c r="D316" s="38">
        <v>2833</v>
      </c>
      <c r="E316" s="38"/>
      <c r="F316" s="38" t="s">
        <v>134</v>
      </c>
      <c r="G316" t="s">
        <v>2198</v>
      </c>
      <c r="H316" s="38" t="s">
        <v>98</v>
      </c>
      <c r="I316" s="38" t="s">
        <v>115</v>
      </c>
      <c r="J316" s="38">
        <v>866</v>
      </c>
      <c r="K316" s="38"/>
    </row>
    <row r="317" spans="1:11" x14ac:dyDescent="0.25">
      <c r="A317" s="38">
        <f>+COUNTIF($B$1:B317,ESTADISTICAS!$B$9)</f>
        <v>0</v>
      </c>
      <c r="B317" s="38">
        <v>17</v>
      </c>
      <c r="C317" s="38" t="s">
        <v>1255</v>
      </c>
      <c r="D317" s="38">
        <v>3811</v>
      </c>
      <c r="E317" s="38"/>
      <c r="F317" s="38" t="s">
        <v>268</v>
      </c>
      <c r="G317" t="s">
        <v>2200</v>
      </c>
      <c r="H317" s="38" t="s">
        <v>98</v>
      </c>
      <c r="I317" s="38" t="s">
        <v>139</v>
      </c>
      <c r="J317" s="38">
        <v>1</v>
      </c>
      <c r="K317" s="38"/>
    </row>
    <row r="318" spans="1:11" x14ac:dyDescent="0.25">
      <c r="A318" s="38">
        <f>+COUNTIF($B$1:B318,ESTADISTICAS!$B$9)</f>
        <v>0</v>
      </c>
      <c r="B318" s="38">
        <v>17</v>
      </c>
      <c r="C318" s="38" t="s">
        <v>1255</v>
      </c>
      <c r="D318" s="38">
        <v>4112</v>
      </c>
      <c r="E318" s="38"/>
      <c r="F318" s="38" t="s">
        <v>269</v>
      </c>
      <c r="G318" t="s">
        <v>1255</v>
      </c>
      <c r="H318" s="38" t="s">
        <v>85</v>
      </c>
      <c r="I318" s="38" t="s">
        <v>151</v>
      </c>
      <c r="J318" s="38">
        <v>615</v>
      </c>
      <c r="K318" s="38"/>
    </row>
    <row r="319" spans="1:11" x14ac:dyDescent="0.25">
      <c r="A319" s="38">
        <f>+COUNTIF($B$1:B319,ESTADISTICAS!$B$9)</f>
        <v>0</v>
      </c>
      <c r="B319" s="38">
        <v>17</v>
      </c>
      <c r="C319" s="38" t="s">
        <v>1255</v>
      </c>
      <c r="D319" s="38">
        <v>9110</v>
      </c>
      <c r="E319" s="38"/>
      <c r="F319" s="38" t="s">
        <v>153</v>
      </c>
      <c r="G319" t="s">
        <v>2234</v>
      </c>
      <c r="H319" s="38" t="s">
        <v>85</v>
      </c>
      <c r="I319" s="38" t="s">
        <v>139</v>
      </c>
      <c r="J319" s="38">
        <v>4535</v>
      </c>
      <c r="K319" s="38"/>
    </row>
    <row r="320" spans="1:11" x14ac:dyDescent="0.25">
      <c r="A320" s="38">
        <f>+COUNTIF($B$1:B320,ESTADISTICAS!$B$9)</f>
        <v>0</v>
      </c>
      <c r="B320" s="38">
        <v>17</v>
      </c>
      <c r="C320" s="38" t="s">
        <v>1255</v>
      </c>
      <c r="D320" s="38">
        <v>9929</v>
      </c>
      <c r="E320" s="38"/>
      <c r="F320" s="38" t="s">
        <v>2579</v>
      </c>
      <c r="G320" t="s">
        <v>2209</v>
      </c>
      <c r="H320" s="38" t="s">
        <v>85</v>
      </c>
      <c r="I320" s="38" t="s">
        <v>86</v>
      </c>
      <c r="J320" s="38">
        <v>1</v>
      </c>
      <c r="K320" s="38"/>
    </row>
    <row r="321" spans="1:11" x14ac:dyDescent="0.25">
      <c r="A321" s="38">
        <f>+COUNTIF($B$1:B321,ESTADISTICAS!$B$9)</f>
        <v>0</v>
      </c>
      <c r="B321" s="38">
        <v>18</v>
      </c>
      <c r="C321" s="38" t="s">
        <v>2218</v>
      </c>
      <c r="D321" s="38">
        <v>1115</v>
      </c>
      <c r="E321" s="38"/>
      <c r="F321" s="38" t="s">
        <v>272</v>
      </c>
      <c r="G321" t="s">
        <v>2218</v>
      </c>
      <c r="H321" s="38" t="s">
        <v>85</v>
      </c>
      <c r="I321" s="38" t="s">
        <v>86</v>
      </c>
      <c r="J321" s="38">
        <v>9194</v>
      </c>
      <c r="K321" s="38"/>
    </row>
    <row r="322" spans="1:11" x14ac:dyDescent="0.25">
      <c r="A322" s="38">
        <f>+COUNTIF($B$1:B322,ESTADISTICAS!$B$9)</f>
        <v>0</v>
      </c>
      <c r="B322" s="38">
        <v>18</v>
      </c>
      <c r="C322" s="38" t="s">
        <v>2218</v>
      </c>
      <c r="D322" s="38">
        <v>1209</v>
      </c>
      <c r="E322" s="38"/>
      <c r="F322" s="38" t="s">
        <v>94</v>
      </c>
      <c r="G322" t="s">
        <v>2560</v>
      </c>
      <c r="H322" s="38" t="s">
        <v>85</v>
      </c>
      <c r="I322" s="38" t="s">
        <v>86</v>
      </c>
      <c r="J322" s="38">
        <v>1</v>
      </c>
      <c r="K322" s="38"/>
    </row>
    <row r="323" spans="1:11" x14ac:dyDescent="0.25">
      <c r="A323" s="38">
        <f>+COUNTIF($B$1:B323,ESTADISTICAS!$B$9)</f>
        <v>0</v>
      </c>
      <c r="B323" s="38">
        <v>18</v>
      </c>
      <c r="C323" s="38" t="s">
        <v>2218</v>
      </c>
      <c r="D323" s="38">
        <v>2102</v>
      </c>
      <c r="E323" s="38"/>
      <c r="F323" s="38" t="s">
        <v>113</v>
      </c>
      <c r="G323" t="s">
        <v>2234</v>
      </c>
      <c r="H323" s="38" t="s">
        <v>85</v>
      </c>
      <c r="I323" s="38" t="s">
        <v>86</v>
      </c>
      <c r="J323" s="38">
        <v>2485</v>
      </c>
      <c r="K323" s="38"/>
    </row>
    <row r="324" spans="1:11" x14ac:dyDescent="0.25">
      <c r="A324" s="38">
        <f>+COUNTIF($B$1:B324,ESTADISTICAS!$B$9)</f>
        <v>0</v>
      </c>
      <c r="B324" s="38">
        <v>18</v>
      </c>
      <c r="C324" s="38" t="s">
        <v>2218</v>
      </c>
      <c r="D324" s="38">
        <v>2104</v>
      </c>
      <c r="E324" s="38"/>
      <c r="F324" s="38" t="s">
        <v>114</v>
      </c>
      <c r="G324" t="s">
        <v>2234</v>
      </c>
      <c r="H324" s="38" t="s">
        <v>85</v>
      </c>
      <c r="I324" s="38" t="s">
        <v>115</v>
      </c>
      <c r="J324" s="38">
        <v>407</v>
      </c>
      <c r="K324" s="38"/>
    </row>
    <row r="325" spans="1:11" x14ac:dyDescent="0.25">
      <c r="A325" s="38">
        <f>+COUNTIF($B$1:B325,ESTADISTICAS!$B$9)</f>
        <v>0</v>
      </c>
      <c r="B325" s="38">
        <v>18</v>
      </c>
      <c r="C325" s="38" t="s">
        <v>2218</v>
      </c>
      <c r="D325" s="38">
        <v>2829</v>
      </c>
      <c r="E325" s="38"/>
      <c r="F325" s="38" t="s">
        <v>132</v>
      </c>
      <c r="G325" t="s">
        <v>2234</v>
      </c>
      <c r="H325" s="38" t="s">
        <v>98</v>
      </c>
      <c r="I325" s="38" t="s">
        <v>115</v>
      </c>
      <c r="J325" s="38">
        <v>297</v>
      </c>
      <c r="K325" s="38"/>
    </row>
    <row r="326" spans="1:11" x14ac:dyDescent="0.25">
      <c r="A326" s="38">
        <f>+COUNTIF($B$1:B326,ESTADISTICAS!$B$9)</f>
        <v>0</v>
      </c>
      <c r="B326" s="38">
        <v>18</v>
      </c>
      <c r="C326" s="38" t="s">
        <v>2218</v>
      </c>
      <c r="D326" s="38">
        <v>9110</v>
      </c>
      <c r="E326" s="38"/>
      <c r="F326" s="38" t="s">
        <v>153</v>
      </c>
      <c r="G326" t="s">
        <v>2234</v>
      </c>
      <c r="H326" s="38" t="s">
        <v>85</v>
      </c>
      <c r="I326" s="38" t="s">
        <v>139</v>
      </c>
      <c r="J326" s="38">
        <v>1286</v>
      </c>
      <c r="K326" s="38"/>
    </row>
    <row r="327" spans="1:11" x14ac:dyDescent="0.25">
      <c r="A327" s="38">
        <f>+COUNTIF($B$1:B327,ESTADISTICAS!$B$9)</f>
        <v>0</v>
      </c>
      <c r="B327" s="38">
        <v>18</v>
      </c>
      <c r="C327" s="38" t="s">
        <v>2218</v>
      </c>
      <c r="D327" s="38">
        <v>9929</v>
      </c>
      <c r="E327" s="38"/>
      <c r="F327" s="38" t="s">
        <v>2579</v>
      </c>
      <c r="G327" t="s">
        <v>2209</v>
      </c>
      <c r="H327" s="38" t="s">
        <v>85</v>
      </c>
      <c r="I327" s="38" t="s">
        <v>86</v>
      </c>
      <c r="J327" s="38">
        <v>2</v>
      </c>
      <c r="K327" s="38"/>
    </row>
    <row r="328" spans="1:11" x14ac:dyDescent="0.25">
      <c r="A328" s="38">
        <f>+COUNTIF($B$1:B328,ESTADISTICAS!$B$9)</f>
        <v>0</v>
      </c>
      <c r="B328" s="38">
        <v>19</v>
      </c>
      <c r="C328" s="38" t="s">
        <v>2209</v>
      </c>
      <c r="D328" s="38">
        <v>1110</v>
      </c>
      <c r="E328" s="38"/>
      <c r="F328" s="38" t="s">
        <v>249</v>
      </c>
      <c r="G328" t="s">
        <v>2209</v>
      </c>
      <c r="H328" s="38" t="s">
        <v>85</v>
      </c>
      <c r="I328" s="38" t="s">
        <v>86</v>
      </c>
      <c r="J328" s="38">
        <v>17993</v>
      </c>
      <c r="K328" s="38"/>
    </row>
    <row r="329" spans="1:11" x14ac:dyDescent="0.25">
      <c r="A329" s="38">
        <f>+COUNTIF($B$1:B329,ESTADISTICAS!$B$9)</f>
        <v>0</v>
      </c>
      <c r="B329" s="38">
        <v>19</v>
      </c>
      <c r="C329" s="38" t="s">
        <v>2209</v>
      </c>
      <c r="D329" s="38">
        <v>1203</v>
      </c>
      <c r="E329" s="38"/>
      <c r="F329" s="38" t="s">
        <v>273</v>
      </c>
      <c r="G329" t="s">
        <v>2559</v>
      </c>
      <c r="H329" s="38" t="s">
        <v>85</v>
      </c>
      <c r="I329" s="38" t="s">
        <v>86</v>
      </c>
      <c r="J329" s="38">
        <v>65</v>
      </c>
      <c r="K329" s="38"/>
    </row>
    <row r="330" spans="1:11" x14ac:dyDescent="0.25">
      <c r="A330" s="38">
        <f>+COUNTIF($B$1:B330,ESTADISTICAS!$B$9)</f>
        <v>0</v>
      </c>
      <c r="B330" s="38">
        <v>19</v>
      </c>
      <c r="C330" s="38" t="s">
        <v>2209</v>
      </c>
      <c r="D330" s="38">
        <v>1207</v>
      </c>
      <c r="E330" s="38"/>
      <c r="F330" s="38" t="s">
        <v>92</v>
      </c>
      <c r="G330" t="s">
        <v>2200</v>
      </c>
      <c r="H330" s="38" t="s">
        <v>85</v>
      </c>
      <c r="I330" s="38" t="s">
        <v>86</v>
      </c>
      <c r="J330" s="38">
        <v>814</v>
      </c>
      <c r="K330" s="38"/>
    </row>
    <row r="331" spans="1:11" x14ac:dyDescent="0.25">
      <c r="A331" s="38">
        <f>+COUNTIF($B$1:B331,ESTADISTICAS!$B$9)</f>
        <v>0</v>
      </c>
      <c r="B331" s="38">
        <v>19</v>
      </c>
      <c r="C331" s="38" t="s">
        <v>2209</v>
      </c>
      <c r="D331" s="38">
        <v>1209</v>
      </c>
      <c r="E331" s="38"/>
      <c r="F331" s="38" t="s">
        <v>94</v>
      </c>
      <c r="G331" t="s">
        <v>2560</v>
      </c>
      <c r="H331" s="38" t="s">
        <v>85</v>
      </c>
      <c r="I331" s="38" t="s">
        <v>86</v>
      </c>
      <c r="J331" s="38">
        <v>1</v>
      </c>
      <c r="K331" s="38"/>
    </row>
    <row r="332" spans="1:11" x14ac:dyDescent="0.25">
      <c r="A332" s="38">
        <f>+COUNTIF($B$1:B332,ESTADISTICAS!$B$9)</f>
        <v>0</v>
      </c>
      <c r="B332" s="38">
        <v>19</v>
      </c>
      <c r="C332" s="38" t="s">
        <v>2209</v>
      </c>
      <c r="D332" s="38">
        <v>1710</v>
      </c>
      <c r="E332" s="38"/>
      <c r="F332" s="38" t="s">
        <v>101</v>
      </c>
      <c r="G332" t="s">
        <v>2198</v>
      </c>
      <c r="H332" s="38" t="s">
        <v>98</v>
      </c>
      <c r="I332" s="38" t="s">
        <v>86</v>
      </c>
      <c r="J332" s="38">
        <v>44</v>
      </c>
      <c r="K332" s="38"/>
    </row>
    <row r="333" spans="1:11" x14ac:dyDescent="0.25">
      <c r="A333" s="38">
        <f>+COUNTIF($B$1:B333,ESTADISTICAS!$B$9)</f>
        <v>0</v>
      </c>
      <c r="B333" s="38">
        <v>19</v>
      </c>
      <c r="C333" s="38" t="s">
        <v>2209</v>
      </c>
      <c r="D333" s="38">
        <v>1712</v>
      </c>
      <c r="E333" s="38"/>
      <c r="F333" s="38" t="s">
        <v>102</v>
      </c>
      <c r="G333" t="s">
        <v>2198</v>
      </c>
      <c r="H333" s="38" t="s">
        <v>98</v>
      </c>
      <c r="I333" s="38" t="s">
        <v>86</v>
      </c>
      <c r="J333" s="38">
        <v>39</v>
      </c>
      <c r="K333" s="38"/>
    </row>
    <row r="334" spans="1:11" x14ac:dyDescent="0.25">
      <c r="A334" s="38">
        <f>+COUNTIF($B$1:B334,ESTADISTICAS!$B$9)</f>
        <v>0</v>
      </c>
      <c r="B334" s="38">
        <v>19</v>
      </c>
      <c r="C334" s="38" t="s">
        <v>2209</v>
      </c>
      <c r="D334" s="38">
        <v>1722</v>
      </c>
      <c r="E334" s="38"/>
      <c r="F334" s="38" t="s">
        <v>106</v>
      </c>
      <c r="G334" t="s">
        <v>1255</v>
      </c>
      <c r="H334" s="38" t="s">
        <v>98</v>
      </c>
      <c r="I334" s="38" t="s">
        <v>86</v>
      </c>
      <c r="J334" s="38">
        <v>14</v>
      </c>
      <c r="K334" s="38"/>
    </row>
    <row r="335" spans="1:11" x14ac:dyDescent="0.25">
      <c r="A335" s="38">
        <f>+COUNTIF($B$1:B335,ESTADISTICAS!$B$9)</f>
        <v>0</v>
      </c>
      <c r="B335" s="38">
        <v>19</v>
      </c>
      <c r="C335" s="38" t="s">
        <v>2209</v>
      </c>
      <c r="D335" s="38">
        <v>1818</v>
      </c>
      <c r="E335" s="38"/>
      <c r="F335" s="38" t="s">
        <v>111</v>
      </c>
      <c r="G335" t="s">
        <v>2198</v>
      </c>
      <c r="H335" s="38" t="s">
        <v>98</v>
      </c>
      <c r="I335" s="38" t="s">
        <v>86</v>
      </c>
      <c r="J335" s="38">
        <v>56</v>
      </c>
      <c r="K335" s="38"/>
    </row>
    <row r="336" spans="1:11" x14ac:dyDescent="0.25">
      <c r="A336" s="38">
        <f>+COUNTIF($B$1:B336,ESTADISTICAS!$B$9)</f>
        <v>0</v>
      </c>
      <c r="B336" s="38">
        <v>19</v>
      </c>
      <c r="C336" s="38" t="s">
        <v>2209</v>
      </c>
      <c r="D336" s="38">
        <v>1818</v>
      </c>
      <c r="E336" s="38"/>
      <c r="F336" s="38" t="s">
        <v>111</v>
      </c>
      <c r="G336" t="s">
        <v>2234</v>
      </c>
      <c r="H336" s="38" t="s">
        <v>98</v>
      </c>
      <c r="I336" s="38" t="s">
        <v>86</v>
      </c>
      <c r="J336" s="38">
        <v>817</v>
      </c>
      <c r="K336" s="38"/>
    </row>
    <row r="337" spans="1:11" x14ac:dyDescent="0.25">
      <c r="A337" s="38">
        <f>+COUNTIF($B$1:B337,ESTADISTICAS!$B$9)</f>
        <v>0</v>
      </c>
      <c r="B337" s="38">
        <v>19</v>
      </c>
      <c r="C337" s="38" t="s">
        <v>2209</v>
      </c>
      <c r="D337" s="38">
        <v>1826</v>
      </c>
      <c r="E337" s="38"/>
      <c r="F337" s="38" t="s">
        <v>2204</v>
      </c>
      <c r="G337" t="s">
        <v>2234</v>
      </c>
      <c r="H337" s="38" t="s">
        <v>98</v>
      </c>
      <c r="I337" s="38" t="s">
        <v>86</v>
      </c>
      <c r="J337" s="38">
        <v>385</v>
      </c>
      <c r="K337" s="38"/>
    </row>
    <row r="338" spans="1:11" x14ac:dyDescent="0.25">
      <c r="A338" s="38">
        <f>+COUNTIF($B$1:B338,ESTADISTICAS!$B$9)</f>
        <v>0</v>
      </c>
      <c r="B338" s="38">
        <v>19</v>
      </c>
      <c r="C338" s="38" t="s">
        <v>2209</v>
      </c>
      <c r="D338" s="38">
        <v>1827</v>
      </c>
      <c r="E338" s="38"/>
      <c r="F338" s="38" t="s">
        <v>112</v>
      </c>
      <c r="G338" t="s">
        <v>1255</v>
      </c>
      <c r="H338" s="38" t="s">
        <v>98</v>
      </c>
      <c r="I338" s="38" t="s">
        <v>86</v>
      </c>
      <c r="J338" s="38">
        <v>76</v>
      </c>
      <c r="K338" s="38"/>
    </row>
    <row r="339" spans="1:11" x14ac:dyDescent="0.25">
      <c r="A339" s="38">
        <f>+COUNTIF($B$1:B339,ESTADISTICAS!$B$9)</f>
        <v>0</v>
      </c>
      <c r="B339" s="38">
        <v>19</v>
      </c>
      <c r="C339" s="38" t="s">
        <v>2209</v>
      </c>
      <c r="D339" s="38">
        <v>2102</v>
      </c>
      <c r="E339" s="38"/>
      <c r="F339" s="38" t="s">
        <v>113</v>
      </c>
      <c r="G339" t="s">
        <v>2234</v>
      </c>
      <c r="H339" s="38" t="s">
        <v>85</v>
      </c>
      <c r="I339" s="38" t="s">
        <v>86</v>
      </c>
      <c r="J339" s="38">
        <v>2598</v>
      </c>
      <c r="K339" s="38"/>
    </row>
    <row r="340" spans="1:11" x14ac:dyDescent="0.25">
      <c r="A340" s="38">
        <f>+COUNTIF($B$1:B340,ESTADISTICAS!$B$9)</f>
        <v>0</v>
      </c>
      <c r="B340" s="38">
        <v>19</v>
      </c>
      <c r="C340" s="38" t="s">
        <v>2209</v>
      </c>
      <c r="D340" s="38">
        <v>2104</v>
      </c>
      <c r="E340" s="38"/>
      <c r="F340" s="38" t="s">
        <v>114</v>
      </c>
      <c r="G340" t="s">
        <v>2234</v>
      </c>
      <c r="H340" s="38" t="s">
        <v>85</v>
      </c>
      <c r="I340" s="38" t="s">
        <v>115</v>
      </c>
      <c r="J340" s="38">
        <v>881</v>
      </c>
      <c r="K340" s="38"/>
    </row>
    <row r="341" spans="1:11" x14ac:dyDescent="0.25">
      <c r="A341" s="38">
        <f>+COUNTIF($B$1:B341,ESTADISTICAS!$B$9)</f>
        <v>0</v>
      </c>
      <c r="B341" s="38">
        <v>19</v>
      </c>
      <c r="C341" s="38" t="s">
        <v>2209</v>
      </c>
      <c r="D341" s="38">
        <v>2114</v>
      </c>
      <c r="E341" s="38"/>
      <c r="F341" s="38" t="s">
        <v>274</v>
      </c>
      <c r="G341" t="s">
        <v>2559</v>
      </c>
      <c r="H341" s="38" t="s">
        <v>85</v>
      </c>
      <c r="I341" s="38" t="s">
        <v>115</v>
      </c>
      <c r="J341" s="38">
        <v>45</v>
      </c>
      <c r="K341" s="38"/>
    </row>
    <row r="342" spans="1:11" x14ac:dyDescent="0.25">
      <c r="A342" s="38">
        <f>+COUNTIF($B$1:B342,ESTADISTICAS!$B$9)</f>
        <v>0</v>
      </c>
      <c r="B342" s="38">
        <v>19</v>
      </c>
      <c r="C342" s="38" t="s">
        <v>2209</v>
      </c>
      <c r="D342" s="38">
        <v>2715</v>
      </c>
      <c r="E342" s="38"/>
      <c r="F342" s="38" t="s">
        <v>275</v>
      </c>
      <c r="G342" t="s">
        <v>2209</v>
      </c>
      <c r="H342" s="38" t="s">
        <v>98</v>
      </c>
      <c r="I342" s="38" t="s">
        <v>115</v>
      </c>
      <c r="J342" s="38">
        <v>6585</v>
      </c>
      <c r="K342" s="38"/>
    </row>
    <row r="343" spans="1:11" x14ac:dyDescent="0.25">
      <c r="A343" s="38">
        <f>+COUNTIF($B$1:B343,ESTADISTICAS!$B$9)</f>
        <v>0</v>
      </c>
      <c r="B343" s="38">
        <v>19</v>
      </c>
      <c r="C343" s="38" t="s">
        <v>2209</v>
      </c>
      <c r="D343" s="38">
        <v>2721</v>
      </c>
      <c r="E343" s="38"/>
      <c r="F343" s="38" t="s">
        <v>121</v>
      </c>
      <c r="G343" t="s">
        <v>2198</v>
      </c>
      <c r="H343" s="38" t="s">
        <v>98</v>
      </c>
      <c r="I343" s="38" t="s">
        <v>115</v>
      </c>
      <c r="J343" s="38">
        <v>427</v>
      </c>
      <c r="K343" s="38"/>
    </row>
    <row r="344" spans="1:11" x14ac:dyDescent="0.25">
      <c r="A344" s="38">
        <f>+COUNTIF($B$1:B344,ESTADISTICAS!$B$9)</f>
        <v>0</v>
      </c>
      <c r="B344" s="39">
        <v>19</v>
      </c>
      <c r="C344" s="38" t="s">
        <v>2209</v>
      </c>
      <c r="D344" s="38">
        <v>2812</v>
      </c>
      <c r="E344" s="38"/>
      <c r="F344" s="38" t="s">
        <v>214</v>
      </c>
      <c r="G344" t="s">
        <v>2234</v>
      </c>
      <c r="H344" s="38" t="s">
        <v>98</v>
      </c>
      <c r="I344" s="38" t="s">
        <v>86</v>
      </c>
      <c r="J344" s="38">
        <v>69</v>
      </c>
      <c r="K344" s="38"/>
    </row>
    <row r="345" spans="1:11" x14ac:dyDescent="0.25">
      <c r="A345" s="38">
        <f>+COUNTIF($B$1:B345,ESTADISTICAS!$B$9)</f>
        <v>0</v>
      </c>
      <c r="B345" s="38">
        <v>19</v>
      </c>
      <c r="C345" s="38" t="s">
        <v>2209</v>
      </c>
      <c r="D345" s="38">
        <v>2829</v>
      </c>
      <c r="E345" s="38"/>
      <c r="F345" s="38" t="s">
        <v>132</v>
      </c>
      <c r="G345" t="s">
        <v>2234</v>
      </c>
      <c r="H345" s="38" t="s">
        <v>98</v>
      </c>
      <c r="I345" s="38" t="s">
        <v>115</v>
      </c>
      <c r="J345" s="38">
        <v>22</v>
      </c>
      <c r="K345" s="38"/>
    </row>
    <row r="346" spans="1:11" x14ac:dyDescent="0.25">
      <c r="A346" s="38">
        <f>+COUNTIF($B$1:B346,ESTADISTICAS!$B$9)</f>
        <v>0</v>
      </c>
      <c r="B346" s="38">
        <v>19</v>
      </c>
      <c r="C346" s="38" t="s">
        <v>2209</v>
      </c>
      <c r="D346" s="38">
        <v>2833</v>
      </c>
      <c r="E346" s="38"/>
      <c r="F346" s="38" t="s">
        <v>134</v>
      </c>
      <c r="G346" t="s">
        <v>2198</v>
      </c>
      <c r="H346" s="38" t="s">
        <v>98</v>
      </c>
      <c r="I346" s="38" t="s">
        <v>115</v>
      </c>
      <c r="J346" s="38">
        <v>128</v>
      </c>
      <c r="K346" s="38"/>
    </row>
    <row r="347" spans="1:11" x14ac:dyDescent="0.25">
      <c r="A347" s="38">
        <f>+COUNTIF($B$1:B347,ESTADISTICAS!$B$9)</f>
        <v>0</v>
      </c>
      <c r="B347" s="38">
        <v>19</v>
      </c>
      <c r="C347" s="38" t="s">
        <v>2209</v>
      </c>
      <c r="D347" s="38">
        <v>2849</v>
      </c>
      <c r="E347" s="38"/>
      <c r="F347" s="38" t="s">
        <v>276</v>
      </c>
      <c r="G347" t="s">
        <v>2209</v>
      </c>
      <c r="H347" s="38" t="s">
        <v>98</v>
      </c>
      <c r="I347" s="38" t="s">
        <v>115</v>
      </c>
      <c r="J347" s="38">
        <v>2337</v>
      </c>
      <c r="K347" s="38"/>
    </row>
    <row r="348" spans="1:11" x14ac:dyDescent="0.25">
      <c r="A348" s="38">
        <f>+COUNTIF($B$1:B348,ESTADISTICAS!$B$9)</f>
        <v>0</v>
      </c>
      <c r="B348" s="38">
        <v>19</v>
      </c>
      <c r="C348" s="38" t="s">
        <v>2209</v>
      </c>
      <c r="D348" s="38">
        <v>3104</v>
      </c>
      <c r="E348" s="38"/>
      <c r="F348" s="38" t="s">
        <v>277</v>
      </c>
      <c r="G348" t="s">
        <v>2209</v>
      </c>
      <c r="H348" s="38" t="s">
        <v>85</v>
      </c>
      <c r="I348" s="38" t="s">
        <v>115</v>
      </c>
      <c r="J348" s="38">
        <v>2241</v>
      </c>
      <c r="K348" s="38"/>
    </row>
    <row r="349" spans="1:11" x14ac:dyDescent="0.25">
      <c r="A349" s="38">
        <f>+COUNTIF($B$1:B349,ESTADISTICAS!$B$9)</f>
        <v>0</v>
      </c>
      <c r="B349" s="38">
        <v>19</v>
      </c>
      <c r="C349" s="38" t="s">
        <v>2209</v>
      </c>
      <c r="D349" s="38">
        <v>3204</v>
      </c>
      <c r="E349" s="38"/>
      <c r="F349" s="38" t="s">
        <v>140</v>
      </c>
      <c r="G349" t="s">
        <v>2198</v>
      </c>
      <c r="H349" s="38" t="s">
        <v>85</v>
      </c>
      <c r="I349" s="38" t="s">
        <v>115</v>
      </c>
      <c r="J349" s="38">
        <v>13</v>
      </c>
      <c r="K349" s="38"/>
    </row>
    <row r="350" spans="1:11" x14ac:dyDescent="0.25">
      <c r="A350" s="38">
        <f>+COUNTIF($B$1:B350,ESTADISTICAS!$B$9)</f>
        <v>0</v>
      </c>
      <c r="B350" s="38">
        <v>19</v>
      </c>
      <c r="C350" s="38" t="s">
        <v>2209</v>
      </c>
      <c r="D350" s="38">
        <v>3831</v>
      </c>
      <c r="E350" s="38"/>
      <c r="F350" s="38" t="s">
        <v>278</v>
      </c>
      <c r="G350" t="s">
        <v>2209</v>
      </c>
      <c r="H350" s="38" t="s">
        <v>98</v>
      </c>
      <c r="I350" s="38" t="s">
        <v>115</v>
      </c>
      <c r="J350" s="38">
        <v>2468</v>
      </c>
      <c r="K350" s="38"/>
    </row>
    <row r="351" spans="1:11" x14ac:dyDescent="0.25">
      <c r="A351" s="38">
        <f>+COUNTIF($B$1:B351,ESTADISTICAS!$B$9)</f>
        <v>0</v>
      </c>
      <c r="B351" s="38">
        <v>19</v>
      </c>
      <c r="C351" s="38" t="s">
        <v>2209</v>
      </c>
      <c r="D351" s="38">
        <v>9110</v>
      </c>
      <c r="E351" s="38"/>
      <c r="F351" s="38" t="s">
        <v>153</v>
      </c>
      <c r="G351" t="s">
        <v>2234</v>
      </c>
      <c r="H351" s="38" t="s">
        <v>85</v>
      </c>
      <c r="I351" s="38" t="s">
        <v>139</v>
      </c>
      <c r="J351" s="38">
        <v>9019</v>
      </c>
      <c r="K351" s="38"/>
    </row>
    <row r="352" spans="1:11" x14ac:dyDescent="0.25">
      <c r="A352" s="38">
        <f>+COUNTIF($B$1:B352,ESTADISTICAS!$B$9)</f>
        <v>0</v>
      </c>
      <c r="B352" s="38">
        <v>19</v>
      </c>
      <c r="C352" s="38" t="s">
        <v>2209</v>
      </c>
      <c r="D352" s="38">
        <v>9929</v>
      </c>
      <c r="E352" s="38"/>
      <c r="F352" s="38" t="s">
        <v>2579</v>
      </c>
      <c r="G352" t="s">
        <v>2209</v>
      </c>
      <c r="H352" s="38" t="s">
        <v>85</v>
      </c>
      <c r="I352" s="38" t="s">
        <v>86</v>
      </c>
      <c r="J352" s="38">
        <v>424</v>
      </c>
      <c r="K352" s="38"/>
    </row>
    <row r="353" spans="1:11" x14ac:dyDescent="0.25">
      <c r="A353" s="38">
        <f>+COUNTIF($B$1:B353,ESTADISTICAS!$B$9)</f>
        <v>1</v>
      </c>
      <c r="B353" s="38">
        <v>20</v>
      </c>
      <c r="C353" s="38" t="s">
        <v>2219</v>
      </c>
      <c r="D353" s="38">
        <v>1101</v>
      </c>
      <c r="E353" s="38"/>
      <c r="F353" s="38" t="s">
        <v>84</v>
      </c>
      <c r="G353" t="s">
        <v>2219</v>
      </c>
      <c r="H353" s="38" t="s">
        <v>85</v>
      </c>
      <c r="I353" s="38" t="s">
        <v>86</v>
      </c>
      <c r="J353" s="38">
        <v>731</v>
      </c>
      <c r="K353" s="38"/>
    </row>
    <row r="354" spans="1:11" x14ac:dyDescent="0.25">
      <c r="A354" s="38">
        <f>+COUNTIF($B$1:B354,ESTADISTICAS!$B$9)</f>
        <v>2</v>
      </c>
      <c r="B354" s="38">
        <v>20</v>
      </c>
      <c r="C354" s="38" t="s">
        <v>2219</v>
      </c>
      <c r="D354" s="38">
        <v>1120</v>
      </c>
      <c r="E354" s="38"/>
      <c r="F354" s="38" t="s">
        <v>280</v>
      </c>
      <c r="G354" t="s">
        <v>2219</v>
      </c>
      <c r="H354" s="38" t="s">
        <v>85</v>
      </c>
      <c r="I354" s="38" t="s">
        <v>86</v>
      </c>
      <c r="J354" s="38">
        <v>17079</v>
      </c>
      <c r="K354" s="38"/>
    </row>
    <row r="355" spans="1:11" x14ac:dyDescent="0.25">
      <c r="A355" s="38">
        <f>+COUNTIF($B$1:B355,ESTADISTICAS!$B$9)</f>
        <v>3</v>
      </c>
      <c r="B355" s="38">
        <v>20</v>
      </c>
      <c r="C355" s="38" t="s">
        <v>2219</v>
      </c>
      <c r="D355" s="38">
        <v>1212</v>
      </c>
      <c r="E355" s="38"/>
      <c r="F355" s="38" t="s">
        <v>96</v>
      </c>
      <c r="G355" t="s">
        <v>2560</v>
      </c>
      <c r="H355" s="38" t="s">
        <v>85</v>
      </c>
      <c r="I355" s="38" t="s">
        <v>86</v>
      </c>
      <c r="J355" s="38">
        <v>1005</v>
      </c>
      <c r="K355" s="38"/>
    </row>
    <row r="356" spans="1:11" x14ac:dyDescent="0.25">
      <c r="A356" s="38">
        <f>+COUNTIF($B$1:B356,ESTADISTICAS!$B$9)</f>
        <v>4</v>
      </c>
      <c r="B356" s="38">
        <v>20</v>
      </c>
      <c r="C356" s="38" t="s">
        <v>2219</v>
      </c>
      <c r="D356" s="38">
        <v>1213</v>
      </c>
      <c r="E356" s="38"/>
      <c r="F356" s="38" t="s">
        <v>294</v>
      </c>
      <c r="G356" t="s">
        <v>2212</v>
      </c>
      <c r="H356" s="38" t="s">
        <v>85</v>
      </c>
      <c r="I356" s="38" t="s">
        <v>86</v>
      </c>
      <c r="J356" s="38">
        <v>5</v>
      </c>
      <c r="K356" s="38"/>
    </row>
    <row r="357" spans="1:11" x14ac:dyDescent="0.25">
      <c r="A357" s="38">
        <f>+COUNTIF($B$1:B357,ESTADISTICAS!$B$9)</f>
        <v>5</v>
      </c>
      <c r="B357" s="38">
        <v>20</v>
      </c>
      <c r="C357" s="38" t="s">
        <v>2219</v>
      </c>
      <c r="D357" s="38">
        <v>1704</v>
      </c>
      <c r="E357" s="38"/>
      <c r="F357" s="38" t="s">
        <v>99</v>
      </c>
      <c r="G357" t="s">
        <v>2234</v>
      </c>
      <c r="H357" s="38" t="s">
        <v>98</v>
      </c>
      <c r="I357" s="38" t="s">
        <v>86</v>
      </c>
      <c r="J357" s="38">
        <v>117</v>
      </c>
      <c r="K357" s="38"/>
    </row>
    <row r="358" spans="1:11" x14ac:dyDescent="0.25">
      <c r="A358" s="38">
        <f>+COUNTIF($B$1:B358,ESTADISTICAS!$B$9)</f>
        <v>6</v>
      </c>
      <c r="B358" s="38">
        <v>20</v>
      </c>
      <c r="C358" s="38" t="s">
        <v>2219</v>
      </c>
      <c r="D358" s="38">
        <v>1706</v>
      </c>
      <c r="E358" s="38"/>
      <c r="F358" s="38" t="s">
        <v>100</v>
      </c>
      <c r="G358" t="s">
        <v>2234</v>
      </c>
      <c r="H358" s="38" t="s">
        <v>98</v>
      </c>
      <c r="I358" s="38" t="s">
        <v>86</v>
      </c>
      <c r="J358" s="38">
        <v>41</v>
      </c>
      <c r="K358" s="38"/>
    </row>
    <row r="359" spans="1:11" x14ac:dyDescent="0.25">
      <c r="A359" s="38">
        <f>+COUNTIF($B$1:B359,ESTADISTICAS!$B$9)</f>
        <v>7</v>
      </c>
      <c r="B359" s="38">
        <v>20</v>
      </c>
      <c r="C359" s="38" t="s">
        <v>2219</v>
      </c>
      <c r="D359" s="38">
        <v>1720</v>
      </c>
      <c r="E359" s="38"/>
      <c r="F359" s="38" t="s">
        <v>281</v>
      </c>
      <c r="G359" t="s">
        <v>1300</v>
      </c>
      <c r="H359" s="38" t="s">
        <v>98</v>
      </c>
      <c r="I359" s="38" t="s">
        <v>86</v>
      </c>
      <c r="J359" s="38">
        <v>170</v>
      </c>
      <c r="K359" s="38"/>
    </row>
    <row r="360" spans="1:11" x14ac:dyDescent="0.25">
      <c r="A360" s="38">
        <f>+COUNTIF($B$1:B360,ESTADISTICAS!$B$9)</f>
        <v>8</v>
      </c>
      <c r="B360" s="38">
        <v>20</v>
      </c>
      <c r="C360" s="38" t="s">
        <v>2219</v>
      </c>
      <c r="D360" s="38">
        <v>1826</v>
      </c>
      <c r="E360" s="38"/>
      <c r="F360" s="38" t="s">
        <v>2204</v>
      </c>
      <c r="G360" t="s">
        <v>2234</v>
      </c>
      <c r="H360" s="38" t="s">
        <v>98</v>
      </c>
      <c r="I360" s="38" t="s">
        <v>86</v>
      </c>
      <c r="J360" s="38">
        <v>19</v>
      </c>
      <c r="K360" s="38"/>
    </row>
    <row r="361" spans="1:11" x14ac:dyDescent="0.25">
      <c r="A361" s="38">
        <f>+COUNTIF($B$1:B361,ESTADISTICAS!$B$9)</f>
        <v>9</v>
      </c>
      <c r="B361" s="38">
        <v>20</v>
      </c>
      <c r="C361" s="38" t="s">
        <v>2219</v>
      </c>
      <c r="D361" s="38">
        <v>2102</v>
      </c>
      <c r="E361" s="38"/>
      <c r="F361" s="38" t="s">
        <v>113</v>
      </c>
      <c r="G361" t="s">
        <v>2234</v>
      </c>
      <c r="H361" s="38" t="s">
        <v>85</v>
      </c>
      <c r="I361" s="38" t="s">
        <v>86</v>
      </c>
      <c r="J361" s="38">
        <v>6087</v>
      </c>
      <c r="K361" s="38"/>
    </row>
    <row r="362" spans="1:11" x14ac:dyDescent="0.25">
      <c r="A362" s="38">
        <f>+COUNTIF($B$1:B362,ESTADISTICAS!$B$9)</f>
        <v>10</v>
      </c>
      <c r="B362" s="38">
        <v>20</v>
      </c>
      <c r="C362" s="38" t="s">
        <v>2219</v>
      </c>
      <c r="D362" s="38">
        <v>2104</v>
      </c>
      <c r="E362" s="38"/>
      <c r="F362" s="38" t="s">
        <v>114</v>
      </c>
      <c r="G362" t="s">
        <v>2234</v>
      </c>
      <c r="H362" s="38" t="s">
        <v>85</v>
      </c>
      <c r="I362" s="38" t="s">
        <v>115</v>
      </c>
      <c r="J362" s="38">
        <v>493</v>
      </c>
      <c r="K362" s="38"/>
    </row>
    <row r="363" spans="1:11" x14ac:dyDescent="0.25">
      <c r="A363" s="38">
        <f>+COUNTIF($B$1:B363,ESTADISTICAS!$B$9)</f>
        <v>11</v>
      </c>
      <c r="B363" s="38">
        <v>20</v>
      </c>
      <c r="C363" s="38" t="s">
        <v>2219</v>
      </c>
      <c r="D363" s="38">
        <v>2709</v>
      </c>
      <c r="E363" s="38"/>
      <c r="F363" s="38" t="s">
        <v>120</v>
      </c>
      <c r="G363" t="s">
        <v>2234</v>
      </c>
      <c r="H363" s="38" t="s">
        <v>98</v>
      </c>
      <c r="I363" s="38" t="s">
        <v>115</v>
      </c>
      <c r="J363" s="38">
        <v>109</v>
      </c>
      <c r="K363" s="38"/>
    </row>
    <row r="364" spans="1:11" x14ac:dyDescent="0.25">
      <c r="A364" s="38">
        <f>+COUNTIF($B$1:B364,ESTADISTICAS!$B$9)</f>
        <v>12</v>
      </c>
      <c r="B364" s="38">
        <v>20</v>
      </c>
      <c r="C364" s="38" t="s">
        <v>2219</v>
      </c>
      <c r="D364" s="38">
        <v>2728</v>
      </c>
      <c r="E364" s="38"/>
      <c r="F364" s="38" t="s">
        <v>124</v>
      </c>
      <c r="G364" t="s">
        <v>2234</v>
      </c>
      <c r="H364" s="38" t="s">
        <v>98</v>
      </c>
      <c r="I364" s="38" t="s">
        <v>115</v>
      </c>
      <c r="J364" s="38">
        <v>4125</v>
      </c>
      <c r="K364" s="38"/>
    </row>
    <row r="365" spans="1:11" x14ac:dyDescent="0.25">
      <c r="A365" s="38">
        <f>+COUNTIF($B$1:B365,ESTADISTICAS!$B$9)</f>
        <v>13</v>
      </c>
      <c r="B365" s="38">
        <v>20</v>
      </c>
      <c r="C365" s="38" t="s">
        <v>2219</v>
      </c>
      <c r="D365" s="38">
        <v>2832</v>
      </c>
      <c r="E365" s="38"/>
      <c r="F365" s="38" t="s">
        <v>217</v>
      </c>
      <c r="G365" t="s">
        <v>2202</v>
      </c>
      <c r="H365" s="38" t="s">
        <v>98</v>
      </c>
      <c r="I365" s="38" t="s">
        <v>86</v>
      </c>
      <c r="J365" s="38">
        <v>2388</v>
      </c>
      <c r="K365" s="38"/>
    </row>
    <row r="366" spans="1:11" x14ac:dyDescent="0.25">
      <c r="A366" s="38">
        <f>+COUNTIF($B$1:B366,ESTADISTICAS!$B$9)</f>
        <v>14</v>
      </c>
      <c r="B366" s="38">
        <v>20</v>
      </c>
      <c r="C366" s="38" t="s">
        <v>2219</v>
      </c>
      <c r="D366" s="38">
        <v>9110</v>
      </c>
      <c r="E366" s="38"/>
      <c r="F366" s="38" t="s">
        <v>153</v>
      </c>
      <c r="G366" t="s">
        <v>2234</v>
      </c>
      <c r="H366" s="38" t="s">
        <v>85</v>
      </c>
      <c r="I366" s="38" t="s">
        <v>139</v>
      </c>
      <c r="J366" s="38">
        <v>7809</v>
      </c>
      <c r="K366" s="38"/>
    </row>
    <row r="367" spans="1:11" x14ac:dyDescent="0.25">
      <c r="A367" s="38">
        <f>+COUNTIF($B$1:B367,ESTADISTICAS!$B$9)</f>
        <v>15</v>
      </c>
      <c r="B367" s="38">
        <v>20</v>
      </c>
      <c r="C367" s="38" t="s">
        <v>2219</v>
      </c>
      <c r="D367" s="38">
        <v>9116</v>
      </c>
      <c r="E367" s="38"/>
      <c r="F367" s="38" t="s">
        <v>154</v>
      </c>
      <c r="G367" t="s">
        <v>2205</v>
      </c>
      <c r="H367" s="38" t="s">
        <v>98</v>
      </c>
      <c r="I367" s="38" t="s">
        <v>115</v>
      </c>
      <c r="J367" s="38">
        <v>125</v>
      </c>
      <c r="K367" s="38"/>
    </row>
    <row r="368" spans="1:11" x14ac:dyDescent="0.25">
      <c r="A368" s="38">
        <f>+COUNTIF($B$1:B368,ESTADISTICAS!$B$9)</f>
        <v>15</v>
      </c>
      <c r="B368" s="38">
        <v>23</v>
      </c>
      <c r="C368" s="38" t="s">
        <v>1381</v>
      </c>
      <c r="D368" s="38">
        <v>1113</v>
      </c>
      <c r="E368" s="38"/>
      <c r="F368" s="38" t="s">
        <v>89</v>
      </c>
      <c r="G368" t="s">
        <v>1381</v>
      </c>
      <c r="H368" s="38" t="s">
        <v>85</v>
      </c>
      <c r="I368" s="38" t="s">
        <v>86</v>
      </c>
      <c r="J368" s="38">
        <v>17540</v>
      </c>
      <c r="K368" s="38"/>
    </row>
    <row r="369" spans="1:11" x14ac:dyDescent="0.25">
      <c r="A369" s="38">
        <f>+COUNTIF($B$1:B369,ESTADISTICAS!$B$9)</f>
        <v>15</v>
      </c>
      <c r="B369" s="38">
        <v>23</v>
      </c>
      <c r="C369" s="38" t="s">
        <v>1381</v>
      </c>
      <c r="D369" s="38">
        <v>1205</v>
      </c>
      <c r="E369" s="38"/>
      <c r="F369" s="38" t="s">
        <v>252</v>
      </c>
      <c r="G369" t="s">
        <v>2093</v>
      </c>
      <c r="H369" s="38" t="s">
        <v>85</v>
      </c>
      <c r="I369" s="38" t="s">
        <v>86</v>
      </c>
      <c r="J369" s="38">
        <v>2141</v>
      </c>
      <c r="K369" s="38"/>
    </row>
    <row r="370" spans="1:11" x14ac:dyDescent="0.25">
      <c r="A370" s="38">
        <f>+COUNTIF($B$1:B370,ESTADISTICAS!$B$9)</f>
        <v>15</v>
      </c>
      <c r="B370" s="38">
        <v>23</v>
      </c>
      <c r="C370" s="38" t="s">
        <v>1381</v>
      </c>
      <c r="D370" s="38">
        <v>1704</v>
      </c>
      <c r="E370" s="38"/>
      <c r="F370" s="38" t="s">
        <v>99</v>
      </c>
      <c r="G370" t="s">
        <v>2234</v>
      </c>
      <c r="H370" s="38" t="s">
        <v>98</v>
      </c>
      <c r="I370" s="38" t="s">
        <v>86</v>
      </c>
      <c r="J370" s="38">
        <v>399</v>
      </c>
      <c r="K370" s="38"/>
    </row>
    <row r="371" spans="1:11" x14ac:dyDescent="0.25">
      <c r="A371" s="38">
        <f>+COUNTIF($B$1:B371,ESTADISTICAS!$B$9)</f>
        <v>15</v>
      </c>
      <c r="B371" s="38">
        <v>23</v>
      </c>
      <c r="C371" s="38" t="s">
        <v>1381</v>
      </c>
      <c r="D371" s="38">
        <v>1710</v>
      </c>
      <c r="E371" s="38"/>
      <c r="F371" s="38" t="s">
        <v>101</v>
      </c>
      <c r="G371" t="s">
        <v>2198</v>
      </c>
      <c r="H371" s="38" t="s">
        <v>98</v>
      </c>
      <c r="I371" s="38" t="s">
        <v>86</v>
      </c>
      <c r="J371" s="38">
        <v>116</v>
      </c>
      <c r="K371" s="38"/>
    </row>
    <row r="372" spans="1:11" x14ac:dyDescent="0.25">
      <c r="A372" s="38">
        <f>+COUNTIF($B$1:B372,ESTADISTICAS!$B$9)</f>
        <v>15</v>
      </c>
      <c r="B372" s="38">
        <v>23</v>
      </c>
      <c r="C372" s="38" t="s">
        <v>1381</v>
      </c>
      <c r="D372" s="38">
        <v>1710</v>
      </c>
      <c r="E372" s="38"/>
      <c r="F372" s="38" t="s">
        <v>101</v>
      </c>
      <c r="G372" t="s">
        <v>1381</v>
      </c>
      <c r="H372" s="38" t="s">
        <v>98</v>
      </c>
      <c r="I372" s="38" t="s">
        <v>86</v>
      </c>
      <c r="J372" s="38">
        <v>3477</v>
      </c>
      <c r="K372" s="38"/>
    </row>
    <row r="373" spans="1:11" x14ac:dyDescent="0.25">
      <c r="A373" s="38">
        <f>+COUNTIF($B$1:B373,ESTADISTICAS!$B$9)</f>
        <v>15</v>
      </c>
      <c r="B373" s="38">
        <v>23</v>
      </c>
      <c r="C373" s="38" t="s">
        <v>1381</v>
      </c>
      <c r="D373" s="38">
        <v>1818</v>
      </c>
      <c r="E373" s="38"/>
      <c r="F373" s="38" t="s">
        <v>111</v>
      </c>
      <c r="G373" t="s">
        <v>2234</v>
      </c>
      <c r="H373" s="38" t="s">
        <v>98</v>
      </c>
      <c r="I373" s="38" t="s">
        <v>86</v>
      </c>
      <c r="J373" s="38">
        <v>2799</v>
      </c>
      <c r="K373" s="38"/>
    </row>
    <row r="374" spans="1:11" x14ac:dyDescent="0.25">
      <c r="A374" s="38">
        <f>+COUNTIF($B$1:B374,ESTADISTICAS!$B$9)</f>
        <v>15</v>
      </c>
      <c r="B374" s="38">
        <v>23</v>
      </c>
      <c r="C374" s="38" t="s">
        <v>1381</v>
      </c>
      <c r="D374" s="38">
        <v>1823</v>
      </c>
      <c r="E374" s="38"/>
      <c r="F374" s="38" t="s">
        <v>282</v>
      </c>
      <c r="G374" t="s">
        <v>2202</v>
      </c>
      <c r="H374" s="38" t="s">
        <v>98</v>
      </c>
      <c r="I374" s="38" t="s">
        <v>86</v>
      </c>
      <c r="J374" s="38">
        <v>11</v>
      </c>
      <c r="K374" s="38"/>
    </row>
    <row r="375" spans="1:11" x14ac:dyDescent="0.25">
      <c r="A375" s="38">
        <f>+COUNTIF($B$1:B375,ESTADISTICAS!$B$9)</f>
        <v>15</v>
      </c>
      <c r="B375" s="38">
        <v>23</v>
      </c>
      <c r="C375" s="38" t="s">
        <v>1381</v>
      </c>
      <c r="D375" s="38">
        <v>1832</v>
      </c>
      <c r="E375" s="38"/>
      <c r="F375" s="38" t="s">
        <v>254</v>
      </c>
      <c r="G375" t="s">
        <v>2093</v>
      </c>
      <c r="H375" s="38" t="s">
        <v>98</v>
      </c>
      <c r="I375" s="38" t="s">
        <v>86</v>
      </c>
      <c r="J375" s="38">
        <v>17</v>
      </c>
      <c r="K375" s="38"/>
    </row>
    <row r="376" spans="1:11" x14ac:dyDescent="0.25">
      <c r="A376" s="38">
        <f>+COUNTIF($B$1:B376,ESTADISTICAS!$B$9)</f>
        <v>15</v>
      </c>
      <c r="B376" s="38">
        <v>23</v>
      </c>
      <c r="C376" s="38" t="s">
        <v>1381</v>
      </c>
      <c r="D376" s="38">
        <v>1833</v>
      </c>
      <c r="E376" s="38"/>
      <c r="F376" s="38" t="s">
        <v>203</v>
      </c>
      <c r="G376" t="s">
        <v>1381</v>
      </c>
      <c r="H376" s="38" t="s">
        <v>98</v>
      </c>
      <c r="I376" s="38" t="s">
        <v>86</v>
      </c>
      <c r="J376" s="38">
        <v>8056</v>
      </c>
      <c r="K376" s="38"/>
    </row>
    <row r="377" spans="1:11" x14ac:dyDescent="0.25">
      <c r="A377" s="38">
        <f>+COUNTIF($B$1:B377,ESTADISTICAS!$B$9)</f>
        <v>15</v>
      </c>
      <c r="B377" s="38">
        <v>23</v>
      </c>
      <c r="C377" s="38" t="s">
        <v>1381</v>
      </c>
      <c r="D377" s="38">
        <v>2102</v>
      </c>
      <c r="E377" s="38"/>
      <c r="F377" s="38" t="s">
        <v>113</v>
      </c>
      <c r="G377" t="s">
        <v>2234</v>
      </c>
      <c r="H377" s="38" t="s">
        <v>85</v>
      </c>
      <c r="I377" s="38" t="s">
        <v>86</v>
      </c>
      <c r="J377" s="38">
        <v>1542</v>
      </c>
      <c r="K377" s="38"/>
    </row>
    <row r="378" spans="1:11" x14ac:dyDescent="0.25">
      <c r="A378" s="38">
        <f>+COUNTIF($B$1:B378,ESTADISTICAS!$B$9)</f>
        <v>15</v>
      </c>
      <c r="B378" s="38">
        <v>23</v>
      </c>
      <c r="C378" s="38" t="s">
        <v>1381</v>
      </c>
      <c r="D378" s="38">
        <v>2104</v>
      </c>
      <c r="E378" s="38"/>
      <c r="F378" s="38" t="s">
        <v>114</v>
      </c>
      <c r="G378" t="s">
        <v>2234</v>
      </c>
      <c r="H378" s="38" t="s">
        <v>85</v>
      </c>
      <c r="I378" s="38" t="s">
        <v>115</v>
      </c>
      <c r="J378" s="38">
        <v>418</v>
      </c>
      <c r="K378" s="38"/>
    </row>
    <row r="379" spans="1:11" x14ac:dyDescent="0.25">
      <c r="A379" s="38">
        <f>+COUNTIF($B$1:B379,ESTADISTICAS!$B$9)</f>
        <v>15</v>
      </c>
      <c r="B379" s="38">
        <v>23</v>
      </c>
      <c r="C379" s="38" t="s">
        <v>1381</v>
      </c>
      <c r="D379" s="38">
        <v>2709</v>
      </c>
      <c r="E379" s="38"/>
      <c r="F379" s="38" t="s">
        <v>120</v>
      </c>
      <c r="G379" t="s">
        <v>2234</v>
      </c>
      <c r="H379" s="38" t="s">
        <v>98</v>
      </c>
      <c r="I379" s="38" t="s">
        <v>115</v>
      </c>
      <c r="J379" s="38">
        <v>75</v>
      </c>
      <c r="K379" s="38"/>
    </row>
    <row r="380" spans="1:11" x14ac:dyDescent="0.25">
      <c r="A380" s="38">
        <f>+COUNTIF($B$1:B380,ESTADISTICAS!$B$9)</f>
        <v>15</v>
      </c>
      <c r="B380" s="38">
        <v>23</v>
      </c>
      <c r="C380" s="38" t="s">
        <v>1381</v>
      </c>
      <c r="D380" s="38">
        <v>2719</v>
      </c>
      <c r="E380" s="38"/>
      <c r="F380" s="38" t="s">
        <v>2562</v>
      </c>
      <c r="G380" t="s">
        <v>2198</v>
      </c>
      <c r="H380" s="38" t="s">
        <v>98</v>
      </c>
      <c r="I380" s="38" t="s">
        <v>86</v>
      </c>
      <c r="J380" s="38">
        <v>187</v>
      </c>
      <c r="K380" s="38"/>
    </row>
    <row r="381" spans="1:11" x14ac:dyDescent="0.25">
      <c r="A381" s="38">
        <f>+COUNTIF($B$1:B381,ESTADISTICAS!$B$9)</f>
        <v>15</v>
      </c>
      <c r="B381" s="38">
        <v>23</v>
      </c>
      <c r="C381" s="38" t="s">
        <v>1381</v>
      </c>
      <c r="D381" s="38">
        <v>2812</v>
      </c>
      <c r="E381" s="38"/>
      <c r="F381" s="38" t="s">
        <v>214</v>
      </c>
      <c r="G381" t="s">
        <v>2234</v>
      </c>
      <c r="H381" s="38" t="s">
        <v>98</v>
      </c>
      <c r="I381" s="38" t="s">
        <v>86</v>
      </c>
      <c r="J381" s="38">
        <v>2</v>
      </c>
      <c r="K381" s="38"/>
    </row>
    <row r="382" spans="1:11" x14ac:dyDescent="0.25">
      <c r="A382" s="38">
        <f>+COUNTIF($B$1:B382,ESTADISTICAS!$B$9)</f>
        <v>15</v>
      </c>
      <c r="B382" s="39">
        <v>23</v>
      </c>
      <c r="C382" s="38" t="s">
        <v>1381</v>
      </c>
      <c r="D382" s="38">
        <v>2823</v>
      </c>
      <c r="E382" s="38"/>
      <c r="F382" s="38" t="s">
        <v>283</v>
      </c>
      <c r="G382" t="s">
        <v>1592</v>
      </c>
      <c r="H382" s="38" t="s">
        <v>98</v>
      </c>
      <c r="I382" s="38" t="s">
        <v>115</v>
      </c>
      <c r="J382" s="38">
        <v>51</v>
      </c>
      <c r="K382" s="38"/>
    </row>
    <row r="383" spans="1:11" x14ac:dyDescent="0.25">
      <c r="A383" s="38">
        <f>+COUNTIF($B$1:B383,ESTADISTICAS!$B$9)</f>
        <v>15</v>
      </c>
      <c r="B383" s="39">
        <v>23</v>
      </c>
      <c r="C383" s="38" t="s">
        <v>1381</v>
      </c>
      <c r="D383" s="38">
        <v>2831</v>
      </c>
      <c r="E383" s="38"/>
      <c r="F383" s="38" t="s">
        <v>133</v>
      </c>
      <c r="G383" t="s">
        <v>2234</v>
      </c>
      <c r="H383" s="38" t="s">
        <v>98</v>
      </c>
      <c r="I383" s="38" t="s">
        <v>115</v>
      </c>
      <c r="J383" s="38">
        <v>131</v>
      </c>
      <c r="K383" s="38"/>
    </row>
    <row r="384" spans="1:11" x14ac:dyDescent="0.25">
      <c r="A384" s="38">
        <f>+COUNTIF($B$1:B384,ESTADISTICAS!$B$9)</f>
        <v>15</v>
      </c>
      <c r="B384" s="39">
        <v>23</v>
      </c>
      <c r="C384" s="38" t="s">
        <v>1381</v>
      </c>
      <c r="D384" s="38">
        <v>2833</v>
      </c>
      <c r="E384" s="38"/>
      <c r="F384" s="38" t="s">
        <v>134</v>
      </c>
      <c r="G384" t="s">
        <v>2198</v>
      </c>
      <c r="H384" s="38" t="s">
        <v>98</v>
      </c>
      <c r="I384" s="38" t="s">
        <v>115</v>
      </c>
      <c r="J384" s="38">
        <v>2025</v>
      </c>
      <c r="K384" s="38"/>
    </row>
    <row r="385" spans="1:11" x14ac:dyDescent="0.25">
      <c r="A385" s="38">
        <f>+COUNTIF($B$1:B385,ESTADISTICAS!$B$9)</f>
        <v>15</v>
      </c>
      <c r="B385" s="38">
        <v>23</v>
      </c>
      <c r="C385" s="38" t="s">
        <v>1381</v>
      </c>
      <c r="D385" s="38">
        <v>2850</v>
      </c>
      <c r="E385" s="38"/>
      <c r="F385" s="38" t="s">
        <v>175</v>
      </c>
      <c r="G385" t="s">
        <v>1592</v>
      </c>
      <c r="H385" s="38" t="s">
        <v>98</v>
      </c>
      <c r="I385" s="38" t="s">
        <v>115</v>
      </c>
      <c r="J385" s="38">
        <v>29</v>
      </c>
      <c r="K385" s="38"/>
    </row>
    <row r="386" spans="1:11" x14ac:dyDescent="0.25">
      <c r="A386" s="38">
        <f>+COUNTIF($B$1:B386,ESTADISTICAS!$B$9)</f>
        <v>15</v>
      </c>
      <c r="B386" s="39">
        <v>23</v>
      </c>
      <c r="C386" s="38" t="s">
        <v>1381</v>
      </c>
      <c r="D386" s="38">
        <v>3710</v>
      </c>
      <c r="E386" s="38"/>
      <c r="F386" s="38" t="s">
        <v>2170</v>
      </c>
      <c r="G386" t="s">
        <v>2093</v>
      </c>
      <c r="H386" s="38" t="s">
        <v>98</v>
      </c>
      <c r="I386" s="38" t="s">
        <v>115</v>
      </c>
      <c r="J386" s="38">
        <v>136</v>
      </c>
      <c r="K386" s="38"/>
    </row>
    <row r="387" spans="1:11" x14ac:dyDescent="0.25">
      <c r="A387" s="38">
        <f>+COUNTIF($B$1:B387,ESTADISTICAS!$B$9)</f>
        <v>15</v>
      </c>
      <c r="B387" s="38">
        <v>23</v>
      </c>
      <c r="C387" s="38" t="s">
        <v>1381</v>
      </c>
      <c r="D387" s="38">
        <v>4813</v>
      </c>
      <c r="E387" s="38"/>
      <c r="F387" s="38" t="s">
        <v>150</v>
      </c>
      <c r="G387" t="s">
        <v>2234</v>
      </c>
      <c r="H387" s="38" t="s">
        <v>98</v>
      </c>
      <c r="I387" s="38" t="s">
        <v>151</v>
      </c>
      <c r="J387" s="38">
        <v>264</v>
      </c>
      <c r="K387" s="38"/>
    </row>
    <row r="388" spans="1:11" x14ac:dyDescent="0.25">
      <c r="A388" s="38">
        <f>+COUNTIF($B$1:B388,ESTADISTICAS!$B$9)</f>
        <v>15</v>
      </c>
      <c r="B388" s="38">
        <v>23</v>
      </c>
      <c r="C388" s="38" t="s">
        <v>1381</v>
      </c>
      <c r="D388" s="38">
        <v>4837</v>
      </c>
      <c r="E388" s="38"/>
      <c r="F388" s="38" t="s">
        <v>2585</v>
      </c>
      <c r="G388" t="s">
        <v>2206</v>
      </c>
      <c r="H388" s="38" t="s">
        <v>98</v>
      </c>
      <c r="I388" s="38" t="s">
        <v>115</v>
      </c>
      <c r="J388" s="38">
        <v>98</v>
      </c>
      <c r="K388" s="38"/>
    </row>
    <row r="389" spans="1:11" x14ac:dyDescent="0.25">
      <c r="A389" s="38">
        <f>+COUNTIF($B$1:B389,ESTADISTICAS!$B$9)</f>
        <v>15</v>
      </c>
      <c r="B389" s="39">
        <v>23</v>
      </c>
      <c r="C389" s="38" t="s">
        <v>1381</v>
      </c>
      <c r="D389" s="38">
        <v>9110</v>
      </c>
      <c r="E389" s="38"/>
      <c r="F389" s="38" t="s">
        <v>153</v>
      </c>
      <c r="G389" t="s">
        <v>2234</v>
      </c>
      <c r="H389" s="38" t="s">
        <v>85</v>
      </c>
      <c r="I389" s="38" t="s">
        <v>139</v>
      </c>
      <c r="J389" s="38">
        <v>2780</v>
      </c>
      <c r="K389" s="38"/>
    </row>
    <row r="390" spans="1:11" x14ac:dyDescent="0.25">
      <c r="A390" s="38">
        <f>+COUNTIF($B$1:B390,ESTADISTICAS!$B$9)</f>
        <v>15</v>
      </c>
      <c r="B390" s="38">
        <v>23</v>
      </c>
      <c r="C390" s="38" t="s">
        <v>1381</v>
      </c>
      <c r="D390" s="38">
        <v>9119</v>
      </c>
      <c r="E390" s="38"/>
      <c r="F390" s="38" t="s">
        <v>156</v>
      </c>
      <c r="G390" t="s">
        <v>2206</v>
      </c>
      <c r="H390" s="38" t="s">
        <v>98</v>
      </c>
      <c r="I390" s="38" t="s">
        <v>115</v>
      </c>
      <c r="J390" s="38">
        <v>352</v>
      </c>
      <c r="K390" s="38"/>
    </row>
    <row r="391" spans="1:11" x14ac:dyDescent="0.25">
      <c r="A391" s="38">
        <f>+COUNTIF($B$1:B391,ESTADISTICAS!$B$9)</f>
        <v>15</v>
      </c>
      <c r="B391" s="39">
        <v>23</v>
      </c>
      <c r="C391" s="38" t="s">
        <v>1381</v>
      </c>
      <c r="D391" s="38">
        <v>9929</v>
      </c>
      <c r="E391" s="38"/>
      <c r="F391" s="38" t="s">
        <v>2579</v>
      </c>
      <c r="G391" t="s">
        <v>2209</v>
      </c>
      <c r="H391" s="38" t="s">
        <v>85</v>
      </c>
      <c r="I391" s="38" t="s">
        <v>86</v>
      </c>
      <c r="J391" s="38">
        <v>7</v>
      </c>
      <c r="K391" s="38"/>
    </row>
    <row r="392" spans="1:11" x14ac:dyDescent="0.25">
      <c r="A392" s="38">
        <f>+COUNTIF($B$1:B392,ESTADISTICAS!$B$9)</f>
        <v>15</v>
      </c>
      <c r="B392" s="38">
        <v>25</v>
      </c>
      <c r="C392" s="38" t="s">
        <v>2203</v>
      </c>
      <c r="D392" s="38">
        <v>1117</v>
      </c>
      <c r="E392" s="38"/>
      <c r="F392" s="38" t="s">
        <v>184</v>
      </c>
      <c r="G392" t="s">
        <v>2234</v>
      </c>
      <c r="H392" s="38" t="s">
        <v>85</v>
      </c>
      <c r="I392" s="38" t="s">
        <v>86</v>
      </c>
      <c r="J392" s="38">
        <v>5264</v>
      </c>
      <c r="K392" s="38"/>
    </row>
    <row r="393" spans="1:11" x14ac:dyDescent="0.25">
      <c r="A393" s="38">
        <f>+COUNTIF($B$1:B393,ESTADISTICAS!$B$9)</f>
        <v>15</v>
      </c>
      <c r="B393" s="39">
        <v>25</v>
      </c>
      <c r="C393" s="38" t="s">
        <v>2203</v>
      </c>
      <c r="D393" s="38">
        <v>1121</v>
      </c>
      <c r="E393" s="38"/>
      <c r="F393" s="38" t="s">
        <v>185</v>
      </c>
      <c r="G393" t="s">
        <v>2234</v>
      </c>
      <c r="H393" s="38" t="s">
        <v>85</v>
      </c>
      <c r="I393" s="38" t="s">
        <v>86</v>
      </c>
      <c r="J393" s="38">
        <v>254</v>
      </c>
      <c r="K393" s="38"/>
    </row>
    <row r="394" spans="1:11" x14ac:dyDescent="0.25">
      <c r="A394" s="38">
        <f>+COUNTIF($B$1:B394,ESTADISTICAS!$B$9)</f>
        <v>15</v>
      </c>
      <c r="B394" s="39">
        <v>25</v>
      </c>
      <c r="C394" s="38" t="s">
        <v>2203</v>
      </c>
      <c r="D394" s="38">
        <v>1207</v>
      </c>
      <c r="E394" s="38"/>
      <c r="F394" s="38" t="s">
        <v>92</v>
      </c>
      <c r="G394" t="s">
        <v>2200</v>
      </c>
      <c r="H394" s="38" t="s">
        <v>85</v>
      </c>
      <c r="I394" s="38" t="s">
        <v>86</v>
      </c>
      <c r="J394" s="38">
        <v>1581</v>
      </c>
      <c r="K394" s="38"/>
    </row>
    <row r="395" spans="1:11" x14ac:dyDescent="0.25">
      <c r="A395" s="38">
        <f>+COUNTIF($B$1:B395,ESTADISTICAS!$B$9)</f>
        <v>15</v>
      </c>
      <c r="B395" s="39">
        <v>25</v>
      </c>
      <c r="C395" s="38" t="s">
        <v>2203</v>
      </c>
      <c r="D395" s="38">
        <v>1212</v>
      </c>
      <c r="E395" s="38"/>
      <c r="F395" s="38" t="s">
        <v>96</v>
      </c>
      <c r="G395" t="s">
        <v>2560</v>
      </c>
      <c r="H395" s="38" t="s">
        <v>85</v>
      </c>
      <c r="I395" s="38" t="s">
        <v>86</v>
      </c>
      <c r="J395" s="38">
        <v>56</v>
      </c>
      <c r="K395" s="38"/>
    </row>
    <row r="396" spans="1:11" x14ac:dyDescent="0.25">
      <c r="A396" s="38">
        <f>+COUNTIF($B$1:B396,ESTADISTICAS!$B$9)</f>
        <v>15</v>
      </c>
      <c r="B396" s="39">
        <v>25</v>
      </c>
      <c r="C396" s="38" t="s">
        <v>2203</v>
      </c>
      <c r="D396" s="38">
        <v>1214</v>
      </c>
      <c r="E396" s="38"/>
      <c r="F396" s="38" t="s">
        <v>284</v>
      </c>
      <c r="G396" t="s">
        <v>2203</v>
      </c>
      <c r="H396" s="38" t="s">
        <v>85</v>
      </c>
      <c r="I396" s="38" t="s">
        <v>86</v>
      </c>
      <c r="J396" s="38">
        <v>13319</v>
      </c>
      <c r="K396" s="38"/>
    </row>
    <row r="397" spans="1:11" x14ac:dyDescent="0.25">
      <c r="A397" s="38">
        <f>+COUNTIF($B$1:B397,ESTADISTICAS!$B$9)</f>
        <v>15</v>
      </c>
      <c r="B397" s="39">
        <v>25</v>
      </c>
      <c r="C397" s="38" t="s">
        <v>2203</v>
      </c>
      <c r="D397" s="38">
        <v>1703</v>
      </c>
      <c r="E397" s="38"/>
      <c r="F397" s="38" t="s">
        <v>187</v>
      </c>
      <c r="G397" t="s">
        <v>2234</v>
      </c>
      <c r="H397" s="38" t="s">
        <v>98</v>
      </c>
      <c r="I397" s="38" t="s">
        <v>86</v>
      </c>
      <c r="J397" s="38">
        <v>43</v>
      </c>
      <c r="K397" s="38"/>
    </row>
    <row r="398" spans="1:11" x14ac:dyDescent="0.25">
      <c r="A398" s="38">
        <f>+COUNTIF($B$1:B398,ESTADISTICAS!$B$9)</f>
        <v>15</v>
      </c>
      <c r="B398" s="39">
        <v>25</v>
      </c>
      <c r="C398" s="38" t="s">
        <v>2203</v>
      </c>
      <c r="D398" s="38">
        <v>1704</v>
      </c>
      <c r="E398" s="38"/>
      <c r="F398" s="38" t="s">
        <v>99</v>
      </c>
      <c r="G398" t="s">
        <v>2234</v>
      </c>
      <c r="H398" s="38" t="s">
        <v>98</v>
      </c>
      <c r="I398" s="38" t="s">
        <v>86</v>
      </c>
      <c r="J398" s="38">
        <v>108</v>
      </c>
      <c r="K398" s="38"/>
    </row>
    <row r="399" spans="1:11" x14ac:dyDescent="0.25">
      <c r="A399" s="38">
        <f>+COUNTIF($B$1:B399,ESTADISTICAS!$B$9)</f>
        <v>15</v>
      </c>
      <c r="B399" s="38">
        <v>25</v>
      </c>
      <c r="C399" s="38" t="s">
        <v>2203</v>
      </c>
      <c r="D399" s="38">
        <v>1711</v>
      </c>
      <c r="E399" s="38"/>
      <c r="F399" s="38" t="s">
        <v>190</v>
      </c>
      <c r="G399" t="s">
        <v>2203</v>
      </c>
      <c r="H399" s="38" t="s">
        <v>98</v>
      </c>
      <c r="I399" s="38" t="s">
        <v>86</v>
      </c>
      <c r="J399" s="38">
        <v>12942</v>
      </c>
      <c r="K399" s="38"/>
    </row>
    <row r="400" spans="1:11" x14ac:dyDescent="0.25">
      <c r="A400" s="38">
        <f>+COUNTIF($B$1:B400,ESTADISTICAS!$B$9)</f>
        <v>15</v>
      </c>
      <c r="B400" s="38">
        <v>25</v>
      </c>
      <c r="C400" s="38" t="s">
        <v>2203</v>
      </c>
      <c r="D400" s="38">
        <v>1815</v>
      </c>
      <c r="E400" s="38"/>
      <c r="F400" s="38" t="s">
        <v>200</v>
      </c>
      <c r="G400" t="s">
        <v>2203</v>
      </c>
      <c r="H400" s="38" t="s">
        <v>98</v>
      </c>
      <c r="I400" s="38" t="s">
        <v>86</v>
      </c>
      <c r="J400" s="38">
        <v>981</v>
      </c>
      <c r="K400" s="38"/>
    </row>
    <row r="401" spans="1:11" x14ac:dyDescent="0.25">
      <c r="A401" s="38">
        <f>+COUNTIF($B$1:B401,ESTADISTICAS!$B$9)</f>
        <v>15</v>
      </c>
      <c r="B401" s="38">
        <v>25</v>
      </c>
      <c r="C401" s="38" t="s">
        <v>2203</v>
      </c>
      <c r="D401" s="38">
        <v>2102</v>
      </c>
      <c r="E401" s="38"/>
      <c r="F401" s="38" t="s">
        <v>113</v>
      </c>
      <c r="G401" t="s">
        <v>2234</v>
      </c>
      <c r="H401" s="38" t="s">
        <v>85</v>
      </c>
      <c r="I401" s="38" t="s">
        <v>86</v>
      </c>
      <c r="J401" s="38">
        <v>8616</v>
      </c>
      <c r="K401" s="38"/>
    </row>
    <row r="402" spans="1:11" x14ac:dyDescent="0.25">
      <c r="A402" s="38">
        <f>+COUNTIF($B$1:B402,ESTADISTICAS!$B$9)</f>
        <v>15</v>
      </c>
      <c r="B402" s="38">
        <v>25</v>
      </c>
      <c r="C402" s="38" t="s">
        <v>2203</v>
      </c>
      <c r="D402" s="38">
        <v>2104</v>
      </c>
      <c r="E402" s="38"/>
      <c r="F402" s="38" t="s">
        <v>114</v>
      </c>
      <c r="G402" t="s">
        <v>2234</v>
      </c>
      <c r="H402" s="38" t="s">
        <v>85</v>
      </c>
      <c r="I402" s="38" t="s">
        <v>115</v>
      </c>
      <c r="J402" s="38">
        <v>1217</v>
      </c>
      <c r="K402" s="38"/>
    </row>
    <row r="403" spans="1:11" x14ac:dyDescent="0.25">
      <c r="A403" s="38">
        <f>+COUNTIF($B$1:B403,ESTADISTICAS!$B$9)</f>
        <v>15</v>
      </c>
      <c r="B403" s="38">
        <v>25</v>
      </c>
      <c r="C403" s="38" t="s">
        <v>2203</v>
      </c>
      <c r="D403" s="38">
        <v>2106</v>
      </c>
      <c r="E403" s="38"/>
      <c r="F403" s="38" t="s">
        <v>169</v>
      </c>
      <c r="G403" t="s">
        <v>2234</v>
      </c>
      <c r="H403" s="38" t="s">
        <v>85</v>
      </c>
      <c r="I403" s="38" t="s">
        <v>115</v>
      </c>
      <c r="J403" s="38">
        <v>1749</v>
      </c>
      <c r="K403" s="38"/>
    </row>
    <row r="404" spans="1:11" x14ac:dyDescent="0.25">
      <c r="A404" s="38">
        <f>+COUNTIF($B$1:B404,ESTADISTICAS!$B$9)</f>
        <v>15</v>
      </c>
      <c r="B404" s="38">
        <v>25</v>
      </c>
      <c r="C404" s="38" t="s">
        <v>2203</v>
      </c>
      <c r="D404" s="38">
        <v>2701</v>
      </c>
      <c r="E404" s="38"/>
      <c r="F404" s="38" t="s">
        <v>204</v>
      </c>
      <c r="G404" t="s">
        <v>2234</v>
      </c>
      <c r="H404" s="38" t="s">
        <v>98</v>
      </c>
      <c r="I404" s="38" t="s">
        <v>115</v>
      </c>
      <c r="J404" s="38">
        <v>146</v>
      </c>
      <c r="K404" s="38"/>
    </row>
    <row r="405" spans="1:11" x14ac:dyDescent="0.25">
      <c r="A405" s="38">
        <f>+COUNTIF($B$1:B405,ESTADISTICAS!$B$9)</f>
        <v>15</v>
      </c>
      <c r="B405" s="38">
        <v>25</v>
      </c>
      <c r="C405" s="38" t="s">
        <v>2203</v>
      </c>
      <c r="D405" s="38">
        <v>2709</v>
      </c>
      <c r="E405" s="38"/>
      <c r="F405" s="38" t="s">
        <v>120</v>
      </c>
      <c r="G405" t="s">
        <v>2234</v>
      </c>
      <c r="H405" s="38" t="s">
        <v>98</v>
      </c>
      <c r="I405" s="38" t="s">
        <v>115</v>
      </c>
      <c r="J405" s="38">
        <v>4</v>
      </c>
      <c r="K405" s="38"/>
    </row>
    <row r="406" spans="1:11" x14ac:dyDescent="0.25">
      <c r="A406" s="38">
        <f>+COUNTIF($B$1:B406,ESTADISTICAS!$B$9)</f>
        <v>15</v>
      </c>
      <c r="B406" s="38">
        <v>25</v>
      </c>
      <c r="C406" s="38" t="s">
        <v>2203</v>
      </c>
      <c r="D406" s="38">
        <v>2710</v>
      </c>
      <c r="E406" s="38"/>
      <c r="F406" s="38" t="s">
        <v>207</v>
      </c>
      <c r="G406" t="s">
        <v>2234</v>
      </c>
      <c r="H406" s="38" t="s">
        <v>98</v>
      </c>
      <c r="I406" s="38" t="s">
        <v>115</v>
      </c>
      <c r="J406" s="38">
        <v>370</v>
      </c>
      <c r="K406" s="38"/>
    </row>
    <row r="407" spans="1:11" x14ac:dyDescent="0.25">
      <c r="A407" s="38">
        <f>+COUNTIF($B$1:B407,ESTADISTICAS!$B$9)</f>
        <v>15</v>
      </c>
      <c r="B407" s="38">
        <v>25</v>
      </c>
      <c r="C407" s="38" t="s">
        <v>2203</v>
      </c>
      <c r="D407" s="38">
        <v>2723</v>
      </c>
      <c r="E407" s="38"/>
      <c r="F407" s="38" t="s">
        <v>210</v>
      </c>
      <c r="G407" t="s">
        <v>2234</v>
      </c>
      <c r="H407" s="38" t="s">
        <v>98</v>
      </c>
      <c r="I407" s="38" t="s">
        <v>115</v>
      </c>
      <c r="J407" s="38">
        <v>542</v>
      </c>
      <c r="K407" s="38"/>
    </row>
    <row r="408" spans="1:11" x14ac:dyDescent="0.25">
      <c r="A408" s="38">
        <f>+COUNTIF($B$1:B408,ESTADISTICAS!$B$9)</f>
        <v>15</v>
      </c>
      <c r="B408" s="38">
        <v>25</v>
      </c>
      <c r="C408" s="38" t="s">
        <v>2203</v>
      </c>
      <c r="D408" s="38">
        <v>2829</v>
      </c>
      <c r="E408" s="38"/>
      <c r="F408" s="38" t="s">
        <v>132</v>
      </c>
      <c r="G408" t="s">
        <v>2198</v>
      </c>
      <c r="H408" s="38" t="s">
        <v>98</v>
      </c>
      <c r="I408" s="38" t="s">
        <v>115</v>
      </c>
      <c r="J408" s="38">
        <v>19</v>
      </c>
      <c r="K408" s="38"/>
    </row>
    <row r="409" spans="1:11" x14ac:dyDescent="0.25">
      <c r="A409" s="38">
        <f>+COUNTIF($B$1:B409,ESTADISTICAS!$B$9)</f>
        <v>15</v>
      </c>
      <c r="B409" s="38">
        <v>25</v>
      </c>
      <c r="C409" s="38" t="s">
        <v>2203</v>
      </c>
      <c r="D409" s="38">
        <v>2829</v>
      </c>
      <c r="E409" s="38"/>
      <c r="F409" s="38" t="s">
        <v>132</v>
      </c>
      <c r="G409" t="s">
        <v>2234</v>
      </c>
      <c r="H409" s="38" t="s">
        <v>98</v>
      </c>
      <c r="I409" s="38" t="s">
        <v>115</v>
      </c>
      <c r="J409" s="38">
        <v>9281</v>
      </c>
      <c r="K409" s="38"/>
    </row>
    <row r="410" spans="1:11" x14ac:dyDescent="0.25">
      <c r="A410" s="38">
        <f>+COUNTIF($B$1:B410,ESTADISTICAS!$B$9)</f>
        <v>15</v>
      </c>
      <c r="B410" s="38">
        <v>25</v>
      </c>
      <c r="C410" s="38" t="s">
        <v>2203</v>
      </c>
      <c r="D410" s="38">
        <v>3809</v>
      </c>
      <c r="E410" s="38"/>
      <c r="F410" s="38" t="s">
        <v>2514</v>
      </c>
      <c r="G410" t="s">
        <v>2234</v>
      </c>
      <c r="H410" s="38" t="s">
        <v>98</v>
      </c>
      <c r="I410" s="38" t="s">
        <v>139</v>
      </c>
      <c r="J410" s="38">
        <v>126</v>
      </c>
      <c r="K410" s="38"/>
    </row>
    <row r="411" spans="1:11" x14ac:dyDescent="0.25">
      <c r="A411" s="38">
        <f>+COUNTIF($B$1:B411,ESTADISTICAS!$B$9)</f>
        <v>15</v>
      </c>
      <c r="B411" s="38">
        <v>25</v>
      </c>
      <c r="C411" s="38" t="s">
        <v>2203</v>
      </c>
      <c r="D411" s="38">
        <v>3819</v>
      </c>
      <c r="E411" s="38"/>
      <c r="F411" s="38" t="s">
        <v>227</v>
      </c>
      <c r="G411" t="s">
        <v>2234</v>
      </c>
      <c r="H411" s="38" t="s">
        <v>98</v>
      </c>
      <c r="I411" s="38" t="s">
        <v>139</v>
      </c>
      <c r="J411" s="38">
        <v>100</v>
      </c>
      <c r="K411" s="38"/>
    </row>
    <row r="412" spans="1:11" x14ac:dyDescent="0.25">
      <c r="A412" s="38">
        <f>+COUNTIF($B$1:B412,ESTADISTICAS!$B$9)</f>
        <v>15</v>
      </c>
      <c r="B412" s="38">
        <v>25</v>
      </c>
      <c r="C412" s="38" t="s">
        <v>2203</v>
      </c>
      <c r="D412" s="38">
        <v>3828</v>
      </c>
      <c r="E412" s="38"/>
      <c r="F412" s="38" t="s">
        <v>2570</v>
      </c>
      <c r="G412" t="s">
        <v>2234</v>
      </c>
      <c r="H412" s="38" t="s">
        <v>98</v>
      </c>
      <c r="I412" s="38" t="s">
        <v>139</v>
      </c>
      <c r="J412" s="38">
        <v>2</v>
      </c>
      <c r="K412" s="38"/>
    </row>
    <row r="413" spans="1:11" x14ac:dyDescent="0.25">
      <c r="A413" s="38">
        <f>+COUNTIF($B$1:B413,ESTADISTICAS!$B$9)</f>
        <v>15</v>
      </c>
      <c r="B413" s="38">
        <v>25</v>
      </c>
      <c r="C413" s="38" t="s">
        <v>2203</v>
      </c>
      <c r="D413" s="38">
        <v>3902</v>
      </c>
      <c r="E413" s="38"/>
      <c r="F413" s="38" t="s">
        <v>285</v>
      </c>
      <c r="G413" t="s">
        <v>2203</v>
      </c>
      <c r="H413" s="38" t="s">
        <v>85</v>
      </c>
      <c r="I413" s="38" t="s">
        <v>139</v>
      </c>
      <c r="J413" s="38">
        <v>4831</v>
      </c>
      <c r="K413" s="38"/>
    </row>
    <row r="414" spans="1:11" x14ac:dyDescent="0.25">
      <c r="A414" s="38">
        <f>+COUNTIF($B$1:B414,ESTADISTICAS!$B$9)</f>
        <v>15</v>
      </c>
      <c r="B414" s="39">
        <v>25</v>
      </c>
      <c r="C414" s="38" t="s">
        <v>2203</v>
      </c>
      <c r="D414" s="38">
        <v>4110</v>
      </c>
      <c r="E414" s="38"/>
      <c r="F414" s="38" t="s">
        <v>286</v>
      </c>
      <c r="G414" t="s">
        <v>2200</v>
      </c>
      <c r="H414" s="38" t="s">
        <v>85</v>
      </c>
      <c r="I414" s="38" t="s">
        <v>151</v>
      </c>
      <c r="J414" s="38">
        <v>46</v>
      </c>
      <c r="K414" s="38"/>
    </row>
    <row r="415" spans="1:11" x14ac:dyDescent="0.25">
      <c r="A415" s="38">
        <f>+COUNTIF($B$1:B415,ESTADISTICAS!$B$9)</f>
        <v>15</v>
      </c>
      <c r="B415" s="39">
        <v>25</v>
      </c>
      <c r="C415" s="38" t="s">
        <v>2203</v>
      </c>
      <c r="D415" s="38">
        <v>4822</v>
      </c>
      <c r="E415" s="38"/>
      <c r="F415" s="38" t="s">
        <v>238</v>
      </c>
      <c r="G415" t="s">
        <v>2234</v>
      </c>
      <c r="H415" s="38" t="s">
        <v>98</v>
      </c>
      <c r="I415" s="38" t="s">
        <v>115</v>
      </c>
      <c r="J415" s="38">
        <v>172</v>
      </c>
      <c r="K415" s="38"/>
    </row>
    <row r="416" spans="1:11" x14ac:dyDescent="0.25">
      <c r="A416" s="38">
        <f>+COUNTIF($B$1:B416,ESTADISTICAS!$B$9)</f>
        <v>15</v>
      </c>
      <c r="B416" s="39">
        <v>25</v>
      </c>
      <c r="C416" s="38" t="s">
        <v>2203</v>
      </c>
      <c r="D416" s="38">
        <v>9102</v>
      </c>
      <c r="E416" s="38"/>
      <c r="F416" s="38" t="s">
        <v>287</v>
      </c>
      <c r="G416" t="s">
        <v>2203</v>
      </c>
      <c r="H416" s="38" t="s">
        <v>85</v>
      </c>
      <c r="I416" s="38" t="s">
        <v>139</v>
      </c>
      <c r="J416" s="38">
        <v>692</v>
      </c>
      <c r="K416" s="38"/>
    </row>
    <row r="417" spans="1:11" x14ac:dyDescent="0.25">
      <c r="A417" s="38">
        <f>+COUNTIF($B$1:B417,ESTADISTICAS!$B$9)</f>
        <v>15</v>
      </c>
      <c r="B417" s="39">
        <v>25</v>
      </c>
      <c r="C417" s="38" t="s">
        <v>2203</v>
      </c>
      <c r="D417" s="38">
        <v>9110</v>
      </c>
      <c r="E417" s="38"/>
      <c r="F417" s="38" t="s">
        <v>153</v>
      </c>
      <c r="G417" t="s">
        <v>2234</v>
      </c>
      <c r="H417" s="38" t="s">
        <v>85</v>
      </c>
      <c r="I417" s="38" t="s">
        <v>139</v>
      </c>
      <c r="J417" s="38">
        <v>19274</v>
      </c>
      <c r="K417" s="38"/>
    </row>
    <row r="418" spans="1:11" x14ac:dyDescent="0.25">
      <c r="A418" s="38">
        <f>+COUNTIF($B$1:B418,ESTADISTICAS!$B$9)</f>
        <v>15</v>
      </c>
      <c r="B418" s="38">
        <v>25</v>
      </c>
      <c r="C418" s="38" t="s">
        <v>2203</v>
      </c>
      <c r="D418" s="38">
        <v>9930</v>
      </c>
      <c r="E418" s="38"/>
      <c r="F418" s="38" t="s">
        <v>2586</v>
      </c>
      <c r="G418" t="s">
        <v>2234</v>
      </c>
      <c r="H418" s="38" t="s">
        <v>85</v>
      </c>
      <c r="I418" s="38" t="s">
        <v>115</v>
      </c>
      <c r="J418" s="38">
        <v>198</v>
      </c>
      <c r="K418" s="38"/>
    </row>
    <row r="419" spans="1:11" x14ac:dyDescent="0.25">
      <c r="A419" s="38">
        <f>+COUNTIF($B$1:B419,ESTADISTICAS!$B$9)</f>
        <v>15</v>
      </c>
      <c r="B419" s="38">
        <v>27</v>
      </c>
      <c r="C419" s="38" t="s">
        <v>2205</v>
      </c>
      <c r="D419" s="38">
        <v>1118</v>
      </c>
      <c r="E419" s="38"/>
      <c r="F419" s="38" t="s">
        <v>288</v>
      </c>
      <c r="G419" t="s">
        <v>2205</v>
      </c>
      <c r="H419" s="38" t="s">
        <v>85</v>
      </c>
      <c r="I419" s="38" t="s">
        <v>86</v>
      </c>
      <c r="J419" s="38">
        <v>13541</v>
      </c>
      <c r="K419" s="38"/>
    </row>
    <row r="420" spans="1:11" x14ac:dyDescent="0.25">
      <c r="A420" s="38">
        <f>+COUNTIF($B$1:B420,ESTADISTICAS!$B$9)</f>
        <v>15</v>
      </c>
      <c r="B420" s="38">
        <v>27</v>
      </c>
      <c r="C420" s="38" t="s">
        <v>2205</v>
      </c>
      <c r="D420" s="38">
        <v>1812</v>
      </c>
      <c r="E420" s="38"/>
      <c r="F420" s="38" t="s">
        <v>109</v>
      </c>
      <c r="G420" t="s">
        <v>2198</v>
      </c>
      <c r="H420" s="38" t="s">
        <v>98</v>
      </c>
      <c r="I420" s="38" t="s">
        <v>86</v>
      </c>
      <c r="J420" s="38">
        <v>185</v>
      </c>
      <c r="K420" s="38"/>
    </row>
    <row r="421" spans="1:11" x14ac:dyDescent="0.25">
      <c r="A421" s="38">
        <f>+COUNTIF($B$1:B421,ESTADISTICAS!$B$9)</f>
        <v>15</v>
      </c>
      <c r="B421" s="38">
        <v>27</v>
      </c>
      <c r="C421" s="38" t="s">
        <v>2205</v>
      </c>
      <c r="D421" s="38">
        <v>1818</v>
      </c>
      <c r="E421" s="38"/>
      <c r="F421" s="38" t="s">
        <v>111</v>
      </c>
      <c r="G421" t="s">
        <v>2234</v>
      </c>
      <c r="H421" s="38" t="s">
        <v>98</v>
      </c>
      <c r="I421" s="38" t="s">
        <v>86</v>
      </c>
      <c r="J421" s="38">
        <v>117</v>
      </c>
      <c r="K421" s="38"/>
    </row>
    <row r="422" spans="1:11" x14ac:dyDescent="0.25">
      <c r="A422" s="38">
        <f>+COUNTIF($B$1:B422,ESTADISTICAS!$B$9)</f>
        <v>15</v>
      </c>
      <c r="B422" s="38">
        <v>27</v>
      </c>
      <c r="C422" s="38" t="s">
        <v>2205</v>
      </c>
      <c r="D422" s="38">
        <v>1826</v>
      </c>
      <c r="E422" s="38"/>
      <c r="F422" s="38" t="s">
        <v>2204</v>
      </c>
      <c r="G422" t="s">
        <v>2234</v>
      </c>
      <c r="H422" s="38" t="s">
        <v>98</v>
      </c>
      <c r="I422" s="38" t="s">
        <v>86</v>
      </c>
      <c r="J422" s="38">
        <v>8</v>
      </c>
      <c r="K422" s="38"/>
    </row>
    <row r="423" spans="1:11" x14ac:dyDescent="0.25">
      <c r="A423" s="38">
        <f>+COUNTIF($B$1:B423,ESTADISTICAS!$B$9)</f>
        <v>15</v>
      </c>
      <c r="B423" s="38">
        <v>27</v>
      </c>
      <c r="C423" s="38" t="s">
        <v>2205</v>
      </c>
      <c r="D423" s="38">
        <v>2102</v>
      </c>
      <c r="E423" s="38"/>
      <c r="F423" s="38" t="s">
        <v>113</v>
      </c>
      <c r="G423" t="s">
        <v>2234</v>
      </c>
      <c r="H423" s="38" t="s">
        <v>85</v>
      </c>
      <c r="I423" s="38" t="s">
        <v>86</v>
      </c>
      <c r="J423" s="38">
        <v>717</v>
      </c>
      <c r="K423" s="38"/>
    </row>
    <row r="424" spans="1:11" x14ac:dyDescent="0.25">
      <c r="A424" s="38">
        <f>+COUNTIF($B$1:B424,ESTADISTICAS!$B$9)</f>
        <v>15</v>
      </c>
      <c r="B424" s="38">
        <v>27</v>
      </c>
      <c r="C424" s="38" t="s">
        <v>2205</v>
      </c>
      <c r="D424" s="38">
        <v>2104</v>
      </c>
      <c r="E424" s="38"/>
      <c r="F424" s="38" t="s">
        <v>114</v>
      </c>
      <c r="G424" t="s">
        <v>2234</v>
      </c>
      <c r="H424" s="38" t="s">
        <v>85</v>
      </c>
      <c r="I424" s="38" t="s">
        <v>115</v>
      </c>
      <c r="J424" s="38">
        <v>180</v>
      </c>
      <c r="K424" s="38"/>
    </row>
    <row r="425" spans="1:11" x14ac:dyDescent="0.25">
      <c r="A425" s="38">
        <f>+COUNTIF($B$1:B425,ESTADISTICAS!$B$9)</f>
        <v>15</v>
      </c>
      <c r="B425" s="38">
        <v>27</v>
      </c>
      <c r="C425" s="38" t="s">
        <v>2205</v>
      </c>
      <c r="D425" s="38">
        <v>2106</v>
      </c>
      <c r="E425" s="38"/>
      <c r="F425" s="38" t="s">
        <v>169</v>
      </c>
      <c r="G425" t="s">
        <v>2234</v>
      </c>
      <c r="H425" s="38" t="s">
        <v>85</v>
      </c>
      <c r="I425" s="38" t="s">
        <v>115</v>
      </c>
      <c r="J425" s="38">
        <v>144</v>
      </c>
      <c r="K425" s="38"/>
    </row>
    <row r="426" spans="1:11" x14ac:dyDescent="0.25">
      <c r="A426" s="38">
        <f>+COUNTIF($B$1:B426,ESTADISTICAS!$B$9)</f>
        <v>15</v>
      </c>
      <c r="B426" s="39">
        <v>27</v>
      </c>
      <c r="C426" s="38" t="s">
        <v>2205</v>
      </c>
      <c r="D426" s="38">
        <v>2833</v>
      </c>
      <c r="E426" s="38"/>
      <c r="F426" s="38" t="s">
        <v>134</v>
      </c>
      <c r="G426" t="s">
        <v>2198</v>
      </c>
      <c r="H426" s="38" t="s">
        <v>98</v>
      </c>
      <c r="I426" s="38" t="s">
        <v>115</v>
      </c>
      <c r="J426" s="38">
        <v>56</v>
      </c>
      <c r="K426" s="38"/>
    </row>
    <row r="427" spans="1:11" x14ac:dyDescent="0.25">
      <c r="A427" s="38">
        <f>+COUNTIF($B$1:B427,ESTADISTICAS!$B$9)</f>
        <v>15</v>
      </c>
      <c r="B427" s="39">
        <v>27</v>
      </c>
      <c r="C427" s="38" t="s">
        <v>2205</v>
      </c>
      <c r="D427" s="38">
        <v>9110</v>
      </c>
      <c r="E427" s="38"/>
      <c r="F427" s="38" t="s">
        <v>153</v>
      </c>
      <c r="G427" t="s">
        <v>2234</v>
      </c>
      <c r="H427" s="38" t="s">
        <v>85</v>
      </c>
      <c r="I427" s="38" t="s">
        <v>139</v>
      </c>
      <c r="J427" s="38">
        <v>587</v>
      </c>
      <c r="K427" s="38"/>
    </row>
    <row r="428" spans="1:11" x14ac:dyDescent="0.25">
      <c r="A428" s="38">
        <f>+COUNTIF($B$1:B428,ESTADISTICAS!$B$9)</f>
        <v>15</v>
      </c>
      <c r="B428" s="39">
        <v>27</v>
      </c>
      <c r="C428" s="38" t="s">
        <v>2205</v>
      </c>
      <c r="D428" s="38">
        <v>9116</v>
      </c>
      <c r="E428" s="38"/>
      <c r="F428" s="38" t="s">
        <v>154</v>
      </c>
      <c r="G428" t="s">
        <v>2205</v>
      </c>
      <c r="H428" s="38" t="s">
        <v>98</v>
      </c>
      <c r="I428" s="38" t="s">
        <v>115</v>
      </c>
      <c r="J428" s="38">
        <v>1793</v>
      </c>
      <c r="K428" s="38"/>
    </row>
    <row r="429" spans="1:11" x14ac:dyDescent="0.25">
      <c r="A429" s="38">
        <f>+COUNTIF($B$1:B429,ESTADISTICAS!$B$9)</f>
        <v>15</v>
      </c>
      <c r="B429" s="39">
        <v>27</v>
      </c>
      <c r="C429" s="38" t="s">
        <v>2205</v>
      </c>
      <c r="D429" s="38">
        <v>9929</v>
      </c>
      <c r="E429" s="38"/>
      <c r="F429" s="38" t="s">
        <v>2579</v>
      </c>
      <c r="G429" t="s">
        <v>2209</v>
      </c>
      <c r="H429" s="38" t="s">
        <v>85</v>
      </c>
      <c r="I429" s="38" t="s">
        <v>86</v>
      </c>
      <c r="J429" s="38">
        <v>15</v>
      </c>
      <c r="K429" s="38"/>
    </row>
    <row r="430" spans="1:11" x14ac:dyDescent="0.25">
      <c r="A430" s="38">
        <f>+COUNTIF($B$1:B430,ESTADISTICAS!$B$9)</f>
        <v>15</v>
      </c>
      <c r="B430" s="39">
        <v>41</v>
      </c>
      <c r="C430" s="38" t="s">
        <v>2220</v>
      </c>
      <c r="D430" s="38">
        <v>1111</v>
      </c>
      <c r="E430" s="38"/>
      <c r="F430" s="38" t="s">
        <v>87</v>
      </c>
      <c r="G430" t="s">
        <v>2175</v>
      </c>
      <c r="H430" s="38" t="s">
        <v>85</v>
      </c>
      <c r="I430" s="38" t="s">
        <v>86</v>
      </c>
      <c r="J430" s="38">
        <v>6</v>
      </c>
      <c r="K430" s="38"/>
    </row>
    <row r="431" spans="1:11" x14ac:dyDescent="0.25">
      <c r="A431" s="38">
        <f>+COUNTIF($B$1:B431,ESTADISTICAS!$B$9)</f>
        <v>15</v>
      </c>
      <c r="B431" s="38">
        <v>41</v>
      </c>
      <c r="C431" s="38" t="s">
        <v>2220</v>
      </c>
      <c r="D431" s="38">
        <v>1114</v>
      </c>
      <c r="E431" s="38"/>
      <c r="F431" s="38" t="s">
        <v>290</v>
      </c>
      <c r="G431" t="s">
        <v>2220</v>
      </c>
      <c r="H431" s="38" t="s">
        <v>85</v>
      </c>
      <c r="I431" s="38" t="s">
        <v>86</v>
      </c>
      <c r="J431" s="38">
        <v>14574</v>
      </c>
      <c r="K431" s="38"/>
    </row>
    <row r="432" spans="1:11" x14ac:dyDescent="0.25">
      <c r="A432" s="38">
        <f>+COUNTIF($B$1:B432,ESTADISTICAS!$B$9)</f>
        <v>15</v>
      </c>
      <c r="B432" s="38">
        <v>41</v>
      </c>
      <c r="C432" s="38" t="s">
        <v>2220</v>
      </c>
      <c r="D432" s="38">
        <v>1115</v>
      </c>
      <c r="E432" s="38"/>
      <c r="F432" s="38" t="s">
        <v>272</v>
      </c>
      <c r="G432" t="s">
        <v>2218</v>
      </c>
      <c r="H432" s="38" t="s">
        <v>85</v>
      </c>
      <c r="I432" s="38" t="s">
        <v>86</v>
      </c>
      <c r="J432" s="38">
        <v>169</v>
      </c>
      <c r="K432" s="38"/>
    </row>
    <row r="433" spans="1:11" x14ac:dyDescent="0.25">
      <c r="A433" s="38">
        <f>+COUNTIF($B$1:B433,ESTADISTICAS!$B$9)</f>
        <v>15</v>
      </c>
      <c r="B433" s="38">
        <v>41</v>
      </c>
      <c r="C433" s="38" t="s">
        <v>2220</v>
      </c>
      <c r="D433" s="38">
        <v>1207</v>
      </c>
      <c r="E433" s="38"/>
      <c r="F433" s="38" t="s">
        <v>92</v>
      </c>
      <c r="G433" t="s">
        <v>2200</v>
      </c>
      <c r="H433" s="38" t="s">
        <v>85</v>
      </c>
      <c r="I433" s="38" t="s">
        <v>86</v>
      </c>
      <c r="J433" s="38">
        <v>876</v>
      </c>
      <c r="K433" s="38"/>
    </row>
    <row r="434" spans="1:11" x14ac:dyDescent="0.25">
      <c r="A434" s="38">
        <f>+COUNTIF($B$1:B434,ESTADISTICAS!$B$9)</f>
        <v>15</v>
      </c>
      <c r="B434" s="38">
        <v>41</v>
      </c>
      <c r="C434" s="38" t="s">
        <v>2220</v>
      </c>
      <c r="D434" s="38">
        <v>1209</v>
      </c>
      <c r="E434" s="38"/>
      <c r="F434" s="38" t="s">
        <v>94</v>
      </c>
      <c r="G434" t="s">
        <v>2560</v>
      </c>
      <c r="H434" s="38" t="s">
        <v>85</v>
      </c>
      <c r="I434" s="38" t="s">
        <v>86</v>
      </c>
      <c r="J434" s="38">
        <v>3</v>
      </c>
      <c r="K434" s="38"/>
    </row>
    <row r="435" spans="1:11" x14ac:dyDescent="0.25">
      <c r="A435" s="38">
        <f>+COUNTIF($B$1:B435,ESTADISTICAS!$B$9)</f>
        <v>15</v>
      </c>
      <c r="B435" s="38">
        <v>41</v>
      </c>
      <c r="C435" s="38" t="s">
        <v>2220</v>
      </c>
      <c r="D435" s="38">
        <v>1704</v>
      </c>
      <c r="E435" s="38"/>
      <c r="F435" s="38" t="s">
        <v>99</v>
      </c>
      <c r="G435" t="s">
        <v>2234</v>
      </c>
      <c r="H435" s="38" t="s">
        <v>98</v>
      </c>
      <c r="I435" s="38" t="s">
        <v>86</v>
      </c>
      <c r="J435" s="38">
        <v>57</v>
      </c>
      <c r="K435" s="38"/>
    </row>
    <row r="436" spans="1:11" x14ac:dyDescent="0.25">
      <c r="A436" s="38">
        <f>+COUNTIF($B$1:B436,ESTADISTICAS!$B$9)</f>
        <v>15</v>
      </c>
      <c r="B436" s="38">
        <v>41</v>
      </c>
      <c r="C436" s="38" t="s">
        <v>2220</v>
      </c>
      <c r="D436" s="38">
        <v>1707</v>
      </c>
      <c r="E436" s="38"/>
      <c r="F436" s="38" t="s">
        <v>188</v>
      </c>
      <c r="G436" t="s">
        <v>2234</v>
      </c>
      <c r="H436" s="38" t="s">
        <v>98</v>
      </c>
      <c r="I436" s="38" t="s">
        <v>86</v>
      </c>
      <c r="J436" s="38">
        <v>92</v>
      </c>
      <c r="K436" s="38"/>
    </row>
    <row r="437" spans="1:11" x14ac:dyDescent="0.25">
      <c r="A437" s="38">
        <f>+COUNTIF($B$1:B437,ESTADISTICAS!$B$9)</f>
        <v>15</v>
      </c>
      <c r="B437" s="38">
        <v>41</v>
      </c>
      <c r="C437" s="38" t="s">
        <v>2220</v>
      </c>
      <c r="D437" s="38">
        <v>1710</v>
      </c>
      <c r="E437" s="38"/>
      <c r="F437" s="38" t="s">
        <v>101</v>
      </c>
      <c r="G437" t="s">
        <v>2198</v>
      </c>
      <c r="H437" s="38" t="s">
        <v>98</v>
      </c>
      <c r="I437" s="38" t="s">
        <v>86</v>
      </c>
      <c r="J437" s="38">
        <v>1</v>
      </c>
      <c r="K437" s="38"/>
    </row>
    <row r="438" spans="1:11" x14ac:dyDescent="0.25">
      <c r="A438" s="38">
        <f>+COUNTIF($B$1:B438,ESTADISTICAS!$B$9)</f>
        <v>15</v>
      </c>
      <c r="B438" s="38">
        <v>41</v>
      </c>
      <c r="C438" s="38" t="s">
        <v>2220</v>
      </c>
      <c r="D438" s="38">
        <v>1711</v>
      </c>
      <c r="E438" s="38"/>
      <c r="F438" s="38" t="s">
        <v>190</v>
      </c>
      <c r="G438" t="s">
        <v>2203</v>
      </c>
      <c r="H438" s="38" t="s">
        <v>98</v>
      </c>
      <c r="I438" s="38" t="s">
        <v>86</v>
      </c>
      <c r="J438" s="38">
        <v>125</v>
      </c>
      <c r="K438" s="38"/>
    </row>
    <row r="439" spans="1:11" x14ac:dyDescent="0.25">
      <c r="A439" s="38">
        <f>+COUNTIF($B$1:B439,ESTADISTICAS!$B$9)</f>
        <v>15</v>
      </c>
      <c r="B439" s="38">
        <v>41</v>
      </c>
      <c r="C439" s="38" t="s">
        <v>2220</v>
      </c>
      <c r="D439" s="38">
        <v>1714</v>
      </c>
      <c r="E439" s="38"/>
      <c r="F439" s="38" t="s">
        <v>103</v>
      </c>
      <c r="G439" t="s">
        <v>2234</v>
      </c>
      <c r="H439" s="38" t="s">
        <v>98</v>
      </c>
      <c r="I439" s="38" t="s">
        <v>86</v>
      </c>
      <c r="J439" s="38">
        <v>37</v>
      </c>
      <c r="K439" s="38"/>
    </row>
    <row r="440" spans="1:11" x14ac:dyDescent="0.25">
      <c r="A440" s="38">
        <f>+COUNTIF($B$1:B440,ESTADISTICAS!$B$9)</f>
        <v>15</v>
      </c>
      <c r="B440" s="39">
        <v>41</v>
      </c>
      <c r="C440" s="38" t="s">
        <v>2220</v>
      </c>
      <c r="D440" s="38">
        <v>1720</v>
      </c>
      <c r="E440" s="38"/>
      <c r="F440" s="38" t="s">
        <v>281</v>
      </c>
      <c r="G440" t="s">
        <v>1300</v>
      </c>
      <c r="H440" s="38" t="s">
        <v>98</v>
      </c>
      <c r="I440" s="38" t="s">
        <v>86</v>
      </c>
      <c r="J440" s="38">
        <v>83</v>
      </c>
      <c r="K440" s="38"/>
    </row>
    <row r="441" spans="1:11" x14ac:dyDescent="0.25">
      <c r="A441" s="38">
        <f>+COUNTIF($B$1:B441,ESTADISTICAS!$B$9)</f>
        <v>15</v>
      </c>
      <c r="B441" s="39">
        <v>41</v>
      </c>
      <c r="C441" s="38" t="s">
        <v>2220</v>
      </c>
      <c r="D441" s="38">
        <v>1722</v>
      </c>
      <c r="E441" s="38"/>
      <c r="F441" s="38" t="s">
        <v>106</v>
      </c>
      <c r="G441" t="s">
        <v>1255</v>
      </c>
      <c r="H441" s="38" t="s">
        <v>98</v>
      </c>
      <c r="I441" s="38" t="s">
        <v>86</v>
      </c>
      <c r="J441" s="38">
        <v>10</v>
      </c>
      <c r="K441" s="38"/>
    </row>
    <row r="442" spans="1:11" x14ac:dyDescent="0.25">
      <c r="A442" s="38">
        <f>+COUNTIF($B$1:B442,ESTADISTICAS!$B$9)</f>
        <v>15</v>
      </c>
      <c r="B442" s="38">
        <v>41</v>
      </c>
      <c r="C442" s="38" t="s">
        <v>2220</v>
      </c>
      <c r="D442" s="38">
        <v>1818</v>
      </c>
      <c r="E442" s="38"/>
      <c r="F442" s="38" t="s">
        <v>111</v>
      </c>
      <c r="G442" t="s">
        <v>2198</v>
      </c>
      <c r="H442" s="38" t="s">
        <v>98</v>
      </c>
      <c r="I442" s="38" t="s">
        <v>86</v>
      </c>
      <c r="J442" s="38">
        <v>57</v>
      </c>
      <c r="K442" s="38"/>
    </row>
    <row r="443" spans="1:11" x14ac:dyDescent="0.25">
      <c r="A443" s="38">
        <f>+COUNTIF($B$1:B443,ESTADISTICAS!$B$9)</f>
        <v>15</v>
      </c>
      <c r="B443" s="39">
        <v>41</v>
      </c>
      <c r="C443" s="38" t="s">
        <v>2220</v>
      </c>
      <c r="D443" s="38">
        <v>1818</v>
      </c>
      <c r="E443" s="38"/>
      <c r="F443" s="38" t="s">
        <v>111</v>
      </c>
      <c r="G443" t="s">
        <v>2234</v>
      </c>
      <c r="H443" s="38" t="s">
        <v>98</v>
      </c>
      <c r="I443" s="38" t="s">
        <v>86</v>
      </c>
      <c r="J443" s="38">
        <v>1458</v>
      </c>
      <c r="K443" s="38"/>
    </row>
    <row r="444" spans="1:11" x14ac:dyDescent="0.25">
      <c r="A444" s="38">
        <f>+COUNTIF($B$1:B444,ESTADISTICAS!$B$9)</f>
        <v>15</v>
      </c>
      <c r="B444" s="39">
        <v>41</v>
      </c>
      <c r="C444" s="38" t="s">
        <v>2220</v>
      </c>
      <c r="D444" s="38">
        <v>1826</v>
      </c>
      <c r="E444" s="38"/>
      <c r="F444" s="38" t="s">
        <v>2204</v>
      </c>
      <c r="G444" t="s">
        <v>2234</v>
      </c>
      <c r="H444" s="38" t="s">
        <v>98</v>
      </c>
      <c r="I444" s="38" t="s">
        <v>86</v>
      </c>
      <c r="J444" s="38">
        <v>1361</v>
      </c>
      <c r="K444" s="38"/>
    </row>
    <row r="445" spans="1:11" x14ac:dyDescent="0.25">
      <c r="A445" s="38">
        <f>+COUNTIF($B$1:B445,ESTADISTICAS!$B$9)</f>
        <v>15</v>
      </c>
      <c r="B445" s="39">
        <v>41</v>
      </c>
      <c r="C445" s="38" t="s">
        <v>2220</v>
      </c>
      <c r="D445" s="38">
        <v>1827</v>
      </c>
      <c r="E445" s="38"/>
      <c r="F445" s="38" t="s">
        <v>112</v>
      </c>
      <c r="G445" t="s">
        <v>1255</v>
      </c>
      <c r="H445" s="38" t="s">
        <v>98</v>
      </c>
      <c r="I445" s="38" t="s">
        <v>86</v>
      </c>
      <c r="J445" s="38">
        <v>2</v>
      </c>
      <c r="K445" s="38"/>
    </row>
    <row r="446" spans="1:11" x14ac:dyDescent="0.25">
      <c r="A446" s="38">
        <f>+COUNTIF($B$1:B446,ESTADISTICAS!$B$9)</f>
        <v>15</v>
      </c>
      <c r="B446" s="39">
        <v>41</v>
      </c>
      <c r="C446" s="38" t="s">
        <v>2220</v>
      </c>
      <c r="D446" s="38">
        <v>2102</v>
      </c>
      <c r="E446" s="38"/>
      <c r="F446" s="38" t="s">
        <v>113</v>
      </c>
      <c r="G446" t="s">
        <v>2234</v>
      </c>
      <c r="H446" s="38" t="s">
        <v>85</v>
      </c>
      <c r="I446" s="38" t="s">
        <v>86</v>
      </c>
      <c r="J446" s="38">
        <v>4724</v>
      </c>
      <c r="K446" s="38"/>
    </row>
    <row r="447" spans="1:11" x14ac:dyDescent="0.25">
      <c r="A447" s="38">
        <f>+COUNTIF($B$1:B447,ESTADISTICAS!$B$9)</f>
        <v>15</v>
      </c>
      <c r="B447" s="38">
        <v>41</v>
      </c>
      <c r="C447" s="38" t="s">
        <v>2220</v>
      </c>
      <c r="D447" s="38">
        <v>2104</v>
      </c>
      <c r="E447" s="38"/>
      <c r="F447" s="38" t="s">
        <v>114</v>
      </c>
      <c r="G447" t="s">
        <v>2234</v>
      </c>
      <c r="H447" s="38" t="s">
        <v>85</v>
      </c>
      <c r="I447" s="38" t="s">
        <v>115</v>
      </c>
      <c r="J447" s="38">
        <v>860</v>
      </c>
      <c r="K447" s="38"/>
    </row>
    <row r="448" spans="1:11" x14ac:dyDescent="0.25">
      <c r="A448" s="38">
        <f>+COUNTIF($B$1:B448,ESTADISTICAS!$B$9)</f>
        <v>15</v>
      </c>
      <c r="B448" s="38">
        <v>41</v>
      </c>
      <c r="C448" s="38" t="s">
        <v>2220</v>
      </c>
      <c r="D448" s="38">
        <v>2721</v>
      </c>
      <c r="E448" s="38"/>
      <c r="F448" s="38" t="s">
        <v>121</v>
      </c>
      <c r="G448" t="s">
        <v>2198</v>
      </c>
      <c r="H448" s="38" t="s">
        <v>98</v>
      </c>
      <c r="I448" s="38" t="s">
        <v>115</v>
      </c>
      <c r="J448" s="38">
        <v>351</v>
      </c>
      <c r="K448" s="38"/>
    </row>
    <row r="449" spans="1:11" x14ac:dyDescent="0.25">
      <c r="A449" s="38">
        <f>+COUNTIF($B$1:B449,ESTADISTICAS!$B$9)</f>
        <v>15</v>
      </c>
      <c r="B449" s="39">
        <v>41</v>
      </c>
      <c r="C449" s="38" t="s">
        <v>2220</v>
      </c>
      <c r="D449" s="38">
        <v>2828</v>
      </c>
      <c r="E449" s="38"/>
      <c r="F449" s="38" t="s">
        <v>291</v>
      </c>
      <c r="G449" t="s">
        <v>2220</v>
      </c>
      <c r="H449" s="38" t="s">
        <v>98</v>
      </c>
      <c r="I449" s="38" t="s">
        <v>115</v>
      </c>
      <c r="J449" s="38">
        <v>3180</v>
      </c>
      <c r="K449" s="38"/>
    </row>
    <row r="450" spans="1:11" x14ac:dyDescent="0.25">
      <c r="A450" s="38">
        <f>+COUNTIF($B$1:B450,ESTADISTICAS!$B$9)</f>
        <v>15</v>
      </c>
      <c r="B450" s="38">
        <v>41</v>
      </c>
      <c r="C450" s="38" t="s">
        <v>2220</v>
      </c>
      <c r="D450" s="38">
        <v>2829</v>
      </c>
      <c r="E450" s="38"/>
      <c r="F450" s="38" t="s">
        <v>132</v>
      </c>
      <c r="G450" t="s">
        <v>2234</v>
      </c>
      <c r="H450" s="38" t="s">
        <v>98</v>
      </c>
      <c r="I450" s="38" t="s">
        <v>115</v>
      </c>
      <c r="J450" s="38">
        <v>2983</v>
      </c>
      <c r="K450" s="38"/>
    </row>
    <row r="451" spans="1:11" x14ac:dyDescent="0.25">
      <c r="A451" s="38">
        <f>+COUNTIF($B$1:B451,ESTADISTICAS!$B$9)</f>
        <v>15</v>
      </c>
      <c r="B451" s="38">
        <v>41</v>
      </c>
      <c r="C451" s="38" t="s">
        <v>2220</v>
      </c>
      <c r="D451" s="38">
        <v>4813</v>
      </c>
      <c r="E451" s="38"/>
      <c r="F451" s="38" t="s">
        <v>150</v>
      </c>
      <c r="G451" t="s">
        <v>2234</v>
      </c>
      <c r="H451" s="38" t="s">
        <v>98</v>
      </c>
      <c r="I451" s="38" t="s">
        <v>151</v>
      </c>
      <c r="J451" s="38">
        <v>128</v>
      </c>
      <c r="K451" s="38"/>
    </row>
    <row r="452" spans="1:11" x14ac:dyDescent="0.25">
      <c r="A452" s="38">
        <f>+COUNTIF($B$1:B452,ESTADISTICAS!$B$9)</f>
        <v>15</v>
      </c>
      <c r="B452" s="38">
        <v>41</v>
      </c>
      <c r="C452" s="38" t="s">
        <v>2220</v>
      </c>
      <c r="D452" s="38">
        <v>9110</v>
      </c>
      <c r="E452" s="38"/>
      <c r="F452" s="38" t="s">
        <v>153</v>
      </c>
      <c r="G452" t="s">
        <v>2234</v>
      </c>
      <c r="H452" s="38" t="s">
        <v>85</v>
      </c>
      <c r="I452" s="38" t="s">
        <v>139</v>
      </c>
      <c r="J452" s="38">
        <v>9222</v>
      </c>
      <c r="K452" s="38"/>
    </row>
    <row r="453" spans="1:11" x14ac:dyDescent="0.25">
      <c r="A453" s="38">
        <f>+COUNTIF($B$1:B453,ESTADISTICAS!$B$9)</f>
        <v>15</v>
      </c>
      <c r="B453" s="39">
        <v>41</v>
      </c>
      <c r="C453" s="38" t="s">
        <v>2220</v>
      </c>
      <c r="D453" s="38">
        <v>9116</v>
      </c>
      <c r="E453" s="38"/>
      <c r="F453" s="38" t="s">
        <v>154</v>
      </c>
      <c r="G453" t="s">
        <v>2205</v>
      </c>
      <c r="H453" s="38" t="s">
        <v>98</v>
      </c>
      <c r="I453" s="38" t="s">
        <v>115</v>
      </c>
      <c r="J453" s="38">
        <v>150</v>
      </c>
      <c r="K453" s="38"/>
    </row>
    <row r="454" spans="1:11" x14ac:dyDescent="0.25">
      <c r="A454" s="38">
        <f>+COUNTIF($B$1:B454,ESTADISTICAS!$B$9)</f>
        <v>15</v>
      </c>
      <c r="B454" s="39">
        <v>41</v>
      </c>
      <c r="C454" s="38" t="s">
        <v>2220</v>
      </c>
      <c r="D454" s="38">
        <v>9905</v>
      </c>
      <c r="E454" s="38"/>
      <c r="F454" s="38" t="s">
        <v>292</v>
      </c>
      <c r="G454" t="s">
        <v>2220</v>
      </c>
      <c r="H454" s="38" t="s">
        <v>98</v>
      </c>
      <c r="I454" s="38" t="s">
        <v>115</v>
      </c>
      <c r="J454" s="38">
        <v>837</v>
      </c>
      <c r="K454" s="38"/>
    </row>
    <row r="455" spans="1:11" x14ac:dyDescent="0.25">
      <c r="A455" s="38">
        <f>+COUNTIF($B$1:B455,ESTADISTICAS!$B$9)</f>
        <v>15</v>
      </c>
      <c r="B455" s="38">
        <v>41</v>
      </c>
      <c r="C455" s="38" t="s">
        <v>2220</v>
      </c>
      <c r="D455" s="38">
        <v>9907</v>
      </c>
      <c r="E455" s="38"/>
      <c r="F455" s="38" t="s">
        <v>293</v>
      </c>
      <c r="G455" t="s">
        <v>2220</v>
      </c>
      <c r="H455" s="38" t="s">
        <v>98</v>
      </c>
      <c r="I455" s="38" t="s">
        <v>115</v>
      </c>
      <c r="J455" s="38">
        <v>2123</v>
      </c>
      <c r="K455" s="38"/>
    </row>
    <row r="456" spans="1:11" x14ac:dyDescent="0.25">
      <c r="A456" s="38">
        <f>+COUNTIF($B$1:B456,ESTADISTICAS!$B$9)</f>
        <v>15</v>
      </c>
      <c r="B456" s="38">
        <v>41</v>
      </c>
      <c r="C456" s="38" t="s">
        <v>2220</v>
      </c>
      <c r="D456" s="38">
        <v>9929</v>
      </c>
      <c r="E456" s="38"/>
      <c r="F456" s="38" t="s">
        <v>2579</v>
      </c>
      <c r="G456" t="s">
        <v>2209</v>
      </c>
      <c r="H456" s="38" t="s">
        <v>85</v>
      </c>
      <c r="I456" s="38" t="s">
        <v>86</v>
      </c>
      <c r="J456" s="38">
        <v>6</v>
      </c>
      <c r="K456" s="38"/>
    </row>
    <row r="457" spans="1:11" x14ac:dyDescent="0.25">
      <c r="A457" s="38">
        <f>+COUNTIF($B$1:B457,ESTADISTICAS!$B$9)</f>
        <v>15</v>
      </c>
      <c r="B457" s="39">
        <v>44</v>
      </c>
      <c r="C457" s="38" t="s">
        <v>2216</v>
      </c>
      <c r="D457" s="38">
        <v>1111</v>
      </c>
      <c r="E457" s="38"/>
      <c r="F457" s="38" t="s">
        <v>87</v>
      </c>
      <c r="G457" t="s">
        <v>2175</v>
      </c>
      <c r="H457" s="38" t="s">
        <v>85</v>
      </c>
      <c r="I457" s="38" t="s">
        <v>86</v>
      </c>
      <c r="J457" s="38">
        <v>103</v>
      </c>
      <c r="K457" s="38"/>
    </row>
    <row r="458" spans="1:11" x14ac:dyDescent="0.25">
      <c r="A458" s="38">
        <f>+COUNTIF($B$1:B458,ESTADISTICAS!$B$9)</f>
        <v>15</v>
      </c>
      <c r="B458" s="39">
        <v>44</v>
      </c>
      <c r="C458" s="38" t="s">
        <v>2216</v>
      </c>
      <c r="D458" s="38">
        <v>1212</v>
      </c>
      <c r="E458" s="38"/>
      <c r="F458" s="38" t="s">
        <v>96</v>
      </c>
      <c r="G458" t="s">
        <v>2560</v>
      </c>
      <c r="H458" s="38" t="s">
        <v>85</v>
      </c>
      <c r="I458" s="38" t="s">
        <v>86</v>
      </c>
      <c r="J458" s="38">
        <v>185</v>
      </c>
      <c r="K458" s="38"/>
    </row>
    <row r="459" spans="1:11" x14ac:dyDescent="0.25">
      <c r="A459" s="38">
        <f>+COUNTIF($B$1:B459,ESTADISTICAS!$B$9)</f>
        <v>15</v>
      </c>
      <c r="B459" s="39">
        <v>44</v>
      </c>
      <c r="C459" s="38" t="s">
        <v>2216</v>
      </c>
      <c r="D459" s="38">
        <v>1218</v>
      </c>
      <c r="E459" s="38"/>
      <c r="F459" s="38" t="s">
        <v>253</v>
      </c>
      <c r="G459" t="s">
        <v>2216</v>
      </c>
      <c r="H459" s="38" t="s">
        <v>85</v>
      </c>
      <c r="I459" s="38" t="s">
        <v>86</v>
      </c>
      <c r="J459" s="38">
        <v>13853</v>
      </c>
      <c r="K459" s="38"/>
    </row>
    <row r="460" spans="1:11" x14ac:dyDescent="0.25">
      <c r="A460" s="38">
        <f>+COUNTIF($B$1:B460,ESTADISTICAS!$B$9)</f>
        <v>15</v>
      </c>
      <c r="B460" s="39">
        <v>44</v>
      </c>
      <c r="C460" s="38" t="s">
        <v>2216</v>
      </c>
      <c r="D460" s="38">
        <v>1711</v>
      </c>
      <c r="E460" s="38"/>
      <c r="F460" s="38" t="s">
        <v>190</v>
      </c>
      <c r="G460" t="s">
        <v>2203</v>
      </c>
      <c r="H460" s="38" t="s">
        <v>98</v>
      </c>
      <c r="I460" s="38" t="s">
        <v>86</v>
      </c>
      <c r="J460" s="38">
        <v>115</v>
      </c>
      <c r="K460" s="38"/>
    </row>
    <row r="461" spans="1:11" x14ac:dyDescent="0.25">
      <c r="A461" s="38">
        <f>+COUNTIF($B$1:B461,ESTADISTICAS!$B$9)</f>
        <v>15</v>
      </c>
      <c r="B461" s="39">
        <v>44</v>
      </c>
      <c r="C461" s="38" t="s">
        <v>2216</v>
      </c>
      <c r="D461" s="38">
        <v>1713</v>
      </c>
      <c r="E461" s="38"/>
      <c r="F461" s="38" t="s">
        <v>163</v>
      </c>
      <c r="G461" t="s">
        <v>2206</v>
      </c>
      <c r="H461" s="38" t="s">
        <v>98</v>
      </c>
      <c r="I461" s="38" t="s">
        <v>86</v>
      </c>
      <c r="J461" s="38">
        <v>1</v>
      </c>
      <c r="K461" s="38"/>
    </row>
    <row r="462" spans="1:11" x14ac:dyDescent="0.25">
      <c r="A462" s="38">
        <f>+COUNTIF($B$1:B462,ESTADISTICAS!$B$9)</f>
        <v>15</v>
      </c>
      <c r="B462" s="39">
        <v>44</v>
      </c>
      <c r="C462" s="38" t="s">
        <v>2216</v>
      </c>
      <c r="D462" s="38">
        <v>1826</v>
      </c>
      <c r="E462" s="38"/>
      <c r="F462" s="38" t="s">
        <v>2204</v>
      </c>
      <c r="G462" t="s">
        <v>2234</v>
      </c>
      <c r="H462" s="38" t="s">
        <v>98</v>
      </c>
      <c r="I462" s="38" t="s">
        <v>86</v>
      </c>
      <c r="J462" s="38">
        <v>385</v>
      </c>
      <c r="K462" s="38"/>
    </row>
    <row r="463" spans="1:11" x14ac:dyDescent="0.25">
      <c r="A463" s="38">
        <f>+COUNTIF($B$1:B463,ESTADISTICAS!$B$9)</f>
        <v>15</v>
      </c>
      <c r="B463" s="39">
        <v>44</v>
      </c>
      <c r="C463" s="38" t="s">
        <v>2216</v>
      </c>
      <c r="D463" s="38">
        <v>2102</v>
      </c>
      <c r="E463" s="38"/>
      <c r="F463" s="38" t="s">
        <v>113</v>
      </c>
      <c r="G463" t="s">
        <v>2234</v>
      </c>
      <c r="H463" s="38" t="s">
        <v>85</v>
      </c>
      <c r="I463" s="38" t="s">
        <v>86</v>
      </c>
      <c r="J463" s="38">
        <v>1329</v>
      </c>
      <c r="K463" s="38"/>
    </row>
    <row r="464" spans="1:11" x14ac:dyDescent="0.25">
      <c r="A464" s="38">
        <f>+COUNTIF($B$1:B464,ESTADISTICAS!$B$9)</f>
        <v>15</v>
      </c>
      <c r="B464" s="39">
        <v>44</v>
      </c>
      <c r="C464" s="38" t="s">
        <v>2216</v>
      </c>
      <c r="D464" s="38">
        <v>2104</v>
      </c>
      <c r="E464" s="38"/>
      <c r="F464" s="38" t="s">
        <v>114</v>
      </c>
      <c r="G464" t="s">
        <v>2234</v>
      </c>
      <c r="H464" s="38" t="s">
        <v>85</v>
      </c>
      <c r="I464" s="38" t="s">
        <v>115</v>
      </c>
      <c r="J464" s="38">
        <v>62</v>
      </c>
      <c r="K464" s="38"/>
    </row>
    <row r="465" spans="1:11" x14ac:dyDescent="0.25">
      <c r="A465" s="38">
        <f>+COUNTIF($B$1:B465,ESTADISTICAS!$B$9)</f>
        <v>15</v>
      </c>
      <c r="B465" s="38">
        <v>44</v>
      </c>
      <c r="C465" s="38" t="s">
        <v>2216</v>
      </c>
      <c r="D465" s="38">
        <v>2106</v>
      </c>
      <c r="E465" s="38"/>
      <c r="F465" s="38" t="s">
        <v>169</v>
      </c>
      <c r="G465" t="s">
        <v>2234</v>
      </c>
      <c r="H465" s="38" t="s">
        <v>85</v>
      </c>
      <c r="I465" s="38" t="s">
        <v>115</v>
      </c>
      <c r="J465" s="38">
        <v>131</v>
      </c>
      <c r="K465" s="38"/>
    </row>
    <row r="466" spans="1:11" x14ac:dyDescent="0.25">
      <c r="A466" s="38">
        <f>+COUNTIF($B$1:B466,ESTADISTICAS!$B$9)</f>
        <v>15</v>
      </c>
      <c r="B466" s="38">
        <v>44</v>
      </c>
      <c r="C466" s="38" t="s">
        <v>2216</v>
      </c>
      <c r="D466" s="38">
        <v>2709</v>
      </c>
      <c r="E466" s="38"/>
      <c r="F466" s="38" t="s">
        <v>120</v>
      </c>
      <c r="G466" t="s">
        <v>2234</v>
      </c>
      <c r="H466" s="38" t="s">
        <v>98</v>
      </c>
      <c r="I466" s="38" t="s">
        <v>115</v>
      </c>
      <c r="J466" s="38">
        <v>23</v>
      </c>
      <c r="K466" s="38"/>
    </row>
    <row r="467" spans="1:11" x14ac:dyDescent="0.25">
      <c r="A467" s="38">
        <f>+COUNTIF($B$1:B467,ESTADISTICAS!$B$9)</f>
        <v>15</v>
      </c>
      <c r="B467" s="39">
        <v>44</v>
      </c>
      <c r="C467" s="38" t="s">
        <v>2216</v>
      </c>
      <c r="D467" s="38">
        <v>4102</v>
      </c>
      <c r="E467" s="38"/>
      <c r="F467" s="38" t="s">
        <v>2515</v>
      </c>
      <c r="G467" t="s">
        <v>2216</v>
      </c>
      <c r="H467" s="38" t="s">
        <v>85</v>
      </c>
      <c r="I467" s="38" t="s">
        <v>151</v>
      </c>
      <c r="J467" s="38">
        <v>953</v>
      </c>
      <c r="K467" s="38"/>
    </row>
    <row r="468" spans="1:11" x14ac:dyDescent="0.25">
      <c r="A468" s="38">
        <f>+COUNTIF($B$1:B468,ESTADISTICAS!$B$9)</f>
        <v>15</v>
      </c>
      <c r="B468" s="38">
        <v>44</v>
      </c>
      <c r="C468" s="38" t="s">
        <v>2216</v>
      </c>
      <c r="D468" s="38">
        <v>9110</v>
      </c>
      <c r="E468" s="38"/>
      <c r="F468" s="38" t="s">
        <v>153</v>
      </c>
      <c r="G468" t="s">
        <v>2234</v>
      </c>
      <c r="H468" s="38" t="s">
        <v>85</v>
      </c>
      <c r="I468" s="38" t="s">
        <v>139</v>
      </c>
      <c r="J468" s="38">
        <v>3440</v>
      </c>
      <c r="K468" s="38"/>
    </row>
    <row r="469" spans="1:11" x14ac:dyDescent="0.25">
      <c r="A469" s="38">
        <f>+COUNTIF($B$1:B469,ESTADISTICAS!$B$9)</f>
        <v>15</v>
      </c>
      <c r="B469" s="39">
        <v>44</v>
      </c>
      <c r="C469" s="38" t="s">
        <v>2216</v>
      </c>
      <c r="D469" s="38">
        <v>9116</v>
      </c>
      <c r="E469" s="38"/>
      <c r="F469" s="38" t="s">
        <v>154</v>
      </c>
      <c r="G469" t="s">
        <v>2205</v>
      </c>
      <c r="H469" s="38" t="s">
        <v>98</v>
      </c>
      <c r="I469" s="38" t="s">
        <v>115</v>
      </c>
      <c r="J469" s="38">
        <v>85</v>
      </c>
      <c r="K469" s="38"/>
    </row>
    <row r="470" spans="1:11" x14ac:dyDescent="0.25">
      <c r="A470" s="38">
        <f>+COUNTIF($B$1:B470,ESTADISTICAS!$B$9)</f>
        <v>15</v>
      </c>
      <c r="B470" s="38">
        <v>47</v>
      </c>
      <c r="C470" s="38" t="s">
        <v>2212</v>
      </c>
      <c r="D470" s="38">
        <v>1212</v>
      </c>
      <c r="E470" s="38"/>
      <c r="F470" s="38" t="s">
        <v>96</v>
      </c>
      <c r="G470" t="s">
        <v>2560</v>
      </c>
      <c r="H470" s="38" t="s">
        <v>85</v>
      </c>
      <c r="I470" s="38" t="s">
        <v>86</v>
      </c>
      <c r="J470" s="38">
        <v>1093</v>
      </c>
      <c r="K470" s="38"/>
    </row>
    <row r="471" spans="1:11" x14ac:dyDescent="0.25">
      <c r="A471" s="38">
        <f>+COUNTIF($B$1:B471,ESTADISTICAS!$B$9)</f>
        <v>15</v>
      </c>
      <c r="B471" s="38">
        <v>47</v>
      </c>
      <c r="C471" s="38" t="s">
        <v>2212</v>
      </c>
      <c r="D471" s="38">
        <v>1213</v>
      </c>
      <c r="E471" s="38"/>
      <c r="F471" s="38" t="s">
        <v>294</v>
      </c>
      <c r="G471" t="s">
        <v>2212</v>
      </c>
      <c r="H471" s="38" t="s">
        <v>85</v>
      </c>
      <c r="I471" s="38" t="s">
        <v>86</v>
      </c>
      <c r="J471" s="38">
        <v>23938</v>
      </c>
      <c r="K471" s="38"/>
    </row>
    <row r="472" spans="1:11" x14ac:dyDescent="0.25">
      <c r="A472" s="38">
        <f>+COUNTIF($B$1:B472,ESTADISTICAS!$B$9)</f>
        <v>15</v>
      </c>
      <c r="B472" s="38">
        <v>47</v>
      </c>
      <c r="C472" s="38" t="s">
        <v>2212</v>
      </c>
      <c r="D472" s="38">
        <v>1707</v>
      </c>
      <c r="E472" s="38"/>
      <c r="F472" s="38" t="s">
        <v>188</v>
      </c>
      <c r="G472" t="s">
        <v>2234</v>
      </c>
      <c r="H472" s="38" t="s">
        <v>98</v>
      </c>
      <c r="I472" s="38" t="s">
        <v>86</v>
      </c>
      <c r="J472" s="38">
        <v>141</v>
      </c>
      <c r="K472" s="38"/>
    </row>
    <row r="473" spans="1:11" x14ac:dyDescent="0.25">
      <c r="A473" s="38">
        <f>+COUNTIF($B$1:B473,ESTADISTICAS!$B$9)</f>
        <v>15</v>
      </c>
      <c r="B473" s="38">
        <v>47</v>
      </c>
      <c r="C473" s="38" t="s">
        <v>2212</v>
      </c>
      <c r="D473" s="38">
        <v>1713</v>
      </c>
      <c r="E473" s="38"/>
      <c r="F473" s="38" t="s">
        <v>163</v>
      </c>
      <c r="G473" t="s">
        <v>2206</v>
      </c>
      <c r="H473" s="38" t="s">
        <v>98</v>
      </c>
      <c r="I473" s="38" t="s">
        <v>86</v>
      </c>
      <c r="J473" s="38">
        <v>66</v>
      </c>
      <c r="K473" s="38"/>
    </row>
    <row r="474" spans="1:11" x14ac:dyDescent="0.25">
      <c r="A474" s="38">
        <f>+COUNTIF($B$1:B474,ESTADISTICAS!$B$9)</f>
        <v>15</v>
      </c>
      <c r="B474" s="38">
        <v>47</v>
      </c>
      <c r="C474" s="38" t="s">
        <v>2212</v>
      </c>
      <c r="D474" s="38">
        <v>1728</v>
      </c>
      <c r="E474" s="38"/>
      <c r="F474" s="38" t="s">
        <v>164</v>
      </c>
      <c r="G474" t="s">
        <v>2234</v>
      </c>
      <c r="H474" s="38" t="s">
        <v>98</v>
      </c>
      <c r="I474" s="38" t="s">
        <v>86</v>
      </c>
      <c r="J474" s="38">
        <v>336</v>
      </c>
      <c r="K474" s="38"/>
    </row>
    <row r="475" spans="1:11" x14ac:dyDescent="0.25">
      <c r="A475" s="38">
        <f>+COUNTIF($B$1:B475,ESTADISTICAS!$B$9)</f>
        <v>15</v>
      </c>
      <c r="B475" s="38">
        <v>47</v>
      </c>
      <c r="C475" s="38" t="s">
        <v>2212</v>
      </c>
      <c r="D475" s="38">
        <v>1728</v>
      </c>
      <c r="E475" s="38"/>
      <c r="F475" s="38" t="s">
        <v>164</v>
      </c>
      <c r="G475" t="s">
        <v>2212</v>
      </c>
      <c r="H475" s="38" t="s">
        <v>98</v>
      </c>
      <c r="I475" s="38" t="s">
        <v>86</v>
      </c>
      <c r="J475" s="38">
        <v>2350</v>
      </c>
      <c r="K475" s="38"/>
    </row>
    <row r="476" spans="1:11" x14ac:dyDescent="0.25">
      <c r="A476" s="38">
        <f>+COUNTIF($B$1:B476,ESTADISTICAS!$B$9)</f>
        <v>15</v>
      </c>
      <c r="B476" s="38">
        <v>47</v>
      </c>
      <c r="C476" s="38" t="s">
        <v>2212</v>
      </c>
      <c r="D476" s="38">
        <v>1818</v>
      </c>
      <c r="E476" s="38"/>
      <c r="F476" s="38" t="s">
        <v>111</v>
      </c>
      <c r="G476" t="s">
        <v>2234</v>
      </c>
      <c r="H476" s="38" t="s">
        <v>98</v>
      </c>
      <c r="I476" s="38" t="s">
        <v>86</v>
      </c>
      <c r="J476" s="38">
        <v>20</v>
      </c>
      <c r="K476" s="38"/>
    </row>
    <row r="477" spans="1:11" x14ac:dyDescent="0.25">
      <c r="A477" s="38">
        <f>+COUNTIF($B$1:B477,ESTADISTICAS!$B$9)</f>
        <v>15</v>
      </c>
      <c r="B477" s="39">
        <v>47</v>
      </c>
      <c r="C477" s="38" t="s">
        <v>2212</v>
      </c>
      <c r="D477" s="38">
        <v>1818</v>
      </c>
      <c r="E477" s="38"/>
      <c r="F477" s="38" t="s">
        <v>111</v>
      </c>
      <c r="G477" t="s">
        <v>2212</v>
      </c>
      <c r="H477" s="38" t="s">
        <v>98</v>
      </c>
      <c r="I477" s="38" t="s">
        <v>86</v>
      </c>
      <c r="J477" s="38">
        <v>3928</v>
      </c>
      <c r="K477" s="38"/>
    </row>
    <row r="478" spans="1:11" x14ac:dyDescent="0.25">
      <c r="A478" s="38">
        <f>+COUNTIF($B$1:B478,ESTADISTICAS!$B$9)</f>
        <v>15</v>
      </c>
      <c r="B478" s="39">
        <v>47</v>
      </c>
      <c r="C478" s="38" t="s">
        <v>2212</v>
      </c>
      <c r="D478" s="38">
        <v>1826</v>
      </c>
      <c r="E478" s="38"/>
      <c r="F478" s="38" t="s">
        <v>2204</v>
      </c>
      <c r="G478" t="s">
        <v>2234</v>
      </c>
      <c r="H478" s="38" t="s">
        <v>98</v>
      </c>
      <c r="I478" s="38" t="s">
        <v>86</v>
      </c>
      <c r="J478" s="38">
        <v>634</v>
      </c>
      <c r="K478" s="38"/>
    </row>
    <row r="479" spans="1:11" x14ac:dyDescent="0.25">
      <c r="A479" s="38">
        <f>+COUNTIF($B$1:B479,ESTADISTICAS!$B$9)</f>
        <v>15</v>
      </c>
      <c r="B479" s="39">
        <v>47</v>
      </c>
      <c r="C479" s="38" t="s">
        <v>2212</v>
      </c>
      <c r="D479" s="38">
        <v>2102</v>
      </c>
      <c r="E479" s="38"/>
      <c r="F479" s="38" t="s">
        <v>113</v>
      </c>
      <c r="G479" t="s">
        <v>2234</v>
      </c>
      <c r="H479" s="38" t="s">
        <v>85</v>
      </c>
      <c r="I479" s="38" t="s">
        <v>86</v>
      </c>
      <c r="J479" s="38">
        <v>2848</v>
      </c>
      <c r="K479" s="38"/>
    </row>
    <row r="480" spans="1:11" x14ac:dyDescent="0.25">
      <c r="A480" s="38">
        <f>+COUNTIF($B$1:B480,ESTADISTICAS!$B$9)</f>
        <v>15</v>
      </c>
      <c r="B480" s="39">
        <v>47</v>
      </c>
      <c r="C480" s="38" t="s">
        <v>2212</v>
      </c>
      <c r="D480" s="38">
        <v>2104</v>
      </c>
      <c r="E480" s="38"/>
      <c r="F480" s="38" t="s">
        <v>114</v>
      </c>
      <c r="G480" t="s">
        <v>2234</v>
      </c>
      <c r="H480" s="38" t="s">
        <v>85</v>
      </c>
      <c r="I480" s="38" t="s">
        <v>115</v>
      </c>
      <c r="J480" s="38">
        <v>421</v>
      </c>
      <c r="K480" s="38"/>
    </row>
    <row r="481" spans="1:11" x14ac:dyDescent="0.25">
      <c r="A481" s="38">
        <f>+COUNTIF($B$1:B481,ESTADISTICAS!$B$9)</f>
        <v>15</v>
      </c>
      <c r="B481" s="39">
        <v>47</v>
      </c>
      <c r="C481" s="38" t="s">
        <v>2212</v>
      </c>
      <c r="D481" s="38">
        <v>2829</v>
      </c>
      <c r="E481" s="38"/>
      <c r="F481" s="38" t="s">
        <v>132</v>
      </c>
      <c r="G481" t="s">
        <v>2234</v>
      </c>
      <c r="H481" s="38" t="s">
        <v>98</v>
      </c>
      <c r="I481" s="38" t="s">
        <v>115</v>
      </c>
      <c r="J481" s="38">
        <v>209</v>
      </c>
      <c r="K481" s="38"/>
    </row>
    <row r="482" spans="1:11" x14ac:dyDescent="0.25">
      <c r="A482" s="38">
        <f>+COUNTIF($B$1:B482,ESTADISTICAS!$B$9)</f>
        <v>15</v>
      </c>
      <c r="B482" s="39">
        <v>47</v>
      </c>
      <c r="C482" s="38" t="s">
        <v>2212</v>
      </c>
      <c r="D482" s="38">
        <v>3710</v>
      </c>
      <c r="E482" s="38"/>
      <c r="F482" s="38" t="s">
        <v>2170</v>
      </c>
      <c r="G482" t="s">
        <v>2093</v>
      </c>
      <c r="H482" s="38" t="s">
        <v>98</v>
      </c>
      <c r="I482" s="38" t="s">
        <v>115</v>
      </c>
      <c r="J482" s="38">
        <v>3</v>
      </c>
      <c r="K482" s="38"/>
    </row>
    <row r="483" spans="1:11" x14ac:dyDescent="0.25">
      <c r="A483" s="38">
        <f>+COUNTIF($B$1:B483,ESTADISTICAS!$B$9)</f>
        <v>15</v>
      </c>
      <c r="B483" s="39">
        <v>47</v>
      </c>
      <c r="C483" s="38" t="s">
        <v>2212</v>
      </c>
      <c r="D483" s="38">
        <v>4111</v>
      </c>
      <c r="E483" s="38"/>
      <c r="F483" s="38" t="s">
        <v>2512</v>
      </c>
      <c r="G483" t="s">
        <v>2212</v>
      </c>
      <c r="H483" s="38" t="s">
        <v>85</v>
      </c>
      <c r="I483" s="38" t="s">
        <v>151</v>
      </c>
      <c r="J483" s="38">
        <v>1820</v>
      </c>
      <c r="K483" s="38"/>
    </row>
    <row r="484" spans="1:11" x14ac:dyDescent="0.25">
      <c r="A484" s="38">
        <f>+COUNTIF($B$1:B484,ESTADISTICAS!$B$9)</f>
        <v>15</v>
      </c>
      <c r="B484" s="38">
        <v>47</v>
      </c>
      <c r="C484" s="38" t="s">
        <v>2212</v>
      </c>
      <c r="D484" s="38">
        <v>4813</v>
      </c>
      <c r="E484" s="38"/>
      <c r="F484" s="38" t="s">
        <v>150</v>
      </c>
      <c r="G484" t="s">
        <v>2234</v>
      </c>
      <c r="H484" s="38" t="s">
        <v>98</v>
      </c>
      <c r="I484" s="38" t="s">
        <v>151</v>
      </c>
      <c r="J484" s="38">
        <v>1505</v>
      </c>
      <c r="K484" s="38"/>
    </row>
    <row r="485" spans="1:11" x14ac:dyDescent="0.25">
      <c r="A485" s="38">
        <f>+COUNTIF($B$1:B485,ESTADISTICAS!$B$9)</f>
        <v>15</v>
      </c>
      <c r="B485" s="38">
        <v>47</v>
      </c>
      <c r="C485" s="38" t="s">
        <v>2212</v>
      </c>
      <c r="D485" s="38">
        <v>4829</v>
      </c>
      <c r="E485" s="38"/>
      <c r="F485" s="38" t="s">
        <v>2516</v>
      </c>
      <c r="G485" t="s">
        <v>2202</v>
      </c>
      <c r="H485" s="38" t="s">
        <v>98</v>
      </c>
      <c r="I485" s="38" t="s">
        <v>151</v>
      </c>
      <c r="J485" s="38">
        <v>430</v>
      </c>
      <c r="K485" s="38"/>
    </row>
    <row r="486" spans="1:11" x14ac:dyDescent="0.25">
      <c r="A486" s="38">
        <f>+COUNTIF($B$1:B486,ESTADISTICAS!$B$9)</f>
        <v>15</v>
      </c>
      <c r="B486" s="38">
        <v>47</v>
      </c>
      <c r="C486" s="38" t="s">
        <v>2212</v>
      </c>
      <c r="D486" s="38">
        <v>9110</v>
      </c>
      <c r="E486" s="38"/>
      <c r="F486" s="38" t="s">
        <v>153</v>
      </c>
      <c r="G486" t="s">
        <v>2234</v>
      </c>
      <c r="H486" s="38" t="s">
        <v>85</v>
      </c>
      <c r="I486" s="38" t="s">
        <v>139</v>
      </c>
      <c r="J486" s="38">
        <v>3161</v>
      </c>
      <c r="K486" s="38"/>
    </row>
    <row r="487" spans="1:11" x14ac:dyDescent="0.25">
      <c r="A487" s="38">
        <f>+COUNTIF($B$1:B487,ESTADISTICAS!$B$9)</f>
        <v>15</v>
      </c>
      <c r="B487" s="38">
        <v>50</v>
      </c>
      <c r="C487" s="38" t="s">
        <v>2199</v>
      </c>
      <c r="D487" s="38">
        <v>1119</v>
      </c>
      <c r="E487" s="38"/>
      <c r="F487" s="38" t="s">
        <v>296</v>
      </c>
      <c r="G487" t="s">
        <v>2199</v>
      </c>
      <c r="H487" s="38" t="s">
        <v>85</v>
      </c>
      <c r="I487" s="38" t="s">
        <v>86</v>
      </c>
      <c r="J487" s="38">
        <v>6512</v>
      </c>
      <c r="K487" s="38"/>
    </row>
    <row r="488" spans="1:11" x14ac:dyDescent="0.25">
      <c r="A488" s="38">
        <f>+COUNTIF($B$1:B488,ESTADISTICAS!$B$9)</f>
        <v>15</v>
      </c>
      <c r="B488" s="38">
        <v>50</v>
      </c>
      <c r="C488" s="38" t="s">
        <v>2199</v>
      </c>
      <c r="D488" s="38">
        <v>1704</v>
      </c>
      <c r="E488" s="38"/>
      <c r="F488" s="38" t="s">
        <v>99</v>
      </c>
      <c r="G488" t="s">
        <v>2234</v>
      </c>
      <c r="H488" s="38" t="s">
        <v>98</v>
      </c>
      <c r="I488" s="38" t="s">
        <v>86</v>
      </c>
      <c r="J488" s="38">
        <v>3376</v>
      </c>
      <c r="K488" s="38"/>
    </row>
    <row r="489" spans="1:11" x14ac:dyDescent="0.25">
      <c r="A489" s="38">
        <f>+COUNTIF($B$1:B489,ESTADISTICAS!$B$9)</f>
        <v>15</v>
      </c>
      <c r="B489" s="38">
        <v>50</v>
      </c>
      <c r="C489" s="38" t="s">
        <v>2199</v>
      </c>
      <c r="D489" s="38">
        <v>1704</v>
      </c>
      <c r="E489" s="38"/>
      <c r="F489" s="38" t="s">
        <v>99</v>
      </c>
      <c r="G489" t="s">
        <v>2202</v>
      </c>
      <c r="H489" s="38" t="s">
        <v>98</v>
      </c>
      <c r="I489" s="38" t="s">
        <v>86</v>
      </c>
      <c r="J489" s="38">
        <v>614</v>
      </c>
      <c r="K489" s="38"/>
    </row>
    <row r="490" spans="1:11" x14ac:dyDescent="0.25">
      <c r="A490" s="38">
        <f>+COUNTIF($B$1:B490,ESTADISTICAS!$B$9)</f>
        <v>15</v>
      </c>
      <c r="B490" s="38">
        <v>50</v>
      </c>
      <c r="C490" s="38" t="s">
        <v>2199</v>
      </c>
      <c r="D490" s="38">
        <v>1706</v>
      </c>
      <c r="E490" s="38"/>
      <c r="F490" s="38" t="s">
        <v>100</v>
      </c>
      <c r="G490" t="s">
        <v>2234</v>
      </c>
      <c r="H490" s="38" t="s">
        <v>98</v>
      </c>
      <c r="I490" s="38" t="s">
        <v>86</v>
      </c>
      <c r="J490" s="38">
        <v>131</v>
      </c>
      <c r="K490" s="38"/>
    </row>
    <row r="491" spans="1:11" x14ac:dyDescent="0.25">
      <c r="A491" s="38">
        <f>+COUNTIF($B$1:B491,ESTADISTICAS!$B$9)</f>
        <v>15</v>
      </c>
      <c r="B491" s="38">
        <v>50</v>
      </c>
      <c r="C491" s="38" t="s">
        <v>2199</v>
      </c>
      <c r="D491" s="38">
        <v>1711</v>
      </c>
      <c r="E491" s="38"/>
      <c r="F491" s="38" t="s">
        <v>190</v>
      </c>
      <c r="G491" t="s">
        <v>2203</v>
      </c>
      <c r="H491" s="38" t="s">
        <v>98</v>
      </c>
      <c r="I491" s="38" t="s">
        <v>86</v>
      </c>
      <c r="J491" s="38">
        <v>38</v>
      </c>
      <c r="K491" s="38"/>
    </row>
    <row r="492" spans="1:11" x14ac:dyDescent="0.25">
      <c r="A492" s="38">
        <f>+COUNTIF($B$1:B492,ESTADISTICAS!$B$9)</f>
        <v>15</v>
      </c>
      <c r="B492" s="38">
        <v>50</v>
      </c>
      <c r="C492" s="38" t="s">
        <v>2199</v>
      </c>
      <c r="D492" s="38">
        <v>1714</v>
      </c>
      <c r="E492" s="38"/>
      <c r="F492" s="38" t="s">
        <v>103</v>
      </c>
      <c r="G492" t="s">
        <v>2234</v>
      </c>
      <c r="H492" s="38" t="s">
        <v>98</v>
      </c>
      <c r="I492" s="38" t="s">
        <v>86</v>
      </c>
      <c r="J492" s="38">
        <v>28</v>
      </c>
      <c r="K492" s="38"/>
    </row>
    <row r="493" spans="1:11" x14ac:dyDescent="0.25">
      <c r="A493" s="38">
        <f>+COUNTIF($B$1:B493,ESTADISTICAS!$B$9)</f>
        <v>15</v>
      </c>
      <c r="B493" s="38">
        <v>50</v>
      </c>
      <c r="C493" s="38" t="s">
        <v>2199</v>
      </c>
      <c r="D493" s="38">
        <v>1818</v>
      </c>
      <c r="E493" s="38"/>
      <c r="F493" s="38" t="s">
        <v>111</v>
      </c>
      <c r="G493" t="s">
        <v>2234</v>
      </c>
      <c r="H493" s="38" t="s">
        <v>98</v>
      </c>
      <c r="I493" s="38" t="s">
        <v>86</v>
      </c>
      <c r="J493" s="38">
        <v>4420</v>
      </c>
      <c r="K493" s="38"/>
    </row>
    <row r="494" spans="1:11" x14ac:dyDescent="0.25">
      <c r="A494" s="38">
        <f>+COUNTIF($B$1:B494,ESTADISTICAS!$B$9)</f>
        <v>15</v>
      </c>
      <c r="B494" s="38">
        <v>50</v>
      </c>
      <c r="C494" s="38" t="s">
        <v>2199</v>
      </c>
      <c r="D494" s="38">
        <v>1826</v>
      </c>
      <c r="E494" s="38"/>
      <c r="F494" s="38" t="s">
        <v>2204</v>
      </c>
      <c r="G494" t="s">
        <v>2234</v>
      </c>
      <c r="H494" s="38" t="s">
        <v>98</v>
      </c>
      <c r="I494" s="38" t="s">
        <v>86</v>
      </c>
      <c r="J494" s="38">
        <v>587</v>
      </c>
      <c r="K494" s="38"/>
    </row>
    <row r="495" spans="1:11" x14ac:dyDescent="0.25">
      <c r="A495" s="38">
        <f>+COUNTIF($B$1:B495,ESTADISTICAS!$B$9)</f>
        <v>15</v>
      </c>
      <c r="B495" s="38">
        <v>50</v>
      </c>
      <c r="C495" s="38" t="s">
        <v>2199</v>
      </c>
      <c r="D495" s="38">
        <v>2102</v>
      </c>
      <c r="E495" s="38"/>
      <c r="F495" s="38" t="s">
        <v>113</v>
      </c>
      <c r="G495" t="s">
        <v>2234</v>
      </c>
      <c r="H495" s="38" t="s">
        <v>85</v>
      </c>
      <c r="I495" s="38" t="s">
        <v>86</v>
      </c>
      <c r="J495" s="38">
        <v>4218</v>
      </c>
      <c r="K495" s="38"/>
    </row>
    <row r="496" spans="1:11" x14ac:dyDescent="0.25">
      <c r="A496" s="38">
        <f>+COUNTIF($B$1:B496,ESTADISTICAS!$B$9)</f>
        <v>15</v>
      </c>
      <c r="B496" s="38">
        <v>50</v>
      </c>
      <c r="C496" s="38" t="s">
        <v>2199</v>
      </c>
      <c r="D496" s="38">
        <v>2104</v>
      </c>
      <c r="E496" s="38"/>
      <c r="F496" s="38" t="s">
        <v>114</v>
      </c>
      <c r="G496" t="s">
        <v>2234</v>
      </c>
      <c r="H496" s="38" t="s">
        <v>85</v>
      </c>
      <c r="I496" s="38" t="s">
        <v>115</v>
      </c>
      <c r="J496" s="38">
        <v>1034</v>
      </c>
      <c r="K496" s="38"/>
    </row>
    <row r="497" spans="1:11" x14ac:dyDescent="0.25">
      <c r="A497" s="38">
        <f>+COUNTIF($B$1:B497,ESTADISTICAS!$B$9)</f>
        <v>15</v>
      </c>
      <c r="B497" s="38">
        <v>50</v>
      </c>
      <c r="C497" s="38" t="s">
        <v>2199</v>
      </c>
      <c r="D497" s="38">
        <v>2106</v>
      </c>
      <c r="E497" s="38"/>
      <c r="F497" s="38" t="s">
        <v>169</v>
      </c>
      <c r="G497" t="s">
        <v>2234</v>
      </c>
      <c r="H497" s="38" t="s">
        <v>85</v>
      </c>
      <c r="I497" s="38" t="s">
        <v>115</v>
      </c>
      <c r="J497" s="38">
        <v>696</v>
      </c>
      <c r="K497" s="38"/>
    </row>
    <row r="498" spans="1:11" x14ac:dyDescent="0.25">
      <c r="A498" s="38">
        <f>+COUNTIF($B$1:B498,ESTADISTICAS!$B$9)</f>
        <v>15</v>
      </c>
      <c r="B498" s="38">
        <v>50</v>
      </c>
      <c r="C498" s="38" t="s">
        <v>2199</v>
      </c>
      <c r="D498" s="38">
        <v>2709</v>
      </c>
      <c r="E498" s="38"/>
      <c r="F498" s="38" t="s">
        <v>120</v>
      </c>
      <c r="G498" t="s">
        <v>2234</v>
      </c>
      <c r="H498" s="38" t="s">
        <v>98</v>
      </c>
      <c r="I498" s="38" t="s">
        <v>115</v>
      </c>
      <c r="J498" s="38">
        <v>12</v>
      </c>
      <c r="K498" s="38"/>
    </row>
    <row r="499" spans="1:11" x14ac:dyDescent="0.25">
      <c r="A499" s="38">
        <f>+COUNTIF($B$1:B499,ESTADISTICAS!$B$9)</f>
        <v>15</v>
      </c>
      <c r="B499" s="38">
        <v>50</v>
      </c>
      <c r="C499" s="38" t="s">
        <v>2199</v>
      </c>
      <c r="D499" s="38">
        <v>2745</v>
      </c>
      <c r="E499" s="38"/>
      <c r="F499" s="38" t="s">
        <v>2564</v>
      </c>
      <c r="G499" t="s">
        <v>2234</v>
      </c>
      <c r="H499" s="38" t="s">
        <v>98</v>
      </c>
      <c r="I499" s="38" t="s">
        <v>115</v>
      </c>
      <c r="J499" s="38">
        <v>668</v>
      </c>
      <c r="K499" s="38"/>
    </row>
    <row r="500" spans="1:11" x14ac:dyDescent="0.25">
      <c r="A500" s="38">
        <f>+COUNTIF($B$1:B500,ESTADISTICAS!$B$9)</f>
        <v>15</v>
      </c>
      <c r="B500" s="39">
        <v>50</v>
      </c>
      <c r="C500" s="38" t="s">
        <v>2199</v>
      </c>
      <c r="D500" s="38">
        <v>2810</v>
      </c>
      <c r="E500" s="38"/>
      <c r="F500" s="38" t="s">
        <v>171</v>
      </c>
      <c r="G500" t="s">
        <v>2206</v>
      </c>
      <c r="H500" s="38" t="s">
        <v>98</v>
      </c>
      <c r="I500" s="38" t="s">
        <v>86</v>
      </c>
      <c r="J500" s="38">
        <v>239</v>
      </c>
      <c r="K500" s="38"/>
    </row>
    <row r="501" spans="1:11" x14ac:dyDescent="0.25">
      <c r="A501" s="38">
        <f>+COUNTIF($B$1:B501,ESTADISTICAS!$B$9)</f>
        <v>15</v>
      </c>
      <c r="B501" s="39">
        <v>50</v>
      </c>
      <c r="C501" s="38" t="s">
        <v>2199</v>
      </c>
      <c r="D501" s="38">
        <v>2824</v>
      </c>
      <c r="E501" s="38"/>
      <c r="F501" s="38" t="s">
        <v>131</v>
      </c>
      <c r="G501" t="s">
        <v>2234</v>
      </c>
      <c r="H501" s="38" t="s">
        <v>98</v>
      </c>
      <c r="I501" s="38" t="s">
        <v>115</v>
      </c>
      <c r="J501" s="38">
        <v>168</v>
      </c>
      <c r="K501" s="38"/>
    </row>
    <row r="502" spans="1:11" x14ac:dyDescent="0.25">
      <c r="A502" s="38">
        <f>+COUNTIF($B$1:B502,ESTADISTICAS!$B$9)</f>
        <v>15</v>
      </c>
      <c r="B502" s="39">
        <v>50</v>
      </c>
      <c r="C502" s="38" t="s">
        <v>2199</v>
      </c>
      <c r="D502" s="38">
        <v>2827</v>
      </c>
      <c r="E502" s="38"/>
      <c r="F502" s="38" t="s">
        <v>297</v>
      </c>
      <c r="G502" t="s">
        <v>2199</v>
      </c>
      <c r="H502" s="38" t="s">
        <v>98</v>
      </c>
      <c r="I502" s="38" t="s">
        <v>115</v>
      </c>
      <c r="J502" s="38">
        <v>2880</v>
      </c>
      <c r="K502" s="38"/>
    </row>
    <row r="503" spans="1:11" x14ac:dyDescent="0.25">
      <c r="A503" s="38">
        <f>+COUNTIF($B$1:B503,ESTADISTICAS!$B$9)</f>
        <v>15</v>
      </c>
      <c r="B503" s="39">
        <v>50</v>
      </c>
      <c r="C503" s="38" t="s">
        <v>2199</v>
      </c>
      <c r="D503" s="38">
        <v>2829</v>
      </c>
      <c r="E503" s="38"/>
      <c r="F503" s="38" t="s">
        <v>132</v>
      </c>
      <c r="G503" t="s">
        <v>2234</v>
      </c>
      <c r="H503" s="38" t="s">
        <v>98</v>
      </c>
      <c r="I503" s="38" t="s">
        <v>115</v>
      </c>
      <c r="J503" s="38">
        <v>4566</v>
      </c>
      <c r="K503" s="38"/>
    </row>
    <row r="504" spans="1:11" x14ac:dyDescent="0.25">
      <c r="A504" s="38">
        <f>+COUNTIF($B$1:B504,ESTADISTICAS!$B$9)</f>
        <v>15</v>
      </c>
      <c r="B504" s="39">
        <v>50</v>
      </c>
      <c r="C504" s="38" t="s">
        <v>2199</v>
      </c>
      <c r="D504" s="38">
        <v>2833</v>
      </c>
      <c r="E504" s="38"/>
      <c r="F504" s="38" t="s">
        <v>134</v>
      </c>
      <c r="G504" t="s">
        <v>2198</v>
      </c>
      <c r="H504" s="38" t="s">
        <v>98</v>
      </c>
      <c r="I504" s="38" t="s">
        <v>115</v>
      </c>
      <c r="J504" s="38">
        <v>215</v>
      </c>
      <c r="K504" s="38"/>
    </row>
    <row r="505" spans="1:11" x14ac:dyDescent="0.25">
      <c r="A505" s="38">
        <f>+COUNTIF($B$1:B505,ESTADISTICAS!$B$9)</f>
        <v>15</v>
      </c>
      <c r="B505" s="38">
        <v>50</v>
      </c>
      <c r="C505" s="38" t="s">
        <v>2199</v>
      </c>
      <c r="D505" s="38">
        <v>3712</v>
      </c>
      <c r="E505" s="38"/>
      <c r="F505" s="38" t="s">
        <v>2568</v>
      </c>
      <c r="G505" t="s">
        <v>2234</v>
      </c>
      <c r="H505" s="38" t="s">
        <v>98</v>
      </c>
      <c r="I505" s="38" t="s">
        <v>139</v>
      </c>
      <c r="J505" s="38">
        <v>14</v>
      </c>
      <c r="K505" s="38"/>
    </row>
    <row r="506" spans="1:11" x14ac:dyDescent="0.25">
      <c r="A506" s="38">
        <f>+COUNTIF($B$1:B506,ESTADISTICAS!$B$9)</f>
        <v>15</v>
      </c>
      <c r="B506" s="38">
        <v>50</v>
      </c>
      <c r="C506" s="38" t="s">
        <v>2199</v>
      </c>
      <c r="D506" s="38">
        <v>3817</v>
      </c>
      <c r="E506" s="38"/>
      <c r="F506" s="38" t="s">
        <v>257</v>
      </c>
      <c r="G506" t="s">
        <v>1300</v>
      </c>
      <c r="H506" s="38" t="s">
        <v>98</v>
      </c>
      <c r="I506" s="38" t="s">
        <v>115</v>
      </c>
      <c r="J506" s="38">
        <v>1614</v>
      </c>
      <c r="K506" s="38"/>
    </row>
    <row r="507" spans="1:11" x14ac:dyDescent="0.25">
      <c r="A507" s="38">
        <f>+COUNTIF($B$1:B507,ESTADISTICAS!$B$9)</f>
        <v>15</v>
      </c>
      <c r="B507" s="38">
        <v>50</v>
      </c>
      <c r="C507" s="38" t="s">
        <v>2199</v>
      </c>
      <c r="D507" s="38">
        <v>9110</v>
      </c>
      <c r="E507" s="38"/>
      <c r="F507" s="38" t="s">
        <v>153</v>
      </c>
      <c r="G507" t="s">
        <v>2234</v>
      </c>
      <c r="H507" s="38" t="s">
        <v>85</v>
      </c>
      <c r="I507" s="38" t="s">
        <v>139</v>
      </c>
      <c r="J507" s="38">
        <v>4115</v>
      </c>
      <c r="K507" s="38"/>
    </row>
    <row r="508" spans="1:11" x14ac:dyDescent="0.25">
      <c r="A508" s="38">
        <f>+COUNTIF($B$1:B508,ESTADISTICAS!$B$9)</f>
        <v>15</v>
      </c>
      <c r="B508" s="38">
        <v>52</v>
      </c>
      <c r="C508" s="38" t="s">
        <v>1300</v>
      </c>
      <c r="D508" s="38">
        <v>1110</v>
      </c>
      <c r="E508" s="38"/>
      <c r="F508" s="38" t="s">
        <v>249</v>
      </c>
      <c r="G508" t="s">
        <v>2209</v>
      </c>
      <c r="H508" s="38" t="s">
        <v>85</v>
      </c>
      <c r="I508" s="38" t="s">
        <v>86</v>
      </c>
      <c r="J508" s="38">
        <v>6</v>
      </c>
      <c r="K508" s="38"/>
    </row>
    <row r="509" spans="1:11" x14ac:dyDescent="0.25">
      <c r="A509" s="38">
        <f>+COUNTIF($B$1:B509,ESTADISTICAS!$B$9)</f>
        <v>15</v>
      </c>
      <c r="B509" s="38">
        <v>52</v>
      </c>
      <c r="C509" s="38" t="s">
        <v>1300</v>
      </c>
      <c r="D509" s="38">
        <v>1111</v>
      </c>
      <c r="E509" s="38"/>
      <c r="F509" s="38" t="s">
        <v>87</v>
      </c>
      <c r="G509" t="s">
        <v>2175</v>
      </c>
      <c r="H509" s="38" t="s">
        <v>85</v>
      </c>
      <c r="I509" s="38" t="s">
        <v>86</v>
      </c>
      <c r="J509" s="38">
        <v>12</v>
      </c>
      <c r="K509" s="38"/>
    </row>
    <row r="510" spans="1:11" x14ac:dyDescent="0.25">
      <c r="A510" s="38">
        <f>+COUNTIF($B$1:B510,ESTADISTICAS!$B$9)</f>
        <v>15</v>
      </c>
      <c r="B510" s="39">
        <v>52</v>
      </c>
      <c r="C510" s="38" t="s">
        <v>1300</v>
      </c>
      <c r="D510" s="38">
        <v>1203</v>
      </c>
      <c r="E510" s="38"/>
      <c r="F510" s="38" t="s">
        <v>273</v>
      </c>
      <c r="G510" t="s">
        <v>2559</v>
      </c>
      <c r="H510" s="38" t="s">
        <v>85</v>
      </c>
      <c r="I510" s="38" t="s">
        <v>86</v>
      </c>
      <c r="J510" s="38">
        <v>23</v>
      </c>
      <c r="K510" s="38"/>
    </row>
    <row r="511" spans="1:11" x14ac:dyDescent="0.25">
      <c r="A511" s="38">
        <f>+COUNTIF($B$1:B511,ESTADISTICAS!$B$9)</f>
        <v>15</v>
      </c>
      <c r="B511" s="39">
        <v>52</v>
      </c>
      <c r="C511" s="38" t="s">
        <v>1300</v>
      </c>
      <c r="D511" s="38">
        <v>1206</v>
      </c>
      <c r="E511" s="38"/>
      <c r="F511" s="38" t="s">
        <v>2587</v>
      </c>
      <c r="G511" t="s">
        <v>1300</v>
      </c>
      <c r="H511" s="38" t="s">
        <v>85</v>
      </c>
      <c r="I511" s="38" t="s">
        <v>86</v>
      </c>
      <c r="J511" s="38">
        <v>16250</v>
      </c>
      <c r="K511" s="38"/>
    </row>
    <row r="512" spans="1:11" x14ac:dyDescent="0.25">
      <c r="A512" s="38">
        <f>+COUNTIF($B$1:B512,ESTADISTICAS!$B$9)</f>
        <v>15</v>
      </c>
      <c r="B512" s="39">
        <v>52</v>
      </c>
      <c r="C512" s="38" t="s">
        <v>1300</v>
      </c>
      <c r="D512" s="38">
        <v>1701</v>
      </c>
      <c r="E512" s="38"/>
      <c r="F512" s="38" t="s">
        <v>97</v>
      </c>
      <c r="G512" t="s">
        <v>2559</v>
      </c>
      <c r="H512" s="38" t="s">
        <v>98</v>
      </c>
      <c r="I512" s="38" t="s">
        <v>86</v>
      </c>
      <c r="J512" s="38">
        <v>1</v>
      </c>
      <c r="K512" s="38"/>
    </row>
    <row r="513" spans="1:11" x14ac:dyDescent="0.25">
      <c r="A513" s="38">
        <f>+COUNTIF($B$1:B513,ESTADISTICAS!$B$9)</f>
        <v>15</v>
      </c>
      <c r="B513" s="39">
        <v>52</v>
      </c>
      <c r="C513" s="38" t="s">
        <v>1300</v>
      </c>
      <c r="D513" s="38">
        <v>1704</v>
      </c>
      <c r="E513" s="38"/>
      <c r="F513" s="38" t="s">
        <v>99</v>
      </c>
      <c r="G513" t="s">
        <v>2234</v>
      </c>
      <c r="H513" s="38" t="s">
        <v>98</v>
      </c>
      <c r="I513" s="38" t="s">
        <v>86</v>
      </c>
      <c r="J513" s="38">
        <v>127</v>
      </c>
      <c r="K513" s="38"/>
    </row>
    <row r="514" spans="1:11" x14ac:dyDescent="0.25">
      <c r="A514" s="38">
        <f>+COUNTIF($B$1:B514,ESTADISTICAS!$B$9)</f>
        <v>15</v>
      </c>
      <c r="B514" s="39">
        <v>52</v>
      </c>
      <c r="C514" s="38" t="s">
        <v>1300</v>
      </c>
      <c r="D514" s="38">
        <v>1706</v>
      </c>
      <c r="E514" s="38"/>
      <c r="F514" s="38" t="s">
        <v>100</v>
      </c>
      <c r="G514" t="s">
        <v>2234</v>
      </c>
      <c r="H514" s="38" t="s">
        <v>98</v>
      </c>
      <c r="I514" s="38" t="s">
        <v>86</v>
      </c>
      <c r="J514" s="38">
        <v>162</v>
      </c>
      <c r="K514" s="38"/>
    </row>
    <row r="515" spans="1:11" x14ac:dyDescent="0.25">
      <c r="A515" s="38">
        <f>+COUNTIF($B$1:B515,ESTADISTICAS!$B$9)</f>
        <v>15</v>
      </c>
      <c r="B515" s="39">
        <v>52</v>
      </c>
      <c r="C515" s="38" t="s">
        <v>1300</v>
      </c>
      <c r="D515" s="38">
        <v>1707</v>
      </c>
      <c r="E515" s="38"/>
      <c r="F515" s="38" t="s">
        <v>188</v>
      </c>
      <c r="G515" t="s">
        <v>2234</v>
      </c>
      <c r="H515" s="38" t="s">
        <v>98</v>
      </c>
      <c r="I515" s="38" t="s">
        <v>86</v>
      </c>
      <c r="J515" s="38">
        <v>103</v>
      </c>
      <c r="K515" s="38"/>
    </row>
    <row r="516" spans="1:11" x14ac:dyDescent="0.25">
      <c r="A516" s="38">
        <f>+COUNTIF($B$1:B516,ESTADISTICAS!$B$9)</f>
        <v>15</v>
      </c>
      <c r="B516" s="39">
        <v>52</v>
      </c>
      <c r="C516" s="38" t="s">
        <v>1300</v>
      </c>
      <c r="D516" s="38">
        <v>1710</v>
      </c>
      <c r="E516" s="38"/>
      <c r="F516" s="38" t="s">
        <v>101</v>
      </c>
      <c r="G516" t="s">
        <v>2198</v>
      </c>
      <c r="H516" s="38" t="s">
        <v>98</v>
      </c>
      <c r="I516" s="38" t="s">
        <v>86</v>
      </c>
      <c r="J516" s="38">
        <v>1</v>
      </c>
      <c r="K516" s="38"/>
    </row>
    <row r="517" spans="1:11" x14ac:dyDescent="0.25">
      <c r="A517" s="38">
        <f>+COUNTIF($B$1:B517,ESTADISTICAS!$B$9)</f>
        <v>15</v>
      </c>
      <c r="B517" s="39">
        <v>52</v>
      </c>
      <c r="C517" s="38" t="s">
        <v>1300</v>
      </c>
      <c r="D517" s="38">
        <v>1720</v>
      </c>
      <c r="E517" s="38"/>
      <c r="F517" s="38" t="s">
        <v>281</v>
      </c>
      <c r="G517" t="s">
        <v>1300</v>
      </c>
      <c r="H517" s="38" t="s">
        <v>98</v>
      </c>
      <c r="I517" s="38" t="s">
        <v>86</v>
      </c>
      <c r="J517" s="38">
        <v>6077</v>
      </c>
      <c r="K517" s="38"/>
    </row>
    <row r="518" spans="1:11" x14ac:dyDescent="0.25">
      <c r="A518" s="38">
        <f>+COUNTIF($B$1:B518,ESTADISTICAS!$B$9)</f>
        <v>15</v>
      </c>
      <c r="B518" s="39">
        <v>52</v>
      </c>
      <c r="C518" s="38" t="s">
        <v>1300</v>
      </c>
      <c r="D518" s="38">
        <v>1812</v>
      </c>
      <c r="E518" s="38"/>
      <c r="F518" s="38" t="s">
        <v>109</v>
      </c>
      <c r="G518" t="s">
        <v>2198</v>
      </c>
      <c r="H518" s="38" t="s">
        <v>98</v>
      </c>
      <c r="I518" s="38" t="s">
        <v>86</v>
      </c>
      <c r="J518" s="38">
        <v>45</v>
      </c>
      <c r="K518" s="38"/>
    </row>
    <row r="519" spans="1:11" x14ac:dyDescent="0.25">
      <c r="A519" s="38">
        <f>+COUNTIF($B$1:B519,ESTADISTICAS!$B$9)</f>
        <v>15</v>
      </c>
      <c r="B519" s="39">
        <v>52</v>
      </c>
      <c r="C519" s="38" t="s">
        <v>1300</v>
      </c>
      <c r="D519" s="38">
        <v>1818</v>
      </c>
      <c r="E519" s="38"/>
      <c r="F519" s="38" t="s">
        <v>111</v>
      </c>
      <c r="G519" t="s">
        <v>2234</v>
      </c>
      <c r="H519" s="38" t="s">
        <v>98</v>
      </c>
      <c r="I519" s="38" t="s">
        <v>86</v>
      </c>
      <c r="J519" s="38">
        <v>1981</v>
      </c>
      <c r="K519" s="38"/>
    </row>
    <row r="520" spans="1:11" x14ac:dyDescent="0.25">
      <c r="A520" s="38">
        <f>+COUNTIF($B$1:B520,ESTADISTICAS!$B$9)</f>
        <v>15</v>
      </c>
      <c r="B520" s="38">
        <v>52</v>
      </c>
      <c r="C520" s="38" t="s">
        <v>1300</v>
      </c>
      <c r="D520" s="38">
        <v>1818</v>
      </c>
      <c r="E520" s="38"/>
      <c r="F520" s="38" t="s">
        <v>111</v>
      </c>
      <c r="G520" t="s">
        <v>2202</v>
      </c>
      <c r="H520" s="38" t="s">
        <v>98</v>
      </c>
      <c r="I520" s="38" t="s">
        <v>86</v>
      </c>
      <c r="J520" s="38">
        <v>116</v>
      </c>
      <c r="K520" s="38"/>
    </row>
    <row r="521" spans="1:11" x14ac:dyDescent="0.25">
      <c r="A521" s="38">
        <f>+COUNTIF($B$1:B521,ESTADISTICAS!$B$9)</f>
        <v>15</v>
      </c>
      <c r="B521" s="38">
        <v>52</v>
      </c>
      <c r="C521" s="38" t="s">
        <v>1300</v>
      </c>
      <c r="D521" s="38">
        <v>1826</v>
      </c>
      <c r="E521" s="38"/>
      <c r="F521" s="38" t="s">
        <v>2204</v>
      </c>
      <c r="G521" t="s">
        <v>2234</v>
      </c>
      <c r="H521" s="38" t="s">
        <v>98</v>
      </c>
      <c r="I521" s="38" t="s">
        <v>86</v>
      </c>
      <c r="J521" s="38">
        <v>40</v>
      </c>
      <c r="K521" s="38"/>
    </row>
    <row r="522" spans="1:11" x14ac:dyDescent="0.25">
      <c r="A522" s="38">
        <f>+COUNTIF($B$1:B522,ESTADISTICAS!$B$9)</f>
        <v>15</v>
      </c>
      <c r="B522" s="38">
        <v>52</v>
      </c>
      <c r="C522" s="38" t="s">
        <v>1300</v>
      </c>
      <c r="D522" s="38">
        <v>1827</v>
      </c>
      <c r="E522" s="38"/>
      <c r="F522" s="38" t="s">
        <v>112</v>
      </c>
      <c r="G522" t="s">
        <v>1255</v>
      </c>
      <c r="H522" s="38" t="s">
        <v>98</v>
      </c>
      <c r="I522" s="38" t="s">
        <v>86</v>
      </c>
      <c r="J522" s="38">
        <v>40</v>
      </c>
      <c r="K522" s="38"/>
    </row>
    <row r="523" spans="1:11" x14ac:dyDescent="0.25">
      <c r="A523" s="38">
        <f>+COUNTIF($B$1:B523,ESTADISTICAS!$B$9)</f>
        <v>15</v>
      </c>
      <c r="B523" s="38">
        <v>52</v>
      </c>
      <c r="C523" s="38" t="s">
        <v>1300</v>
      </c>
      <c r="D523" s="38">
        <v>2102</v>
      </c>
      <c r="E523" s="38"/>
      <c r="F523" s="38" t="s">
        <v>113</v>
      </c>
      <c r="G523" t="s">
        <v>2234</v>
      </c>
      <c r="H523" s="38" t="s">
        <v>85</v>
      </c>
      <c r="I523" s="38" t="s">
        <v>86</v>
      </c>
      <c r="J523" s="38">
        <v>4007</v>
      </c>
      <c r="K523" s="38"/>
    </row>
    <row r="524" spans="1:11" x14ac:dyDescent="0.25">
      <c r="A524" s="38">
        <f>+COUNTIF($B$1:B524,ESTADISTICAS!$B$9)</f>
        <v>15</v>
      </c>
      <c r="B524" s="38">
        <v>52</v>
      </c>
      <c r="C524" s="38" t="s">
        <v>1300</v>
      </c>
      <c r="D524" s="38">
        <v>2104</v>
      </c>
      <c r="E524" s="38"/>
      <c r="F524" s="38" t="s">
        <v>114</v>
      </c>
      <c r="G524" t="s">
        <v>2234</v>
      </c>
      <c r="H524" s="38" t="s">
        <v>85</v>
      </c>
      <c r="I524" s="38" t="s">
        <v>115</v>
      </c>
      <c r="J524" s="38">
        <v>1285</v>
      </c>
      <c r="K524" s="38"/>
    </row>
    <row r="525" spans="1:11" x14ac:dyDescent="0.25">
      <c r="A525" s="38">
        <f>+COUNTIF($B$1:B525,ESTADISTICAS!$B$9)</f>
        <v>15</v>
      </c>
      <c r="B525" s="38">
        <v>52</v>
      </c>
      <c r="C525" s="38" t="s">
        <v>1300</v>
      </c>
      <c r="D525" s="38">
        <v>2708</v>
      </c>
      <c r="E525" s="38"/>
      <c r="F525" s="38" t="s">
        <v>119</v>
      </c>
      <c r="G525" t="s">
        <v>2198</v>
      </c>
      <c r="H525" s="38" t="s">
        <v>98</v>
      </c>
      <c r="I525" s="38" t="s">
        <v>86</v>
      </c>
      <c r="J525" s="38">
        <v>73</v>
      </c>
      <c r="K525" s="38"/>
    </row>
    <row r="526" spans="1:11" x14ac:dyDescent="0.25">
      <c r="A526" s="38">
        <f>+COUNTIF($B$1:B526,ESTADISTICAS!$B$9)</f>
        <v>15</v>
      </c>
      <c r="B526" s="38">
        <v>52</v>
      </c>
      <c r="C526" s="38" t="s">
        <v>1300</v>
      </c>
      <c r="D526" s="38">
        <v>2709</v>
      </c>
      <c r="E526" s="38"/>
      <c r="F526" s="38" t="s">
        <v>120</v>
      </c>
      <c r="G526" t="s">
        <v>2234</v>
      </c>
      <c r="H526" s="38" t="s">
        <v>98</v>
      </c>
      <c r="I526" s="38" t="s">
        <v>115</v>
      </c>
      <c r="J526" s="38">
        <v>1111</v>
      </c>
      <c r="K526" s="38"/>
    </row>
    <row r="527" spans="1:11" x14ac:dyDescent="0.25">
      <c r="A527" s="38">
        <f>+COUNTIF($B$1:B527,ESTADISTICAS!$B$9)</f>
        <v>15</v>
      </c>
      <c r="B527" s="39">
        <v>52</v>
      </c>
      <c r="C527" s="38" t="s">
        <v>1300</v>
      </c>
      <c r="D527" s="38">
        <v>2744</v>
      </c>
      <c r="E527" s="38"/>
      <c r="F527" s="38" t="s">
        <v>2221</v>
      </c>
      <c r="G527" t="s">
        <v>1300</v>
      </c>
      <c r="H527" s="38" t="s">
        <v>98</v>
      </c>
      <c r="I527" s="38" t="s">
        <v>86</v>
      </c>
      <c r="J527" s="38">
        <v>6077</v>
      </c>
      <c r="K527" s="38"/>
    </row>
    <row r="528" spans="1:11" x14ac:dyDescent="0.25">
      <c r="A528" s="38">
        <f>+COUNTIF($B$1:B528,ESTADISTICAS!$B$9)</f>
        <v>15</v>
      </c>
      <c r="B528" s="39">
        <v>52</v>
      </c>
      <c r="C528" s="38" t="s">
        <v>1300</v>
      </c>
      <c r="D528" s="38">
        <v>2829</v>
      </c>
      <c r="E528" s="38"/>
      <c r="F528" s="38" t="s">
        <v>132</v>
      </c>
      <c r="G528" t="s">
        <v>2234</v>
      </c>
      <c r="H528" s="38" t="s">
        <v>98</v>
      </c>
      <c r="I528" s="38" t="s">
        <v>115</v>
      </c>
      <c r="J528" s="38">
        <v>2275</v>
      </c>
      <c r="K528" s="38"/>
    </row>
    <row r="529" spans="1:11" x14ac:dyDescent="0.25">
      <c r="A529" s="38">
        <f>+COUNTIF($B$1:B529,ESTADISTICAS!$B$9)</f>
        <v>15</v>
      </c>
      <c r="B529" s="39">
        <v>52</v>
      </c>
      <c r="C529" s="38" t="s">
        <v>1300</v>
      </c>
      <c r="D529" s="38">
        <v>2833</v>
      </c>
      <c r="E529" s="38"/>
      <c r="F529" s="38" t="s">
        <v>134</v>
      </c>
      <c r="G529" t="s">
        <v>2198</v>
      </c>
      <c r="H529" s="38" t="s">
        <v>98</v>
      </c>
      <c r="I529" s="38" t="s">
        <v>115</v>
      </c>
      <c r="J529" s="38">
        <v>765</v>
      </c>
      <c r="K529" s="38"/>
    </row>
    <row r="530" spans="1:11" x14ac:dyDescent="0.25">
      <c r="A530" s="38">
        <f>+COUNTIF($B$1:B530,ESTADISTICAS!$B$9)</f>
        <v>15</v>
      </c>
      <c r="B530" s="38">
        <v>52</v>
      </c>
      <c r="C530" s="38" t="s">
        <v>1300</v>
      </c>
      <c r="D530" s="38">
        <v>3817</v>
      </c>
      <c r="E530" s="38"/>
      <c r="F530" s="38" t="s">
        <v>257</v>
      </c>
      <c r="G530" t="s">
        <v>1300</v>
      </c>
      <c r="H530" s="38" t="s">
        <v>98</v>
      </c>
      <c r="I530" s="38" t="s">
        <v>115</v>
      </c>
      <c r="J530" s="38">
        <v>1414</v>
      </c>
      <c r="K530" s="38"/>
    </row>
    <row r="531" spans="1:11" x14ac:dyDescent="0.25">
      <c r="A531" s="38">
        <f>+COUNTIF($B$1:B531,ESTADISTICAS!$B$9)</f>
        <v>15</v>
      </c>
      <c r="B531" s="38">
        <v>52</v>
      </c>
      <c r="C531" s="38" t="s">
        <v>1300</v>
      </c>
      <c r="D531" s="38">
        <v>9110</v>
      </c>
      <c r="E531" s="38"/>
      <c r="F531" s="38" t="s">
        <v>153</v>
      </c>
      <c r="G531" t="s">
        <v>2234</v>
      </c>
      <c r="H531" s="38" t="s">
        <v>85</v>
      </c>
      <c r="I531" s="38" t="s">
        <v>139</v>
      </c>
      <c r="J531" s="38">
        <v>3467</v>
      </c>
      <c r="K531" s="38"/>
    </row>
    <row r="532" spans="1:11" x14ac:dyDescent="0.25">
      <c r="A532" s="38">
        <f>+COUNTIF($B$1:B532,ESTADISTICAS!$B$9)</f>
        <v>15</v>
      </c>
      <c r="B532" s="39">
        <v>52</v>
      </c>
      <c r="C532" s="38" t="s">
        <v>1300</v>
      </c>
      <c r="D532" s="38">
        <v>9921</v>
      </c>
      <c r="E532" s="38"/>
      <c r="F532" s="38" t="s">
        <v>2174</v>
      </c>
      <c r="G532" t="s">
        <v>1300</v>
      </c>
      <c r="H532" s="38" t="s">
        <v>98</v>
      </c>
      <c r="I532" s="38" t="s">
        <v>115</v>
      </c>
      <c r="J532" s="38">
        <v>150</v>
      </c>
      <c r="K532" s="38"/>
    </row>
    <row r="533" spans="1:11" x14ac:dyDescent="0.25">
      <c r="A533" s="38">
        <f>+COUNTIF($B$1:B533,ESTADISTICAS!$B$9)</f>
        <v>15</v>
      </c>
      <c r="B533" s="39">
        <v>52</v>
      </c>
      <c r="C533" s="38" t="s">
        <v>1300</v>
      </c>
      <c r="D533" s="38">
        <v>9929</v>
      </c>
      <c r="E533" s="38"/>
      <c r="F533" s="38" t="s">
        <v>2579</v>
      </c>
      <c r="G533" t="s">
        <v>2209</v>
      </c>
      <c r="H533" s="38" t="s">
        <v>85</v>
      </c>
      <c r="I533" s="38" t="s">
        <v>86</v>
      </c>
      <c r="J533" s="38">
        <v>52</v>
      </c>
      <c r="K533" s="38"/>
    </row>
    <row r="534" spans="1:11" x14ac:dyDescent="0.25">
      <c r="A534" s="38">
        <f>+COUNTIF($B$1:B534,ESTADISTICAS!$B$9)</f>
        <v>15</v>
      </c>
      <c r="B534" s="39">
        <v>54</v>
      </c>
      <c r="C534" s="38" t="s">
        <v>2560</v>
      </c>
      <c r="D534" s="38">
        <v>1204</v>
      </c>
      <c r="E534" s="38"/>
      <c r="F534" s="38" t="s">
        <v>161</v>
      </c>
      <c r="G534" t="s">
        <v>2202</v>
      </c>
      <c r="H534" s="38" t="s">
        <v>85</v>
      </c>
      <c r="I534" s="38" t="s">
        <v>86</v>
      </c>
      <c r="J534" s="38">
        <v>8</v>
      </c>
      <c r="K534" s="38"/>
    </row>
    <row r="535" spans="1:11" x14ac:dyDescent="0.25">
      <c r="A535" s="38">
        <f>+COUNTIF($B$1:B535,ESTADISTICAS!$B$9)</f>
        <v>15</v>
      </c>
      <c r="B535" s="38">
        <v>54</v>
      </c>
      <c r="C535" s="38" t="s">
        <v>2560</v>
      </c>
      <c r="D535" s="38">
        <v>1209</v>
      </c>
      <c r="E535" s="38"/>
      <c r="F535" s="38" t="s">
        <v>94</v>
      </c>
      <c r="G535" t="s">
        <v>2560</v>
      </c>
      <c r="H535" s="38" t="s">
        <v>85</v>
      </c>
      <c r="I535" s="38" t="s">
        <v>86</v>
      </c>
      <c r="J535" s="38">
        <v>24652</v>
      </c>
      <c r="K535" s="38"/>
    </row>
    <row r="536" spans="1:11" x14ac:dyDescent="0.25">
      <c r="A536" s="38">
        <f>+COUNTIF($B$1:B536,ESTADISTICAS!$B$9)</f>
        <v>15</v>
      </c>
      <c r="B536" s="38">
        <v>54</v>
      </c>
      <c r="C536" s="38" t="s">
        <v>2560</v>
      </c>
      <c r="D536" s="38">
        <v>1212</v>
      </c>
      <c r="E536" s="38"/>
      <c r="F536" s="38" t="s">
        <v>96</v>
      </c>
      <c r="G536" t="s">
        <v>2560</v>
      </c>
      <c r="H536" s="38" t="s">
        <v>85</v>
      </c>
      <c r="I536" s="38" t="s">
        <v>86</v>
      </c>
      <c r="J536" s="38">
        <v>21013</v>
      </c>
      <c r="K536" s="38"/>
    </row>
    <row r="537" spans="1:11" x14ac:dyDescent="0.25">
      <c r="A537" s="38">
        <f>+COUNTIF($B$1:B537,ESTADISTICAS!$B$9)</f>
        <v>15</v>
      </c>
      <c r="B537" s="38">
        <v>54</v>
      </c>
      <c r="C537" s="38" t="s">
        <v>2560</v>
      </c>
      <c r="D537" s="38">
        <v>1704</v>
      </c>
      <c r="E537" s="38"/>
      <c r="F537" s="38" t="s">
        <v>99</v>
      </c>
      <c r="G537" t="s">
        <v>2234</v>
      </c>
      <c r="H537" s="38" t="s">
        <v>98</v>
      </c>
      <c r="I537" s="38" t="s">
        <v>86</v>
      </c>
      <c r="J537" s="38">
        <v>137</v>
      </c>
      <c r="K537" s="38"/>
    </row>
    <row r="538" spans="1:11" x14ac:dyDescent="0.25">
      <c r="A538" s="38">
        <f>+COUNTIF($B$1:B538,ESTADISTICAS!$B$9)</f>
        <v>15</v>
      </c>
      <c r="B538" s="39">
        <v>54</v>
      </c>
      <c r="C538" s="38" t="s">
        <v>2560</v>
      </c>
      <c r="D538" s="38">
        <v>1706</v>
      </c>
      <c r="E538" s="38"/>
      <c r="F538" s="38" t="s">
        <v>100</v>
      </c>
      <c r="G538" t="s">
        <v>2234</v>
      </c>
      <c r="H538" s="38" t="s">
        <v>98</v>
      </c>
      <c r="I538" s="38" t="s">
        <v>86</v>
      </c>
      <c r="J538" s="38">
        <v>45</v>
      </c>
      <c r="K538" s="38"/>
    </row>
    <row r="539" spans="1:11" x14ac:dyDescent="0.25">
      <c r="A539" s="38">
        <f>+COUNTIF($B$1:B539,ESTADISTICAS!$B$9)</f>
        <v>15</v>
      </c>
      <c r="B539" s="38">
        <v>54</v>
      </c>
      <c r="C539" s="38" t="s">
        <v>2560</v>
      </c>
      <c r="D539" s="38">
        <v>1707</v>
      </c>
      <c r="E539" s="38"/>
      <c r="F539" s="38" t="s">
        <v>188</v>
      </c>
      <c r="G539" t="s">
        <v>2234</v>
      </c>
      <c r="H539" s="38" t="s">
        <v>98</v>
      </c>
      <c r="I539" s="38" t="s">
        <v>86</v>
      </c>
      <c r="J539" s="38">
        <v>72</v>
      </c>
      <c r="K539" s="38"/>
    </row>
    <row r="540" spans="1:11" x14ac:dyDescent="0.25">
      <c r="A540" s="38">
        <f>+COUNTIF($B$1:B540,ESTADISTICAS!$B$9)</f>
        <v>15</v>
      </c>
      <c r="B540" s="38">
        <v>54</v>
      </c>
      <c r="C540" s="38" t="s">
        <v>2560</v>
      </c>
      <c r="D540" s="38">
        <v>1710</v>
      </c>
      <c r="E540" s="38"/>
      <c r="F540" s="38" t="s">
        <v>101</v>
      </c>
      <c r="G540" t="s">
        <v>2198</v>
      </c>
      <c r="H540" s="38" t="s">
        <v>98</v>
      </c>
      <c r="I540" s="38" t="s">
        <v>86</v>
      </c>
      <c r="J540" s="38">
        <v>1</v>
      </c>
      <c r="K540" s="38"/>
    </row>
    <row r="541" spans="1:11" x14ac:dyDescent="0.25">
      <c r="A541" s="38">
        <f>+COUNTIF($B$1:B541,ESTADISTICAS!$B$9)</f>
        <v>15</v>
      </c>
      <c r="B541" s="38">
        <v>54</v>
      </c>
      <c r="C541" s="38" t="s">
        <v>2560</v>
      </c>
      <c r="D541" s="38">
        <v>1806</v>
      </c>
      <c r="E541" s="38"/>
      <c r="F541" s="38" t="s">
        <v>166</v>
      </c>
      <c r="G541" t="s">
        <v>2234</v>
      </c>
      <c r="H541" s="38" t="s">
        <v>98</v>
      </c>
      <c r="I541" s="38" t="s">
        <v>86</v>
      </c>
      <c r="J541" s="38">
        <v>18</v>
      </c>
      <c r="K541" s="38"/>
    </row>
    <row r="542" spans="1:11" x14ac:dyDescent="0.25">
      <c r="A542" s="38">
        <f>+COUNTIF($B$1:B542,ESTADISTICAS!$B$9)</f>
        <v>15</v>
      </c>
      <c r="B542" s="38">
        <v>54</v>
      </c>
      <c r="C542" s="38" t="s">
        <v>2560</v>
      </c>
      <c r="D542" s="38">
        <v>1806</v>
      </c>
      <c r="E542" s="38"/>
      <c r="F542" s="38" t="s">
        <v>166</v>
      </c>
      <c r="G542" t="s">
        <v>2560</v>
      </c>
      <c r="H542" s="38" t="s">
        <v>98</v>
      </c>
      <c r="I542" s="38" t="s">
        <v>86</v>
      </c>
      <c r="J542" s="38">
        <v>1851</v>
      </c>
      <c r="K542" s="38"/>
    </row>
    <row r="543" spans="1:11" x14ac:dyDescent="0.25">
      <c r="A543" s="38">
        <f>+COUNTIF($B$1:B543,ESTADISTICAS!$B$9)</f>
        <v>15</v>
      </c>
      <c r="B543" s="38">
        <v>54</v>
      </c>
      <c r="C543" s="38" t="s">
        <v>2560</v>
      </c>
      <c r="D543" s="38">
        <v>1806</v>
      </c>
      <c r="E543" s="38"/>
      <c r="F543" s="38" t="s">
        <v>166</v>
      </c>
      <c r="G543" t="s">
        <v>2559</v>
      </c>
      <c r="H543" s="38" t="s">
        <v>98</v>
      </c>
      <c r="I543" s="38" t="s">
        <v>86</v>
      </c>
      <c r="J543" s="38">
        <v>27</v>
      </c>
      <c r="K543" s="38"/>
    </row>
    <row r="544" spans="1:11" x14ac:dyDescent="0.25">
      <c r="A544" s="38">
        <f>+COUNTIF($B$1:B544,ESTADISTICAS!$B$9)</f>
        <v>15</v>
      </c>
      <c r="B544" s="38">
        <v>54</v>
      </c>
      <c r="C544" s="38" t="s">
        <v>2560</v>
      </c>
      <c r="D544" s="38">
        <v>1823</v>
      </c>
      <c r="E544" s="38"/>
      <c r="F544" s="38" t="s">
        <v>282</v>
      </c>
      <c r="G544" t="s">
        <v>2202</v>
      </c>
      <c r="H544" s="38" t="s">
        <v>98</v>
      </c>
      <c r="I544" s="38" t="s">
        <v>86</v>
      </c>
      <c r="J544" s="38">
        <v>1</v>
      </c>
      <c r="K544" s="38"/>
    </row>
    <row r="545" spans="1:11" x14ac:dyDescent="0.25">
      <c r="A545" s="38">
        <f>+COUNTIF($B$1:B545,ESTADISTICAS!$B$9)</f>
        <v>15</v>
      </c>
      <c r="B545" s="38">
        <v>54</v>
      </c>
      <c r="C545" s="38" t="s">
        <v>2560</v>
      </c>
      <c r="D545" s="38">
        <v>1826</v>
      </c>
      <c r="E545" s="38"/>
      <c r="F545" s="38" t="s">
        <v>2204</v>
      </c>
      <c r="G545" t="s">
        <v>2234</v>
      </c>
      <c r="H545" s="38" t="s">
        <v>98</v>
      </c>
      <c r="I545" s="38" t="s">
        <v>86</v>
      </c>
      <c r="J545" s="38">
        <v>362</v>
      </c>
      <c r="K545" s="38"/>
    </row>
    <row r="546" spans="1:11" x14ac:dyDescent="0.25">
      <c r="A546" s="38">
        <f>+COUNTIF($B$1:B546,ESTADISTICAS!$B$9)</f>
        <v>15</v>
      </c>
      <c r="B546" s="38">
        <v>54</v>
      </c>
      <c r="C546" s="38" t="s">
        <v>2560</v>
      </c>
      <c r="D546" s="38">
        <v>1827</v>
      </c>
      <c r="E546" s="38"/>
      <c r="F546" s="38" t="s">
        <v>112</v>
      </c>
      <c r="G546" t="s">
        <v>1255</v>
      </c>
      <c r="H546" s="38" t="s">
        <v>98</v>
      </c>
      <c r="I546" s="38" t="s">
        <v>86</v>
      </c>
      <c r="J546" s="38">
        <v>5</v>
      </c>
      <c r="K546" s="38"/>
    </row>
    <row r="547" spans="1:11" x14ac:dyDescent="0.25">
      <c r="A547" s="38">
        <f>+COUNTIF($B$1:B547,ESTADISTICAS!$B$9)</f>
        <v>15</v>
      </c>
      <c r="B547" s="38">
        <v>54</v>
      </c>
      <c r="C547" s="38" t="s">
        <v>2560</v>
      </c>
      <c r="D547" s="38">
        <v>2102</v>
      </c>
      <c r="E547" s="38"/>
      <c r="F547" s="38" t="s">
        <v>113</v>
      </c>
      <c r="G547" t="s">
        <v>2234</v>
      </c>
      <c r="H547" s="38" t="s">
        <v>85</v>
      </c>
      <c r="I547" s="38" t="s">
        <v>86</v>
      </c>
      <c r="J547" s="38">
        <v>3504</v>
      </c>
      <c r="K547" s="38"/>
    </row>
    <row r="548" spans="1:11" x14ac:dyDescent="0.25">
      <c r="A548" s="38">
        <f>+COUNTIF($B$1:B548,ESTADISTICAS!$B$9)</f>
        <v>15</v>
      </c>
      <c r="B548" s="38">
        <v>54</v>
      </c>
      <c r="C548" s="38" t="s">
        <v>2560</v>
      </c>
      <c r="D548" s="38">
        <v>2104</v>
      </c>
      <c r="E548" s="38"/>
      <c r="F548" s="38" t="s">
        <v>114</v>
      </c>
      <c r="G548" t="s">
        <v>2234</v>
      </c>
      <c r="H548" s="38" t="s">
        <v>85</v>
      </c>
      <c r="I548" s="38" t="s">
        <v>115</v>
      </c>
      <c r="J548" s="38">
        <v>790</v>
      </c>
      <c r="K548" s="38"/>
    </row>
    <row r="549" spans="1:11" x14ac:dyDescent="0.25">
      <c r="A549" s="38">
        <f>+COUNTIF($B$1:B549,ESTADISTICAS!$B$9)</f>
        <v>15</v>
      </c>
      <c r="B549" s="38">
        <v>54</v>
      </c>
      <c r="C549" s="38" t="s">
        <v>2560</v>
      </c>
      <c r="D549" s="38">
        <v>2805</v>
      </c>
      <c r="E549" s="38"/>
      <c r="F549" s="38" t="s">
        <v>170</v>
      </c>
      <c r="G549" t="s">
        <v>2206</v>
      </c>
      <c r="H549" s="38" t="s">
        <v>98</v>
      </c>
      <c r="I549" s="38" t="s">
        <v>86</v>
      </c>
      <c r="J549" s="38">
        <v>3252</v>
      </c>
      <c r="K549" s="38"/>
    </row>
    <row r="550" spans="1:11" x14ac:dyDescent="0.25">
      <c r="A550" s="38">
        <f>+COUNTIF($B$1:B550,ESTADISTICAS!$B$9)</f>
        <v>15</v>
      </c>
      <c r="B550" s="38">
        <v>54</v>
      </c>
      <c r="C550" s="38" t="s">
        <v>2560</v>
      </c>
      <c r="D550" s="38">
        <v>2829</v>
      </c>
      <c r="E550" s="38"/>
      <c r="F550" s="38" t="s">
        <v>132</v>
      </c>
      <c r="G550" t="s">
        <v>2234</v>
      </c>
      <c r="H550" s="38" t="s">
        <v>98</v>
      </c>
      <c r="I550" s="38" t="s">
        <v>115</v>
      </c>
      <c r="J550" s="38">
        <v>1814</v>
      </c>
      <c r="K550" s="38"/>
    </row>
    <row r="551" spans="1:11" x14ac:dyDescent="0.25">
      <c r="A551" s="38">
        <f>+COUNTIF($B$1:B551,ESTADISTICAS!$B$9)</f>
        <v>15</v>
      </c>
      <c r="B551" s="38">
        <v>54</v>
      </c>
      <c r="C551" s="38" t="s">
        <v>2560</v>
      </c>
      <c r="D551" s="38">
        <v>2832</v>
      </c>
      <c r="E551" s="38"/>
      <c r="F551" s="38" t="s">
        <v>217</v>
      </c>
      <c r="G551" t="s">
        <v>2202</v>
      </c>
      <c r="H551" s="38" t="s">
        <v>98</v>
      </c>
      <c r="I551" s="38" t="s">
        <v>86</v>
      </c>
      <c r="J551" s="38">
        <v>2738</v>
      </c>
      <c r="K551" s="38"/>
    </row>
    <row r="552" spans="1:11" x14ac:dyDescent="0.25">
      <c r="A552" s="38">
        <f>+COUNTIF($B$1:B552,ESTADISTICAS!$B$9)</f>
        <v>15</v>
      </c>
      <c r="B552" s="38">
        <v>54</v>
      </c>
      <c r="C552" s="38" t="s">
        <v>2560</v>
      </c>
      <c r="D552" s="38">
        <v>2833</v>
      </c>
      <c r="E552" s="38"/>
      <c r="F552" s="38" t="s">
        <v>134</v>
      </c>
      <c r="G552" t="s">
        <v>2198</v>
      </c>
      <c r="H552" s="38" t="s">
        <v>98</v>
      </c>
      <c r="I552" s="38" t="s">
        <v>115</v>
      </c>
      <c r="J552" s="38">
        <v>329</v>
      </c>
      <c r="K552" s="38"/>
    </row>
    <row r="553" spans="1:11" x14ac:dyDescent="0.25">
      <c r="A553" s="38">
        <f>+COUNTIF($B$1:B553,ESTADISTICAS!$B$9)</f>
        <v>15</v>
      </c>
      <c r="B553" s="38">
        <v>54</v>
      </c>
      <c r="C553" s="38" t="s">
        <v>2560</v>
      </c>
      <c r="D553" s="38">
        <v>3102</v>
      </c>
      <c r="E553" s="38"/>
      <c r="F553" s="38" t="s">
        <v>298</v>
      </c>
      <c r="G553" t="s">
        <v>2560</v>
      </c>
      <c r="H553" s="38" t="s">
        <v>85</v>
      </c>
      <c r="I553" s="38" t="s">
        <v>139</v>
      </c>
      <c r="J553" s="38">
        <v>1520</v>
      </c>
      <c r="K553" s="38"/>
    </row>
    <row r="554" spans="1:11" x14ac:dyDescent="0.25">
      <c r="A554" s="38">
        <f>+COUNTIF($B$1:B554,ESTADISTICAS!$B$9)</f>
        <v>15</v>
      </c>
      <c r="B554" s="38">
        <v>54</v>
      </c>
      <c r="C554" s="38" t="s">
        <v>2560</v>
      </c>
      <c r="D554" s="38">
        <v>3718</v>
      </c>
      <c r="E554" s="38"/>
      <c r="F554" s="38" t="s">
        <v>300</v>
      </c>
      <c r="G554" t="s">
        <v>2560</v>
      </c>
      <c r="H554" s="38" t="s">
        <v>98</v>
      </c>
      <c r="I554" s="38" t="s">
        <v>139</v>
      </c>
      <c r="J554" s="38">
        <v>1210</v>
      </c>
      <c r="K554" s="38"/>
    </row>
    <row r="555" spans="1:11" x14ac:dyDescent="0.25">
      <c r="A555" s="38">
        <f>+COUNTIF($B$1:B555,ESTADISTICAS!$B$9)</f>
        <v>15</v>
      </c>
      <c r="B555" s="38">
        <v>54</v>
      </c>
      <c r="C555" s="38" t="s">
        <v>2560</v>
      </c>
      <c r="D555" s="38">
        <v>9110</v>
      </c>
      <c r="E555" s="38"/>
      <c r="F555" s="38" t="s">
        <v>153</v>
      </c>
      <c r="G555" t="s">
        <v>2234</v>
      </c>
      <c r="H555" s="38" t="s">
        <v>85</v>
      </c>
      <c r="I555" s="38" t="s">
        <v>139</v>
      </c>
      <c r="J555" s="38">
        <v>8607</v>
      </c>
      <c r="K555" s="38"/>
    </row>
    <row r="556" spans="1:11" x14ac:dyDescent="0.25">
      <c r="A556" s="38">
        <f>+COUNTIF($B$1:B556,ESTADISTICAS!$B$9)</f>
        <v>15</v>
      </c>
      <c r="B556" s="38">
        <v>54</v>
      </c>
      <c r="C556" s="38" t="s">
        <v>2560</v>
      </c>
      <c r="D556" s="38">
        <v>9936</v>
      </c>
      <c r="E556" s="38"/>
      <c r="F556" s="38" t="s">
        <v>2588</v>
      </c>
      <c r="G556" t="s">
        <v>2560</v>
      </c>
      <c r="H556" s="38" t="s">
        <v>98</v>
      </c>
      <c r="I556" s="38" t="s">
        <v>115</v>
      </c>
      <c r="J556" s="38">
        <v>16</v>
      </c>
      <c r="K556" s="38"/>
    </row>
    <row r="557" spans="1:11" x14ac:dyDescent="0.25">
      <c r="A557" s="38">
        <f>+COUNTIF($B$1:B557,ESTADISTICAS!$B$9)</f>
        <v>15</v>
      </c>
      <c r="B557" s="39">
        <v>63</v>
      </c>
      <c r="C557" s="38" t="s">
        <v>2217</v>
      </c>
      <c r="D557" s="38">
        <v>1208</v>
      </c>
      <c r="E557" s="38"/>
      <c r="F557" s="38" t="s">
        <v>266</v>
      </c>
      <c r="G557" t="s">
        <v>2217</v>
      </c>
      <c r="H557" s="38" t="s">
        <v>85</v>
      </c>
      <c r="I557" s="38" t="s">
        <v>86</v>
      </c>
      <c r="J557" s="38">
        <v>13707</v>
      </c>
      <c r="K557" s="38"/>
    </row>
    <row r="558" spans="1:11" x14ac:dyDescent="0.25">
      <c r="A558" s="38">
        <f>+COUNTIF($B$1:B558,ESTADISTICAS!$B$9)</f>
        <v>15</v>
      </c>
      <c r="B558" s="39">
        <v>63</v>
      </c>
      <c r="C558" s="38" t="s">
        <v>2217</v>
      </c>
      <c r="D558" s="38">
        <v>1704</v>
      </c>
      <c r="E558" s="38"/>
      <c r="F558" s="38" t="s">
        <v>99</v>
      </c>
      <c r="G558" t="s">
        <v>2234</v>
      </c>
      <c r="H558" s="38" t="s">
        <v>98</v>
      </c>
      <c r="I558" s="38" t="s">
        <v>86</v>
      </c>
      <c r="J558" s="38">
        <v>94</v>
      </c>
      <c r="K558" s="38"/>
    </row>
    <row r="559" spans="1:11" x14ac:dyDescent="0.25">
      <c r="A559" s="38">
        <f>+COUNTIF($B$1:B559,ESTADISTICAS!$B$9)</f>
        <v>15</v>
      </c>
      <c r="B559" s="39">
        <v>63</v>
      </c>
      <c r="C559" s="38" t="s">
        <v>2217</v>
      </c>
      <c r="D559" s="38">
        <v>1707</v>
      </c>
      <c r="E559" s="38"/>
      <c r="F559" s="38" t="s">
        <v>188</v>
      </c>
      <c r="G559" t="s">
        <v>2234</v>
      </c>
      <c r="H559" s="38" t="s">
        <v>98</v>
      </c>
      <c r="I559" s="38" t="s">
        <v>86</v>
      </c>
      <c r="J559" s="38">
        <v>30</v>
      </c>
      <c r="K559" s="38"/>
    </row>
    <row r="560" spans="1:11" x14ac:dyDescent="0.25">
      <c r="A560" s="38">
        <f>+COUNTIF($B$1:B560,ESTADISTICAS!$B$9)</f>
        <v>15</v>
      </c>
      <c r="B560" s="39">
        <v>63</v>
      </c>
      <c r="C560" s="38" t="s">
        <v>2217</v>
      </c>
      <c r="D560" s="38">
        <v>1710</v>
      </c>
      <c r="E560" s="38"/>
      <c r="F560" s="38" t="s">
        <v>101</v>
      </c>
      <c r="G560" t="s">
        <v>2198</v>
      </c>
      <c r="H560" s="38" t="s">
        <v>98</v>
      </c>
      <c r="I560" s="38" t="s">
        <v>86</v>
      </c>
      <c r="J560" s="38">
        <v>119</v>
      </c>
      <c r="K560" s="38"/>
    </row>
    <row r="561" spans="1:11" x14ac:dyDescent="0.25">
      <c r="A561" s="38">
        <f>+COUNTIF($B$1:B561,ESTADISTICAS!$B$9)</f>
        <v>15</v>
      </c>
      <c r="B561" s="38">
        <v>63</v>
      </c>
      <c r="C561" s="38" t="s">
        <v>2217</v>
      </c>
      <c r="D561" s="38">
        <v>1714</v>
      </c>
      <c r="E561" s="38"/>
      <c r="F561" s="38" t="s">
        <v>103</v>
      </c>
      <c r="G561" t="s">
        <v>2234</v>
      </c>
      <c r="H561" s="38" t="s">
        <v>98</v>
      </c>
      <c r="I561" s="38" t="s">
        <v>86</v>
      </c>
      <c r="J561" s="38">
        <v>37</v>
      </c>
      <c r="K561" s="38"/>
    </row>
    <row r="562" spans="1:11" x14ac:dyDescent="0.25">
      <c r="A562" s="38">
        <f>+COUNTIF($B$1:B562,ESTADISTICAS!$B$9)</f>
        <v>15</v>
      </c>
      <c r="B562" s="39">
        <v>63</v>
      </c>
      <c r="C562" s="38" t="s">
        <v>2217</v>
      </c>
      <c r="D562" s="38">
        <v>1718</v>
      </c>
      <c r="E562" s="38"/>
      <c r="F562" s="38" t="s">
        <v>104</v>
      </c>
      <c r="G562" t="s">
        <v>2198</v>
      </c>
      <c r="H562" s="38" t="s">
        <v>98</v>
      </c>
      <c r="I562" s="38" t="s">
        <v>86</v>
      </c>
      <c r="J562" s="38">
        <v>392</v>
      </c>
      <c r="K562" s="38"/>
    </row>
    <row r="563" spans="1:11" x14ac:dyDescent="0.25">
      <c r="A563" s="38">
        <f>+COUNTIF($B$1:B563,ESTADISTICAS!$B$9)</f>
        <v>15</v>
      </c>
      <c r="B563" s="38">
        <v>63</v>
      </c>
      <c r="C563" s="38" t="s">
        <v>2217</v>
      </c>
      <c r="D563" s="38">
        <v>1718</v>
      </c>
      <c r="E563" s="38"/>
      <c r="F563" s="38" t="s">
        <v>104</v>
      </c>
      <c r="G563" t="s">
        <v>2559</v>
      </c>
      <c r="H563" s="38" t="s">
        <v>98</v>
      </c>
      <c r="I563" s="38" t="s">
        <v>86</v>
      </c>
      <c r="J563" s="38">
        <v>4</v>
      </c>
      <c r="K563" s="38"/>
    </row>
    <row r="564" spans="1:11" x14ac:dyDescent="0.25">
      <c r="A564" s="38">
        <f>+COUNTIF($B$1:B564,ESTADISTICAS!$B$9)</f>
        <v>15</v>
      </c>
      <c r="B564" s="38">
        <v>63</v>
      </c>
      <c r="C564" s="38" t="s">
        <v>2217</v>
      </c>
      <c r="D564" s="38">
        <v>1801</v>
      </c>
      <c r="E564" s="38"/>
      <c r="F564" s="38" t="s">
        <v>197</v>
      </c>
      <c r="G564" t="s">
        <v>2217</v>
      </c>
      <c r="H564" s="38" t="s">
        <v>98</v>
      </c>
      <c r="I564" s="38" t="s">
        <v>86</v>
      </c>
      <c r="J564" s="38">
        <v>2456</v>
      </c>
      <c r="K564" s="38"/>
    </row>
    <row r="565" spans="1:11" x14ac:dyDescent="0.25">
      <c r="A565" s="38">
        <f>+COUNTIF($B$1:B565,ESTADISTICAS!$B$9)</f>
        <v>15</v>
      </c>
      <c r="B565" s="39">
        <v>63</v>
      </c>
      <c r="C565" s="38" t="s">
        <v>2217</v>
      </c>
      <c r="D565" s="38">
        <v>1823</v>
      </c>
      <c r="E565" s="38"/>
      <c r="F565" s="38" t="s">
        <v>282</v>
      </c>
      <c r="G565" t="s">
        <v>2202</v>
      </c>
      <c r="H565" s="38" t="s">
        <v>98</v>
      </c>
      <c r="I565" s="38" t="s">
        <v>86</v>
      </c>
      <c r="J565" s="38">
        <v>6</v>
      </c>
      <c r="K565" s="38"/>
    </row>
    <row r="566" spans="1:11" x14ac:dyDescent="0.25">
      <c r="A566" s="38">
        <f>+COUNTIF($B$1:B566,ESTADISTICAS!$B$9)</f>
        <v>15</v>
      </c>
      <c r="B566" s="39">
        <v>63</v>
      </c>
      <c r="C566" s="38" t="s">
        <v>2217</v>
      </c>
      <c r="D566" s="38">
        <v>1826</v>
      </c>
      <c r="E566" s="38"/>
      <c r="F566" s="38" t="s">
        <v>2204</v>
      </c>
      <c r="G566" t="s">
        <v>2234</v>
      </c>
      <c r="H566" s="38" t="s">
        <v>98</v>
      </c>
      <c r="I566" s="38" t="s">
        <v>86</v>
      </c>
      <c r="J566" s="38">
        <v>251</v>
      </c>
      <c r="K566" s="38"/>
    </row>
    <row r="567" spans="1:11" x14ac:dyDescent="0.25">
      <c r="A567" s="38">
        <f>+COUNTIF($B$1:B567,ESTADISTICAS!$B$9)</f>
        <v>15</v>
      </c>
      <c r="B567" s="38">
        <v>63</v>
      </c>
      <c r="C567" s="38" t="s">
        <v>2217</v>
      </c>
      <c r="D567" s="38">
        <v>2104</v>
      </c>
      <c r="E567" s="38"/>
      <c r="F567" s="38" t="s">
        <v>114</v>
      </c>
      <c r="G567" t="s">
        <v>2234</v>
      </c>
      <c r="H567" s="38" t="s">
        <v>85</v>
      </c>
      <c r="I567" s="38" t="s">
        <v>115</v>
      </c>
      <c r="J567" s="38">
        <v>294</v>
      </c>
      <c r="K567" s="38"/>
    </row>
    <row r="568" spans="1:11" x14ac:dyDescent="0.25">
      <c r="A568" s="38">
        <f>+COUNTIF($B$1:B568,ESTADISTICAS!$B$9)</f>
        <v>15</v>
      </c>
      <c r="B568" s="39">
        <v>63</v>
      </c>
      <c r="C568" s="38" t="s">
        <v>2217</v>
      </c>
      <c r="D568" s="38">
        <v>2708</v>
      </c>
      <c r="E568" s="38"/>
      <c r="F568" s="38" t="s">
        <v>119</v>
      </c>
      <c r="G568" t="s">
        <v>2198</v>
      </c>
      <c r="H568" s="38" t="s">
        <v>98</v>
      </c>
      <c r="I568" s="38" t="s">
        <v>86</v>
      </c>
      <c r="J568" s="38">
        <v>33</v>
      </c>
      <c r="K568" s="38"/>
    </row>
    <row r="569" spans="1:11" x14ac:dyDescent="0.25">
      <c r="A569" s="38">
        <f>+COUNTIF($B$1:B569,ESTADISTICAS!$B$9)</f>
        <v>15</v>
      </c>
      <c r="B569" s="39">
        <v>63</v>
      </c>
      <c r="C569" s="38" t="s">
        <v>2217</v>
      </c>
      <c r="D569" s="38">
        <v>2709</v>
      </c>
      <c r="E569" s="38"/>
      <c r="F569" s="38" t="s">
        <v>120</v>
      </c>
      <c r="G569" t="s">
        <v>2234</v>
      </c>
      <c r="H569" s="38" t="s">
        <v>98</v>
      </c>
      <c r="I569" s="38" t="s">
        <v>115</v>
      </c>
      <c r="J569" s="38">
        <v>1</v>
      </c>
      <c r="K569" s="38"/>
    </row>
    <row r="570" spans="1:11" x14ac:dyDescent="0.25">
      <c r="A570" s="38">
        <f>+COUNTIF($B$1:B570,ESTADISTICAS!$B$9)</f>
        <v>15</v>
      </c>
      <c r="B570" s="39">
        <v>63</v>
      </c>
      <c r="C570" s="38" t="s">
        <v>2217</v>
      </c>
      <c r="D570" s="38">
        <v>2812</v>
      </c>
      <c r="E570" s="38"/>
      <c r="F570" s="38" t="s">
        <v>214</v>
      </c>
      <c r="G570" t="s">
        <v>2234</v>
      </c>
      <c r="H570" s="38" t="s">
        <v>98</v>
      </c>
      <c r="I570" s="38" t="s">
        <v>86</v>
      </c>
      <c r="J570" s="38">
        <v>15</v>
      </c>
      <c r="K570" s="38"/>
    </row>
    <row r="571" spans="1:11" x14ac:dyDescent="0.25">
      <c r="A571" s="38">
        <f>+COUNTIF($B$1:B571,ESTADISTICAS!$B$9)</f>
        <v>15</v>
      </c>
      <c r="B571" s="38">
        <v>63</v>
      </c>
      <c r="C571" s="38" t="s">
        <v>2217</v>
      </c>
      <c r="D571" s="38">
        <v>2833</v>
      </c>
      <c r="E571" s="38"/>
      <c r="F571" s="38" t="s">
        <v>134</v>
      </c>
      <c r="G571" t="s">
        <v>2198</v>
      </c>
      <c r="H571" s="38" t="s">
        <v>98</v>
      </c>
      <c r="I571" s="38" t="s">
        <v>115</v>
      </c>
      <c r="J571" s="38">
        <v>352</v>
      </c>
      <c r="K571" s="38"/>
    </row>
    <row r="572" spans="1:11" x14ac:dyDescent="0.25">
      <c r="A572" s="38">
        <f>+COUNTIF($B$1:B572,ESTADISTICAS!$B$9)</f>
        <v>15</v>
      </c>
      <c r="B572" s="38">
        <v>63</v>
      </c>
      <c r="C572" s="38" t="s">
        <v>2217</v>
      </c>
      <c r="D572" s="38">
        <v>2840</v>
      </c>
      <c r="E572" s="38"/>
      <c r="F572" s="38" t="s">
        <v>301</v>
      </c>
      <c r="G572" t="s">
        <v>2217</v>
      </c>
      <c r="H572" s="38" t="s">
        <v>98</v>
      </c>
      <c r="I572" s="38" t="s">
        <v>115</v>
      </c>
      <c r="J572" s="38">
        <v>1251</v>
      </c>
      <c r="K572" s="38"/>
    </row>
    <row r="573" spans="1:11" x14ac:dyDescent="0.25">
      <c r="A573" s="38">
        <f>+COUNTIF($B$1:B573,ESTADISTICAS!$B$9)</f>
        <v>15</v>
      </c>
      <c r="B573" s="38">
        <v>63</v>
      </c>
      <c r="C573" s="38" t="s">
        <v>2217</v>
      </c>
      <c r="D573" s="38">
        <v>4101</v>
      </c>
      <c r="E573" s="38"/>
      <c r="F573" s="38" t="s">
        <v>302</v>
      </c>
      <c r="G573" t="s">
        <v>2559</v>
      </c>
      <c r="H573" s="38" t="s">
        <v>85</v>
      </c>
      <c r="I573" s="38" t="s">
        <v>151</v>
      </c>
      <c r="J573" s="38">
        <v>6</v>
      </c>
      <c r="K573" s="38"/>
    </row>
    <row r="574" spans="1:11" x14ac:dyDescent="0.25">
      <c r="A574" s="38">
        <f>+COUNTIF($B$1:B574,ESTADISTICAS!$B$9)</f>
        <v>15</v>
      </c>
      <c r="B574" s="38">
        <v>63</v>
      </c>
      <c r="C574" s="38" t="s">
        <v>2217</v>
      </c>
      <c r="D574" s="38">
        <v>4709</v>
      </c>
      <c r="E574" s="38"/>
      <c r="F574" s="38" t="s">
        <v>303</v>
      </c>
      <c r="G574" t="s">
        <v>2217</v>
      </c>
      <c r="H574" s="38" t="s">
        <v>98</v>
      </c>
      <c r="I574" s="38" t="s">
        <v>115</v>
      </c>
      <c r="J574" s="38">
        <v>1086</v>
      </c>
      <c r="K574" s="38"/>
    </row>
    <row r="575" spans="1:11" x14ac:dyDescent="0.25">
      <c r="A575" s="38">
        <f>+COUNTIF($B$1:B575,ESTADISTICAS!$B$9)</f>
        <v>15</v>
      </c>
      <c r="B575" s="38">
        <v>63</v>
      </c>
      <c r="C575" s="38" t="s">
        <v>2217</v>
      </c>
      <c r="D575" s="38">
        <v>9110</v>
      </c>
      <c r="E575" s="38"/>
      <c r="F575" s="38" t="s">
        <v>153</v>
      </c>
      <c r="G575" t="s">
        <v>2234</v>
      </c>
      <c r="H575" s="38" t="s">
        <v>85</v>
      </c>
      <c r="I575" s="38" t="s">
        <v>139</v>
      </c>
      <c r="J575" s="38">
        <v>5980</v>
      </c>
      <c r="K575" s="38"/>
    </row>
    <row r="576" spans="1:11" x14ac:dyDescent="0.25">
      <c r="A576" s="38">
        <f>+COUNTIF($B$1:B576,ESTADISTICAS!$B$9)</f>
        <v>15</v>
      </c>
      <c r="B576" s="38">
        <v>66</v>
      </c>
      <c r="C576" s="38" t="s">
        <v>2175</v>
      </c>
      <c r="D576" s="38">
        <v>1111</v>
      </c>
      <c r="E576" s="38"/>
      <c r="F576" s="38" t="s">
        <v>87</v>
      </c>
      <c r="G576" t="s">
        <v>2175</v>
      </c>
      <c r="H576" s="38" t="s">
        <v>85</v>
      </c>
      <c r="I576" s="38" t="s">
        <v>86</v>
      </c>
      <c r="J576" s="38">
        <v>17813</v>
      </c>
      <c r="K576" s="38"/>
    </row>
    <row r="577" spans="1:11" x14ac:dyDescent="0.25">
      <c r="A577" s="38">
        <f>+COUNTIF($B$1:B577,ESTADISTICAS!$B$9)</f>
        <v>15</v>
      </c>
      <c r="B577" s="39">
        <v>66</v>
      </c>
      <c r="C577" s="38" t="s">
        <v>2175</v>
      </c>
      <c r="D577" s="38">
        <v>1207</v>
      </c>
      <c r="E577" s="38"/>
      <c r="F577" s="38" t="s">
        <v>92</v>
      </c>
      <c r="G577" t="s">
        <v>2200</v>
      </c>
      <c r="H577" s="38" t="s">
        <v>85</v>
      </c>
      <c r="I577" s="38" t="s">
        <v>86</v>
      </c>
      <c r="J577" s="38">
        <v>369</v>
      </c>
      <c r="K577" s="38"/>
    </row>
    <row r="578" spans="1:11" x14ac:dyDescent="0.25">
      <c r="A578" s="38">
        <f>+COUNTIF($B$1:B578,ESTADISTICAS!$B$9)</f>
        <v>15</v>
      </c>
      <c r="B578" s="39">
        <v>66</v>
      </c>
      <c r="C578" s="38" t="s">
        <v>2175</v>
      </c>
      <c r="D578" s="38">
        <v>1208</v>
      </c>
      <c r="E578" s="38"/>
      <c r="F578" s="38" t="s">
        <v>266</v>
      </c>
      <c r="G578" t="s">
        <v>2217</v>
      </c>
      <c r="H578" s="38" t="s">
        <v>85</v>
      </c>
      <c r="I578" s="38" t="s">
        <v>86</v>
      </c>
      <c r="J578" s="38">
        <v>657</v>
      </c>
      <c r="K578" s="38"/>
    </row>
    <row r="579" spans="1:11" x14ac:dyDescent="0.25">
      <c r="A579" s="38">
        <f>+COUNTIF($B$1:B579,ESTADISTICAS!$B$9)</f>
        <v>15</v>
      </c>
      <c r="B579" s="38">
        <v>66</v>
      </c>
      <c r="C579" s="38" t="s">
        <v>2175</v>
      </c>
      <c r="D579" s="38">
        <v>1701</v>
      </c>
      <c r="E579" s="38"/>
      <c r="F579" s="38" t="s">
        <v>97</v>
      </c>
      <c r="G579" t="s">
        <v>2234</v>
      </c>
      <c r="H579" s="38" t="s">
        <v>98</v>
      </c>
      <c r="I579" s="38" t="s">
        <v>86</v>
      </c>
      <c r="J579" s="38">
        <v>2</v>
      </c>
      <c r="K579" s="38"/>
    </row>
    <row r="580" spans="1:11" x14ac:dyDescent="0.25">
      <c r="A580" s="38">
        <f>+COUNTIF($B$1:B580,ESTADISTICAS!$B$9)</f>
        <v>15</v>
      </c>
      <c r="B580" s="38">
        <v>66</v>
      </c>
      <c r="C580" s="38" t="s">
        <v>2175</v>
      </c>
      <c r="D580" s="38">
        <v>1701</v>
      </c>
      <c r="E580" s="38"/>
      <c r="F580" s="38" t="s">
        <v>97</v>
      </c>
      <c r="G580" t="s">
        <v>2559</v>
      </c>
      <c r="H580" s="38" t="s">
        <v>98</v>
      </c>
      <c r="I580" s="38" t="s">
        <v>86</v>
      </c>
      <c r="J580" s="38">
        <v>7</v>
      </c>
      <c r="K580" s="38"/>
    </row>
    <row r="581" spans="1:11" x14ac:dyDescent="0.25">
      <c r="A581" s="38">
        <f>+COUNTIF($B$1:B581,ESTADISTICAS!$B$9)</f>
        <v>15</v>
      </c>
      <c r="B581" s="38">
        <v>66</v>
      </c>
      <c r="C581" s="38" t="s">
        <v>2175</v>
      </c>
      <c r="D581" s="38">
        <v>1706</v>
      </c>
      <c r="E581" s="38"/>
      <c r="F581" s="38" t="s">
        <v>100</v>
      </c>
      <c r="G581" t="s">
        <v>2234</v>
      </c>
      <c r="H581" s="38" t="s">
        <v>98</v>
      </c>
      <c r="I581" s="38" t="s">
        <v>86</v>
      </c>
      <c r="J581" s="38">
        <v>102</v>
      </c>
      <c r="K581" s="38"/>
    </row>
    <row r="582" spans="1:11" x14ac:dyDescent="0.25">
      <c r="A582" s="38">
        <f>+COUNTIF($B$1:B582,ESTADISTICAS!$B$9)</f>
        <v>15</v>
      </c>
      <c r="B582" s="38">
        <v>66</v>
      </c>
      <c r="C582" s="38" t="s">
        <v>2175</v>
      </c>
      <c r="D582" s="38">
        <v>1712</v>
      </c>
      <c r="E582" s="38"/>
      <c r="F582" s="38" t="s">
        <v>102</v>
      </c>
      <c r="G582" t="s">
        <v>2198</v>
      </c>
      <c r="H582" s="38" t="s">
        <v>98</v>
      </c>
      <c r="I582" s="38" t="s">
        <v>86</v>
      </c>
      <c r="J582" s="38">
        <v>299</v>
      </c>
      <c r="K582" s="38"/>
    </row>
    <row r="583" spans="1:11" x14ac:dyDescent="0.25">
      <c r="A583" s="38">
        <f>+COUNTIF($B$1:B583,ESTADISTICAS!$B$9)</f>
        <v>15</v>
      </c>
      <c r="B583" s="38">
        <v>66</v>
      </c>
      <c r="C583" s="38" t="s">
        <v>2175</v>
      </c>
      <c r="D583" s="38">
        <v>1714</v>
      </c>
      <c r="E583" s="38"/>
      <c r="F583" s="38" t="s">
        <v>103</v>
      </c>
      <c r="G583" t="s">
        <v>2234</v>
      </c>
      <c r="H583" s="38" t="s">
        <v>98</v>
      </c>
      <c r="I583" s="38" t="s">
        <v>86</v>
      </c>
      <c r="J583" s="38">
        <v>16</v>
      </c>
      <c r="K583" s="38"/>
    </row>
    <row r="584" spans="1:11" x14ac:dyDescent="0.25">
      <c r="A584" s="38">
        <f>+COUNTIF($B$1:B584,ESTADISTICAS!$B$9)</f>
        <v>15</v>
      </c>
      <c r="B584" s="38">
        <v>66</v>
      </c>
      <c r="C584" s="38" t="s">
        <v>2175</v>
      </c>
      <c r="D584" s="38">
        <v>1806</v>
      </c>
      <c r="E584" s="38"/>
      <c r="F584" s="38" t="s">
        <v>166</v>
      </c>
      <c r="G584" t="s">
        <v>2234</v>
      </c>
      <c r="H584" s="38" t="s">
        <v>98</v>
      </c>
      <c r="I584" s="38" t="s">
        <v>86</v>
      </c>
      <c r="J584" s="38">
        <v>25</v>
      </c>
      <c r="K584" s="38"/>
    </row>
    <row r="585" spans="1:11" x14ac:dyDescent="0.25">
      <c r="A585" s="38">
        <f>+COUNTIF($B$1:B585,ESTADISTICAS!$B$9)</f>
        <v>15</v>
      </c>
      <c r="B585" s="38">
        <v>66</v>
      </c>
      <c r="C585" s="38" t="s">
        <v>2175</v>
      </c>
      <c r="D585" s="38">
        <v>1806</v>
      </c>
      <c r="E585" s="38"/>
      <c r="F585" s="38" t="s">
        <v>166</v>
      </c>
      <c r="G585" t="s">
        <v>2175</v>
      </c>
      <c r="H585" s="38" t="s">
        <v>98</v>
      </c>
      <c r="I585" s="38" t="s">
        <v>86</v>
      </c>
      <c r="J585" s="38">
        <v>3589</v>
      </c>
      <c r="K585" s="38"/>
    </row>
    <row r="586" spans="1:11" x14ac:dyDescent="0.25">
      <c r="A586" s="38">
        <f>+COUNTIF($B$1:B586,ESTADISTICAS!$B$9)</f>
        <v>15</v>
      </c>
      <c r="B586" s="38">
        <v>66</v>
      </c>
      <c r="C586" s="38" t="s">
        <v>2175</v>
      </c>
      <c r="D586" s="38">
        <v>1806</v>
      </c>
      <c r="E586" s="38"/>
      <c r="F586" s="38" t="s">
        <v>166</v>
      </c>
      <c r="G586" t="s">
        <v>2559</v>
      </c>
      <c r="H586" s="38" t="s">
        <v>98</v>
      </c>
      <c r="I586" s="38" t="s">
        <v>86</v>
      </c>
      <c r="J586" s="38">
        <v>93</v>
      </c>
      <c r="K586" s="38"/>
    </row>
    <row r="587" spans="1:11" x14ac:dyDescent="0.25">
      <c r="A587" s="38">
        <f>+COUNTIF($B$1:B587,ESTADISTICAS!$B$9)</f>
        <v>15</v>
      </c>
      <c r="B587" s="38">
        <v>66</v>
      </c>
      <c r="C587" s="38" t="s">
        <v>2175</v>
      </c>
      <c r="D587" s="38">
        <v>1818</v>
      </c>
      <c r="E587" s="38"/>
      <c r="F587" s="38" t="s">
        <v>111</v>
      </c>
      <c r="G587" t="s">
        <v>2198</v>
      </c>
      <c r="H587" s="38" t="s">
        <v>98</v>
      </c>
      <c r="I587" s="38" t="s">
        <v>86</v>
      </c>
      <c r="J587" s="38">
        <v>354</v>
      </c>
      <c r="K587" s="38"/>
    </row>
    <row r="588" spans="1:11" x14ac:dyDescent="0.25">
      <c r="A588" s="38">
        <f>+COUNTIF($B$1:B588,ESTADISTICAS!$B$9)</f>
        <v>15</v>
      </c>
      <c r="B588" s="38">
        <v>66</v>
      </c>
      <c r="C588" s="38" t="s">
        <v>2175</v>
      </c>
      <c r="D588" s="38">
        <v>1818</v>
      </c>
      <c r="E588" s="38"/>
      <c r="F588" s="38" t="s">
        <v>111</v>
      </c>
      <c r="G588" t="s">
        <v>2234</v>
      </c>
      <c r="H588" s="38" t="s">
        <v>98</v>
      </c>
      <c r="I588" s="38" t="s">
        <v>86</v>
      </c>
      <c r="J588" s="38">
        <v>14</v>
      </c>
      <c r="K588" s="38"/>
    </row>
    <row r="589" spans="1:11" x14ac:dyDescent="0.25">
      <c r="A589" s="38">
        <f>+COUNTIF($B$1:B589,ESTADISTICAS!$B$9)</f>
        <v>15</v>
      </c>
      <c r="B589" s="38">
        <v>66</v>
      </c>
      <c r="C589" s="38" t="s">
        <v>2175</v>
      </c>
      <c r="D589" s="38">
        <v>1826</v>
      </c>
      <c r="E589" s="38"/>
      <c r="F589" s="38" t="s">
        <v>2204</v>
      </c>
      <c r="G589" t="s">
        <v>2234</v>
      </c>
      <c r="H589" s="38" t="s">
        <v>98</v>
      </c>
      <c r="I589" s="38" t="s">
        <v>86</v>
      </c>
      <c r="J589" s="38">
        <v>201</v>
      </c>
      <c r="K589" s="38"/>
    </row>
    <row r="590" spans="1:11" x14ac:dyDescent="0.25">
      <c r="A590" s="38">
        <f>+COUNTIF($B$1:B590,ESTADISTICAS!$B$9)</f>
        <v>15</v>
      </c>
      <c r="B590" s="38">
        <v>66</v>
      </c>
      <c r="C590" s="38" t="s">
        <v>2175</v>
      </c>
      <c r="D590" s="38">
        <v>2102</v>
      </c>
      <c r="E590" s="38"/>
      <c r="F590" s="38" t="s">
        <v>113</v>
      </c>
      <c r="G590" t="s">
        <v>2234</v>
      </c>
      <c r="H590" s="38" t="s">
        <v>85</v>
      </c>
      <c r="I590" s="38" t="s">
        <v>86</v>
      </c>
      <c r="J590" s="38">
        <v>2825</v>
      </c>
      <c r="K590" s="38"/>
    </row>
    <row r="591" spans="1:11" x14ac:dyDescent="0.25">
      <c r="A591" s="38">
        <f>+COUNTIF($B$1:B591,ESTADISTICAS!$B$9)</f>
        <v>15</v>
      </c>
      <c r="B591" s="38">
        <v>66</v>
      </c>
      <c r="C591" s="38" t="s">
        <v>2175</v>
      </c>
      <c r="D591" s="38">
        <v>2104</v>
      </c>
      <c r="E591" s="38"/>
      <c r="F591" s="38" t="s">
        <v>114</v>
      </c>
      <c r="G591" t="s">
        <v>2234</v>
      </c>
      <c r="H591" s="38" t="s">
        <v>85</v>
      </c>
      <c r="I591" s="38" t="s">
        <v>115</v>
      </c>
      <c r="J591" s="38">
        <v>512</v>
      </c>
      <c r="K591" s="38"/>
    </row>
    <row r="592" spans="1:11" x14ac:dyDescent="0.25">
      <c r="A592" s="38">
        <f>+COUNTIF($B$1:B592,ESTADISTICAS!$B$9)</f>
        <v>15</v>
      </c>
      <c r="B592" s="38">
        <v>66</v>
      </c>
      <c r="C592" s="38" t="s">
        <v>2175</v>
      </c>
      <c r="D592" s="38">
        <v>2711</v>
      </c>
      <c r="E592" s="38"/>
      <c r="F592" s="38" t="s">
        <v>304</v>
      </c>
      <c r="G592" t="s">
        <v>2175</v>
      </c>
      <c r="H592" s="38" t="s">
        <v>98</v>
      </c>
      <c r="I592" s="38" t="s">
        <v>86</v>
      </c>
      <c r="J592" s="38">
        <v>2970</v>
      </c>
      <c r="K592" s="38"/>
    </row>
    <row r="593" spans="1:11" x14ac:dyDescent="0.25">
      <c r="A593" s="38">
        <f>+COUNTIF($B$1:B593,ESTADISTICAS!$B$9)</f>
        <v>15</v>
      </c>
      <c r="B593" s="38">
        <v>66</v>
      </c>
      <c r="C593" s="38" t="s">
        <v>2175</v>
      </c>
      <c r="D593" s="38">
        <v>2728</v>
      </c>
      <c r="E593" s="38"/>
      <c r="F593" s="38" t="s">
        <v>124</v>
      </c>
      <c r="G593" t="s">
        <v>2175</v>
      </c>
      <c r="H593" s="38" t="s">
        <v>98</v>
      </c>
      <c r="I593" s="38" t="s">
        <v>115</v>
      </c>
      <c r="J593" s="38">
        <v>5131</v>
      </c>
      <c r="K593" s="38"/>
    </row>
    <row r="594" spans="1:11" x14ac:dyDescent="0.25">
      <c r="A594" s="38">
        <f>+COUNTIF($B$1:B594,ESTADISTICAS!$B$9)</f>
        <v>15</v>
      </c>
      <c r="B594" s="38">
        <v>66</v>
      </c>
      <c r="C594" s="38" t="s">
        <v>2175</v>
      </c>
      <c r="D594" s="38">
        <v>2747</v>
      </c>
      <c r="E594" s="38"/>
      <c r="F594" s="38" t="s">
        <v>2589</v>
      </c>
      <c r="G594" t="s">
        <v>2198</v>
      </c>
      <c r="H594" s="38" t="s">
        <v>98</v>
      </c>
      <c r="I594" s="38" t="s">
        <v>115</v>
      </c>
      <c r="J594" s="38">
        <v>1844</v>
      </c>
      <c r="K594" s="38"/>
    </row>
    <row r="595" spans="1:11" x14ac:dyDescent="0.25">
      <c r="A595" s="38">
        <f>+COUNTIF($B$1:B595,ESTADISTICAS!$B$9)</f>
        <v>15</v>
      </c>
      <c r="B595" s="38">
        <v>66</v>
      </c>
      <c r="C595" s="38" t="s">
        <v>2175</v>
      </c>
      <c r="D595" s="38">
        <v>2818</v>
      </c>
      <c r="E595" s="38"/>
      <c r="F595" s="38" t="s">
        <v>306</v>
      </c>
      <c r="G595" t="s">
        <v>2175</v>
      </c>
      <c r="H595" s="38" t="s">
        <v>98</v>
      </c>
      <c r="I595" s="38" t="s">
        <v>115</v>
      </c>
      <c r="J595" s="38">
        <v>1253</v>
      </c>
      <c r="K595" s="38"/>
    </row>
    <row r="596" spans="1:11" x14ac:dyDescent="0.25">
      <c r="A596" s="38">
        <f>+COUNTIF($B$1:B596,ESTADISTICAS!$B$9)</f>
        <v>15</v>
      </c>
      <c r="B596" s="38">
        <v>66</v>
      </c>
      <c r="C596" s="38" t="s">
        <v>2175</v>
      </c>
      <c r="D596" s="38">
        <v>2829</v>
      </c>
      <c r="E596" s="38"/>
      <c r="F596" s="38" t="s">
        <v>132</v>
      </c>
      <c r="G596" t="s">
        <v>2234</v>
      </c>
      <c r="H596" s="38" t="s">
        <v>98</v>
      </c>
      <c r="I596" s="38" t="s">
        <v>115</v>
      </c>
      <c r="J596" s="38">
        <v>1182</v>
      </c>
      <c r="K596" s="38"/>
    </row>
    <row r="597" spans="1:11" x14ac:dyDescent="0.25">
      <c r="A597" s="38">
        <f>+COUNTIF($B$1:B597,ESTADISTICAS!$B$9)</f>
        <v>15</v>
      </c>
      <c r="B597" s="39">
        <v>66</v>
      </c>
      <c r="C597" s="38" t="s">
        <v>2175</v>
      </c>
      <c r="D597" s="38">
        <v>2833</v>
      </c>
      <c r="E597" s="38"/>
      <c r="F597" s="38" t="s">
        <v>134</v>
      </c>
      <c r="G597" t="s">
        <v>2198</v>
      </c>
      <c r="H597" s="38" t="s">
        <v>98</v>
      </c>
      <c r="I597" s="38" t="s">
        <v>115</v>
      </c>
      <c r="J597" s="38">
        <v>928</v>
      </c>
      <c r="K597" s="38"/>
    </row>
    <row r="598" spans="1:11" x14ac:dyDescent="0.25">
      <c r="A598" s="38">
        <f>+COUNTIF($B$1:B598,ESTADISTICAS!$B$9)</f>
        <v>15</v>
      </c>
      <c r="B598" s="38">
        <v>66</v>
      </c>
      <c r="C598" s="38" t="s">
        <v>2175</v>
      </c>
      <c r="D598" s="38">
        <v>4101</v>
      </c>
      <c r="E598" s="38"/>
      <c r="F598" s="38" t="s">
        <v>302</v>
      </c>
      <c r="G598" t="s">
        <v>2559</v>
      </c>
      <c r="H598" s="38" t="s">
        <v>85</v>
      </c>
      <c r="I598" s="38" t="s">
        <v>151</v>
      </c>
      <c r="J598" s="38">
        <v>58</v>
      </c>
      <c r="K598" s="38"/>
    </row>
    <row r="599" spans="1:11" x14ac:dyDescent="0.25">
      <c r="A599" s="38">
        <f>+COUNTIF($B$1:B599,ESTADISTICAS!$B$9)</f>
        <v>15</v>
      </c>
      <c r="B599" s="38">
        <v>66</v>
      </c>
      <c r="C599" s="38" t="s">
        <v>2175</v>
      </c>
      <c r="D599" s="38">
        <v>4112</v>
      </c>
      <c r="E599" s="38"/>
      <c r="F599" s="38" t="s">
        <v>269</v>
      </c>
      <c r="G599" t="s">
        <v>1255</v>
      </c>
      <c r="H599" s="38" t="s">
        <v>85</v>
      </c>
      <c r="I599" s="38" t="s">
        <v>151</v>
      </c>
      <c r="J599" s="38">
        <v>20</v>
      </c>
      <c r="K599" s="38"/>
    </row>
    <row r="600" spans="1:11" x14ac:dyDescent="0.25">
      <c r="A600" s="38">
        <f>+COUNTIF($B$1:B600,ESTADISTICAS!$B$9)</f>
        <v>15</v>
      </c>
      <c r="B600" s="38">
        <v>66</v>
      </c>
      <c r="C600" s="38" t="s">
        <v>2175</v>
      </c>
      <c r="D600" s="38">
        <v>4825</v>
      </c>
      <c r="E600" s="38"/>
      <c r="F600" s="38" t="s">
        <v>307</v>
      </c>
      <c r="G600" t="s">
        <v>2175</v>
      </c>
      <c r="H600" s="38" t="s">
        <v>98</v>
      </c>
      <c r="I600" s="38" t="s">
        <v>151</v>
      </c>
      <c r="J600" s="38">
        <v>1043</v>
      </c>
      <c r="K600" s="38"/>
    </row>
    <row r="601" spans="1:11" x14ac:dyDescent="0.25">
      <c r="A601" s="38">
        <f>+COUNTIF($B$1:B601,ESTADISTICAS!$B$9)</f>
        <v>15</v>
      </c>
      <c r="B601" s="39">
        <v>66</v>
      </c>
      <c r="C601" s="38" t="s">
        <v>2175</v>
      </c>
      <c r="D601" s="38">
        <v>9110</v>
      </c>
      <c r="E601" s="38"/>
      <c r="F601" s="38" t="s">
        <v>153</v>
      </c>
      <c r="G601" t="s">
        <v>2234</v>
      </c>
      <c r="H601" s="38" t="s">
        <v>85</v>
      </c>
      <c r="I601" s="38" t="s">
        <v>139</v>
      </c>
      <c r="J601" s="38">
        <v>5564</v>
      </c>
      <c r="K601" s="38"/>
    </row>
    <row r="602" spans="1:11" x14ac:dyDescent="0.25">
      <c r="A602" s="38">
        <f>+COUNTIF($B$1:B602,ESTADISTICAS!$B$9)</f>
        <v>15</v>
      </c>
      <c r="B602" s="38">
        <v>66</v>
      </c>
      <c r="C602" s="38" t="s">
        <v>2175</v>
      </c>
      <c r="D602" s="38">
        <v>9116</v>
      </c>
      <c r="E602" s="38"/>
      <c r="F602" s="38" t="s">
        <v>154</v>
      </c>
      <c r="G602" t="s">
        <v>2205</v>
      </c>
      <c r="H602" s="38" t="s">
        <v>98</v>
      </c>
      <c r="I602" s="38" t="s">
        <v>115</v>
      </c>
      <c r="J602" s="38">
        <v>305</v>
      </c>
      <c r="K602" s="38"/>
    </row>
    <row r="603" spans="1:11" x14ac:dyDescent="0.25">
      <c r="A603" s="38">
        <f>+COUNTIF($B$1:B603,ESTADISTICAS!$B$9)</f>
        <v>15</v>
      </c>
      <c r="B603" s="39">
        <v>66</v>
      </c>
      <c r="C603" s="38" t="s">
        <v>2175</v>
      </c>
      <c r="D603" s="38">
        <v>9904</v>
      </c>
      <c r="E603" s="38"/>
      <c r="F603" s="38" t="s">
        <v>2173</v>
      </c>
      <c r="G603" t="s">
        <v>2234</v>
      </c>
      <c r="H603" s="38" t="s">
        <v>98</v>
      </c>
      <c r="I603" s="38" t="s">
        <v>115</v>
      </c>
      <c r="J603" s="38">
        <v>45</v>
      </c>
      <c r="K603" s="38"/>
    </row>
    <row r="604" spans="1:11" x14ac:dyDescent="0.25">
      <c r="A604" s="38">
        <f>+COUNTIF($B$1:B604,ESTADISTICAS!$B$9)</f>
        <v>15</v>
      </c>
      <c r="B604" s="39">
        <v>66</v>
      </c>
      <c r="C604" s="38" t="s">
        <v>2175</v>
      </c>
      <c r="D604" s="38">
        <v>9922</v>
      </c>
      <c r="E604" s="38"/>
      <c r="F604" s="38" t="s">
        <v>270</v>
      </c>
      <c r="G604" t="s">
        <v>2175</v>
      </c>
      <c r="H604" s="38" t="s">
        <v>98</v>
      </c>
      <c r="I604" s="38" t="s">
        <v>115</v>
      </c>
      <c r="J604" s="38">
        <v>1149</v>
      </c>
      <c r="K604" s="38"/>
    </row>
    <row r="605" spans="1:11" x14ac:dyDescent="0.25">
      <c r="A605" s="38">
        <f>+COUNTIF($B$1:B605,ESTADISTICAS!$B$9)</f>
        <v>15</v>
      </c>
      <c r="B605" s="39">
        <v>68</v>
      </c>
      <c r="C605" s="38" t="s">
        <v>2202</v>
      </c>
      <c r="D605" s="38">
        <v>1204</v>
      </c>
      <c r="E605" s="38"/>
      <c r="F605" s="38" t="s">
        <v>161</v>
      </c>
      <c r="G605" t="s">
        <v>2202</v>
      </c>
      <c r="H605" s="38" t="s">
        <v>85</v>
      </c>
      <c r="I605" s="38" t="s">
        <v>86</v>
      </c>
      <c r="J605" s="38">
        <v>21585</v>
      </c>
      <c r="K605" s="38"/>
    </row>
    <row r="606" spans="1:11" x14ac:dyDescent="0.25">
      <c r="A606" s="38">
        <f>+COUNTIF($B$1:B606,ESTADISTICAS!$B$9)</f>
        <v>15</v>
      </c>
      <c r="B606" s="39">
        <v>68</v>
      </c>
      <c r="C606" s="38" t="s">
        <v>2202</v>
      </c>
      <c r="D606" s="38">
        <v>1212</v>
      </c>
      <c r="E606" s="38"/>
      <c r="F606" s="38" t="s">
        <v>96</v>
      </c>
      <c r="G606" t="s">
        <v>2560</v>
      </c>
      <c r="H606" s="38" t="s">
        <v>85</v>
      </c>
      <c r="I606" s="38" t="s">
        <v>86</v>
      </c>
      <c r="J606" s="38">
        <v>380</v>
      </c>
      <c r="K606" s="38"/>
    </row>
    <row r="607" spans="1:11" x14ac:dyDescent="0.25">
      <c r="A607" s="38">
        <f>+COUNTIF($B$1:B607,ESTADISTICAS!$B$9)</f>
        <v>15</v>
      </c>
      <c r="B607" s="39">
        <v>68</v>
      </c>
      <c r="C607" s="38" t="s">
        <v>2202</v>
      </c>
      <c r="D607" s="38">
        <v>1701</v>
      </c>
      <c r="E607" s="38"/>
      <c r="F607" s="38" t="s">
        <v>97</v>
      </c>
      <c r="G607" t="s">
        <v>2234</v>
      </c>
      <c r="H607" s="38" t="s">
        <v>98</v>
      </c>
      <c r="I607" s="38" t="s">
        <v>86</v>
      </c>
      <c r="J607" s="38">
        <v>9</v>
      </c>
      <c r="K607" s="38"/>
    </row>
    <row r="608" spans="1:11" x14ac:dyDescent="0.25">
      <c r="A608" s="38">
        <f>+COUNTIF($B$1:B608,ESTADISTICAS!$B$9)</f>
        <v>15</v>
      </c>
      <c r="B608" s="39">
        <v>68</v>
      </c>
      <c r="C608" s="38" t="s">
        <v>2202</v>
      </c>
      <c r="D608" s="38">
        <v>1704</v>
      </c>
      <c r="E608" s="38"/>
      <c r="F608" s="38" t="s">
        <v>99</v>
      </c>
      <c r="G608" t="s">
        <v>2234</v>
      </c>
      <c r="H608" s="38" t="s">
        <v>98</v>
      </c>
      <c r="I608" s="38" t="s">
        <v>86</v>
      </c>
      <c r="J608" s="38">
        <v>724</v>
      </c>
      <c r="K608" s="38"/>
    </row>
    <row r="609" spans="1:11" x14ac:dyDescent="0.25">
      <c r="A609" s="38">
        <f>+COUNTIF($B$1:B609,ESTADISTICAS!$B$9)</f>
        <v>15</v>
      </c>
      <c r="B609" s="39">
        <v>68</v>
      </c>
      <c r="C609" s="38" t="s">
        <v>2202</v>
      </c>
      <c r="D609" s="38">
        <v>1704</v>
      </c>
      <c r="E609" s="38"/>
      <c r="F609" s="38" t="s">
        <v>99</v>
      </c>
      <c r="G609" t="s">
        <v>2202</v>
      </c>
      <c r="H609" s="38" t="s">
        <v>98</v>
      </c>
      <c r="I609" s="38" t="s">
        <v>86</v>
      </c>
      <c r="J609" s="38">
        <v>5544</v>
      </c>
      <c r="K609" s="38"/>
    </row>
    <row r="610" spans="1:11" x14ac:dyDescent="0.25">
      <c r="A610" s="38">
        <f>+COUNTIF($B$1:B610,ESTADISTICAS!$B$9)</f>
        <v>15</v>
      </c>
      <c r="B610" s="39">
        <v>68</v>
      </c>
      <c r="C610" s="38" t="s">
        <v>2202</v>
      </c>
      <c r="D610" s="38">
        <v>1706</v>
      </c>
      <c r="E610" s="38"/>
      <c r="F610" s="38" t="s">
        <v>100</v>
      </c>
      <c r="G610" t="s">
        <v>2234</v>
      </c>
      <c r="H610" s="38" t="s">
        <v>98</v>
      </c>
      <c r="I610" s="38" t="s">
        <v>86</v>
      </c>
      <c r="J610" s="38">
        <v>174</v>
      </c>
      <c r="K610" s="38"/>
    </row>
    <row r="611" spans="1:11" x14ac:dyDescent="0.25">
      <c r="A611" s="38">
        <f>+COUNTIF($B$1:B611,ESTADISTICAS!$B$9)</f>
        <v>15</v>
      </c>
      <c r="B611" s="38">
        <v>68</v>
      </c>
      <c r="C611" s="38" t="s">
        <v>2202</v>
      </c>
      <c r="D611" s="38">
        <v>1710</v>
      </c>
      <c r="E611" s="38"/>
      <c r="F611" s="38" t="s">
        <v>101</v>
      </c>
      <c r="G611" t="s">
        <v>2198</v>
      </c>
      <c r="H611" s="38" t="s">
        <v>98</v>
      </c>
      <c r="I611" s="38" t="s">
        <v>86</v>
      </c>
      <c r="J611" s="38">
        <v>86</v>
      </c>
      <c r="K611" s="38"/>
    </row>
    <row r="612" spans="1:11" x14ac:dyDescent="0.25">
      <c r="A612" s="38">
        <f>+COUNTIF($B$1:B612,ESTADISTICAS!$B$9)</f>
        <v>15</v>
      </c>
      <c r="B612" s="38">
        <v>68</v>
      </c>
      <c r="C612" s="38" t="s">
        <v>2202</v>
      </c>
      <c r="D612" s="38">
        <v>1710</v>
      </c>
      <c r="E612" s="38"/>
      <c r="F612" s="38" t="s">
        <v>101</v>
      </c>
      <c r="G612" t="s">
        <v>2202</v>
      </c>
      <c r="H612" s="38" t="s">
        <v>98</v>
      </c>
      <c r="I612" s="38" t="s">
        <v>86</v>
      </c>
      <c r="J612" s="38">
        <v>5048</v>
      </c>
      <c r="K612" s="38"/>
    </row>
    <row r="613" spans="1:11" x14ac:dyDescent="0.25">
      <c r="A613" s="38">
        <f>+COUNTIF($B$1:B613,ESTADISTICAS!$B$9)</f>
        <v>15</v>
      </c>
      <c r="B613" s="38">
        <v>68</v>
      </c>
      <c r="C613" s="38" t="s">
        <v>2202</v>
      </c>
      <c r="D613" s="38">
        <v>1711</v>
      </c>
      <c r="E613" s="38"/>
      <c r="F613" s="38" t="s">
        <v>190</v>
      </c>
      <c r="G613" t="s">
        <v>2203</v>
      </c>
      <c r="H613" s="38" t="s">
        <v>98</v>
      </c>
      <c r="I613" s="38" t="s">
        <v>86</v>
      </c>
      <c r="J613" s="38">
        <v>164</v>
      </c>
      <c r="K613" s="38"/>
    </row>
    <row r="614" spans="1:11" x14ac:dyDescent="0.25">
      <c r="A614" s="38">
        <f>+COUNTIF($B$1:B614,ESTADISTICAS!$B$9)</f>
        <v>15</v>
      </c>
      <c r="B614" s="38">
        <v>68</v>
      </c>
      <c r="C614" s="38" t="s">
        <v>2202</v>
      </c>
      <c r="D614" s="38">
        <v>1714</v>
      </c>
      <c r="E614" s="38"/>
      <c r="F614" s="38" t="s">
        <v>103</v>
      </c>
      <c r="G614" t="s">
        <v>2234</v>
      </c>
      <c r="H614" s="38" t="s">
        <v>98</v>
      </c>
      <c r="I614" s="38" t="s">
        <v>86</v>
      </c>
      <c r="J614" s="38">
        <v>34</v>
      </c>
      <c r="K614" s="38"/>
    </row>
    <row r="615" spans="1:11" x14ac:dyDescent="0.25">
      <c r="A615" s="38">
        <f>+COUNTIF($B$1:B615,ESTADISTICAS!$B$9)</f>
        <v>15</v>
      </c>
      <c r="B615" s="38">
        <v>68</v>
      </c>
      <c r="C615" s="38" t="s">
        <v>2202</v>
      </c>
      <c r="D615" s="38">
        <v>1735</v>
      </c>
      <c r="E615" s="38"/>
      <c r="F615" s="38" t="s">
        <v>196</v>
      </c>
      <c r="G615" t="s">
        <v>2234</v>
      </c>
      <c r="H615" s="38" t="s">
        <v>98</v>
      </c>
      <c r="I615" s="38" t="s">
        <v>86</v>
      </c>
      <c r="J615" s="38">
        <v>64</v>
      </c>
      <c r="K615" s="38"/>
    </row>
    <row r="616" spans="1:11" x14ac:dyDescent="0.25">
      <c r="A616" s="38">
        <f>+COUNTIF($B$1:B616,ESTADISTICAS!$B$9)</f>
        <v>15</v>
      </c>
      <c r="B616" s="38">
        <v>68</v>
      </c>
      <c r="C616" s="38" t="s">
        <v>2202</v>
      </c>
      <c r="D616" s="38">
        <v>1735</v>
      </c>
      <c r="E616" s="38"/>
      <c r="F616" s="38" t="s">
        <v>196</v>
      </c>
      <c r="G616" t="s">
        <v>2202</v>
      </c>
      <c r="H616" s="38" t="s">
        <v>98</v>
      </c>
      <c r="I616" s="38" t="s">
        <v>86</v>
      </c>
      <c r="J616" s="38">
        <v>652</v>
      </c>
      <c r="K616" s="38"/>
    </row>
    <row r="617" spans="1:11" x14ac:dyDescent="0.25">
      <c r="A617" s="38">
        <f>+COUNTIF($B$1:B617,ESTADISTICAS!$B$9)</f>
        <v>15</v>
      </c>
      <c r="B617" s="38">
        <v>68</v>
      </c>
      <c r="C617" s="38" t="s">
        <v>2202</v>
      </c>
      <c r="D617" s="38">
        <v>1806</v>
      </c>
      <c r="E617" s="38"/>
      <c r="F617" s="38" t="s">
        <v>166</v>
      </c>
      <c r="G617" t="s">
        <v>2234</v>
      </c>
      <c r="H617" s="38" t="s">
        <v>98</v>
      </c>
      <c r="I617" s="38" t="s">
        <v>86</v>
      </c>
      <c r="J617" s="38">
        <v>40</v>
      </c>
      <c r="K617" s="38"/>
    </row>
    <row r="618" spans="1:11" x14ac:dyDescent="0.25">
      <c r="A618" s="38">
        <f>+COUNTIF($B$1:B618,ESTADISTICAS!$B$9)</f>
        <v>15</v>
      </c>
      <c r="B618" s="38">
        <v>68</v>
      </c>
      <c r="C618" s="38" t="s">
        <v>2202</v>
      </c>
      <c r="D618" s="38">
        <v>1806</v>
      </c>
      <c r="E618" s="38"/>
      <c r="F618" s="38" t="s">
        <v>166</v>
      </c>
      <c r="G618" t="s">
        <v>2202</v>
      </c>
      <c r="H618" s="38" t="s">
        <v>98</v>
      </c>
      <c r="I618" s="38" t="s">
        <v>86</v>
      </c>
      <c r="J618" s="38">
        <v>1044</v>
      </c>
      <c r="K618" s="38"/>
    </row>
    <row r="619" spans="1:11" x14ac:dyDescent="0.25">
      <c r="A619" s="38">
        <f>+COUNTIF($B$1:B619,ESTADISTICAS!$B$9)</f>
        <v>15</v>
      </c>
      <c r="B619" s="38">
        <v>68</v>
      </c>
      <c r="C619" s="38" t="s">
        <v>2202</v>
      </c>
      <c r="D619" s="38">
        <v>1818</v>
      </c>
      <c r="E619" s="38"/>
      <c r="F619" s="38" t="s">
        <v>111</v>
      </c>
      <c r="G619" t="s">
        <v>2234</v>
      </c>
      <c r="H619" s="38" t="s">
        <v>98</v>
      </c>
      <c r="I619" s="38" t="s">
        <v>86</v>
      </c>
      <c r="J619" s="38">
        <v>243</v>
      </c>
      <c r="K619" s="38"/>
    </row>
    <row r="620" spans="1:11" x14ac:dyDescent="0.25">
      <c r="A620" s="38">
        <f>+COUNTIF($B$1:B620,ESTADISTICAS!$B$9)</f>
        <v>15</v>
      </c>
      <c r="B620" s="38">
        <v>68</v>
      </c>
      <c r="C620" s="38" t="s">
        <v>2202</v>
      </c>
      <c r="D620" s="38">
        <v>1818</v>
      </c>
      <c r="E620" s="38"/>
      <c r="F620" s="38" t="s">
        <v>111</v>
      </c>
      <c r="G620" t="s">
        <v>2202</v>
      </c>
      <c r="H620" s="38" t="s">
        <v>98</v>
      </c>
      <c r="I620" s="38" t="s">
        <v>86</v>
      </c>
      <c r="J620" s="38">
        <v>3996</v>
      </c>
      <c r="K620" s="38"/>
    </row>
    <row r="621" spans="1:11" x14ac:dyDescent="0.25">
      <c r="A621" s="38">
        <f>+COUNTIF($B$1:B621,ESTADISTICAS!$B$9)</f>
        <v>15</v>
      </c>
      <c r="B621" s="38">
        <v>68</v>
      </c>
      <c r="C621" s="38" t="s">
        <v>2202</v>
      </c>
      <c r="D621" s="38">
        <v>1823</v>
      </c>
      <c r="E621" s="38"/>
      <c r="F621" s="38" t="s">
        <v>282</v>
      </c>
      <c r="G621" t="s">
        <v>2202</v>
      </c>
      <c r="H621" s="38" t="s">
        <v>98</v>
      </c>
      <c r="I621" s="38" t="s">
        <v>86</v>
      </c>
      <c r="J621" s="38">
        <v>9721</v>
      </c>
      <c r="K621" s="38"/>
    </row>
    <row r="622" spans="1:11" x14ac:dyDescent="0.25">
      <c r="A622" s="38">
        <f>+COUNTIF($B$1:B622,ESTADISTICAS!$B$9)</f>
        <v>15</v>
      </c>
      <c r="B622" s="38">
        <v>68</v>
      </c>
      <c r="C622" s="38" t="s">
        <v>2202</v>
      </c>
      <c r="D622" s="38">
        <v>1826</v>
      </c>
      <c r="E622" s="38"/>
      <c r="F622" s="38" t="s">
        <v>2204</v>
      </c>
      <c r="G622" t="s">
        <v>2234</v>
      </c>
      <c r="H622" s="38" t="s">
        <v>98</v>
      </c>
      <c r="I622" s="38" t="s">
        <v>86</v>
      </c>
      <c r="J622" s="38">
        <v>332</v>
      </c>
      <c r="K622" s="38"/>
    </row>
    <row r="623" spans="1:11" x14ac:dyDescent="0.25">
      <c r="A623" s="38">
        <f>+COUNTIF($B$1:B623,ESTADISTICAS!$B$9)</f>
        <v>15</v>
      </c>
      <c r="B623" s="38">
        <v>68</v>
      </c>
      <c r="C623" s="38" t="s">
        <v>2202</v>
      </c>
      <c r="D623" s="38">
        <v>2102</v>
      </c>
      <c r="E623" s="38"/>
      <c r="F623" s="38" t="s">
        <v>113</v>
      </c>
      <c r="G623" t="s">
        <v>2234</v>
      </c>
      <c r="H623" s="38" t="s">
        <v>85</v>
      </c>
      <c r="I623" s="38" t="s">
        <v>86</v>
      </c>
      <c r="J623" s="38">
        <v>5915</v>
      </c>
      <c r="K623" s="38"/>
    </row>
    <row r="624" spans="1:11" x14ac:dyDescent="0.25">
      <c r="A624" s="38">
        <f>+COUNTIF($B$1:B624,ESTADISTICAS!$B$9)</f>
        <v>15</v>
      </c>
      <c r="B624" s="38">
        <v>68</v>
      </c>
      <c r="C624" s="38" t="s">
        <v>2202</v>
      </c>
      <c r="D624" s="38">
        <v>2104</v>
      </c>
      <c r="E624" s="38"/>
      <c r="F624" s="38" t="s">
        <v>114</v>
      </c>
      <c r="G624" t="s">
        <v>2234</v>
      </c>
      <c r="H624" s="38" t="s">
        <v>85</v>
      </c>
      <c r="I624" s="38" t="s">
        <v>115</v>
      </c>
      <c r="J624" s="38">
        <v>683</v>
      </c>
      <c r="K624" s="38"/>
    </row>
    <row r="625" spans="1:11" x14ac:dyDescent="0.25">
      <c r="A625" s="38">
        <f>+COUNTIF($B$1:B625,ESTADISTICAS!$B$9)</f>
        <v>15</v>
      </c>
      <c r="B625" s="38">
        <v>68</v>
      </c>
      <c r="C625" s="38" t="s">
        <v>2202</v>
      </c>
      <c r="D625" s="38">
        <v>2106</v>
      </c>
      <c r="E625" s="38"/>
      <c r="F625" s="38" t="s">
        <v>169</v>
      </c>
      <c r="G625" t="s">
        <v>2234</v>
      </c>
      <c r="H625" s="38" t="s">
        <v>85</v>
      </c>
      <c r="I625" s="38" t="s">
        <v>115</v>
      </c>
      <c r="J625" s="38">
        <v>815</v>
      </c>
      <c r="K625" s="38"/>
    </row>
    <row r="626" spans="1:11" x14ac:dyDescent="0.25">
      <c r="A626" s="38">
        <f>+COUNTIF($B$1:B626,ESTADISTICAS!$B$9)</f>
        <v>15</v>
      </c>
      <c r="B626" s="38">
        <v>68</v>
      </c>
      <c r="C626" s="38" t="s">
        <v>2202</v>
      </c>
      <c r="D626" s="38">
        <v>2207</v>
      </c>
      <c r="E626" s="38"/>
      <c r="F626" s="38" t="s">
        <v>308</v>
      </c>
      <c r="G626" t="s">
        <v>2202</v>
      </c>
      <c r="H626" s="38" t="s">
        <v>85</v>
      </c>
      <c r="I626" s="38" t="s">
        <v>115</v>
      </c>
      <c r="J626" s="38">
        <v>3910</v>
      </c>
      <c r="K626" s="38"/>
    </row>
    <row r="627" spans="1:11" x14ac:dyDescent="0.25">
      <c r="A627" s="38">
        <f>+COUNTIF($B$1:B627,ESTADISTICAS!$B$9)</f>
        <v>15</v>
      </c>
      <c r="B627" s="39">
        <v>68</v>
      </c>
      <c r="C627" s="38" t="s">
        <v>2202</v>
      </c>
      <c r="D627" s="38">
        <v>2708</v>
      </c>
      <c r="E627" s="38"/>
      <c r="F627" s="38" t="s">
        <v>119</v>
      </c>
      <c r="G627" t="s">
        <v>2198</v>
      </c>
      <c r="H627" s="38" t="s">
        <v>98</v>
      </c>
      <c r="I627" s="38" t="s">
        <v>86</v>
      </c>
      <c r="J627" s="38">
        <v>15</v>
      </c>
      <c r="K627" s="38"/>
    </row>
    <row r="628" spans="1:11" x14ac:dyDescent="0.25">
      <c r="A628" s="38">
        <f>+COUNTIF($B$1:B628,ESTADISTICAS!$B$9)</f>
        <v>15</v>
      </c>
      <c r="B628" s="39">
        <v>68</v>
      </c>
      <c r="C628" s="38" t="s">
        <v>2202</v>
      </c>
      <c r="D628" s="38">
        <v>2724</v>
      </c>
      <c r="E628" s="38"/>
      <c r="F628" s="38" t="s">
        <v>265</v>
      </c>
      <c r="G628" t="s">
        <v>2202</v>
      </c>
      <c r="H628" s="38" t="s">
        <v>98</v>
      </c>
      <c r="I628" s="38" t="s">
        <v>115</v>
      </c>
      <c r="J628" s="38">
        <v>1413</v>
      </c>
      <c r="K628" s="38"/>
    </row>
    <row r="629" spans="1:11" x14ac:dyDescent="0.25">
      <c r="A629" s="38">
        <f>+COUNTIF($B$1:B629,ESTADISTICAS!$B$9)</f>
        <v>15</v>
      </c>
      <c r="B629" s="38">
        <v>68</v>
      </c>
      <c r="C629" s="38" t="s">
        <v>2202</v>
      </c>
      <c r="D629" s="38">
        <v>2812</v>
      </c>
      <c r="E629" s="38"/>
      <c r="F629" s="38" t="s">
        <v>214</v>
      </c>
      <c r="G629" t="s">
        <v>2234</v>
      </c>
      <c r="H629" s="38" t="s">
        <v>98</v>
      </c>
      <c r="I629" s="38" t="s">
        <v>86</v>
      </c>
      <c r="J629" s="38">
        <v>2</v>
      </c>
      <c r="K629" s="38"/>
    </row>
    <row r="630" spans="1:11" x14ac:dyDescent="0.25">
      <c r="A630" s="38">
        <f>+COUNTIF($B$1:B630,ESTADISTICAS!$B$9)</f>
        <v>15</v>
      </c>
      <c r="B630" s="39">
        <v>68</v>
      </c>
      <c r="C630" s="38" t="s">
        <v>2202</v>
      </c>
      <c r="D630" s="38">
        <v>2815</v>
      </c>
      <c r="E630" s="38"/>
      <c r="F630" s="38" t="s">
        <v>129</v>
      </c>
      <c r="G630" t="s">
        <v>2198</v>
      </c>
      <c r="H630" s="38" t="s">
        <v>98</v>
      </c>
      <c r="I630" s="38" t="s">
        <v>115</v>
      </c>
      <c r="J630" s="38">
        <v>22</v>
      </c>
      <c r="K630" s="38"/>
    </row>
    <row r="631" spans="1:11" x14ac:dyDescent="0.25">
      <c r="A631" s="38">
        <f>+COUNTIF($B$1:B631,ESTADISTICAS!$B$9)</f>
        <v>15</v>
      </c>
      <c r="B631" s="39">
        <v>68</v>
      </c>
      <c r="C631" s="38" t="s">
        <v>2202</v>
      </c>
      <c r="D631" s="38">
        <v>2829</v>
      </c>
      <c r="E631" s="38"/>
      <c r="F631" s="38" t="s">
        <v>132</v>
      </c>
      <c r="G631" t="s">
        <v>2234</v>
      </c>
      <c r="H631" s="38" t="s">
        <v>98</v>
      </c>
      <c r="I631" s="38" t="s">
        <v>115</v>
      </c>
      <c r="J631" s="38">
        <v>2876</v>
      </c>
      <c r="K631" s="38"/>
    </row>
    <row r="632" spans="1:11" x14ac:dyDescent="0.25">
      <c r="A632" s="38">
        <f>+COUNTIF($B$1:B632,ESTADISTICAS!$B$9)</f>
        <v>15</v>
      </c>
      <c r="B632" s="38">
        <v>68</v>
      </c>
      <c r="C632" s="38" t="s">
        <v>2202</v>
      </c>
      <c r="D632" s="38">
        <v>2831</v>
      </c>
      <c r="E632" s="38"/>
      <c r="F632" s="38" t="s">
        <v>133</v>
      </c>
      <c r="G632" t="s">
        <v>2234</v>
      </c>
      <c r="H632" s="38" t="s">
        <v>98</v>
      </c>
      <c r="I632" s="38" t="s">
        <v>115</v>
      </c>
      <c r="J632" s="38">
        <v>2029</v>
      </c>
      <c r="K632" s="38"/>
    </row>
    <row r="633" spans="1:11" x14ac:dyDescent="0.25">
      <c r="A633" s="38">
        <f>+COUNTIF($B$1:B633,ESTADISTICAS!$B$9)</f>
        <v>15</v>
      </c>
      <c r="B633" s="38">
        <v>68</v>
      </c>
      <c r="C633" s="38" t="s">
        <v>2202</v>
      </c>
      <c r="D633" s="38">
        <v>2832</v>
      </c>
      <c r="E633" s="38"/>
      <c r="F633" s="38" t="s">
        <v>217</v>
      </c>
      <c r="G633" t="s">
        <v>2202</v>
      </c>
      <c r="H633" s="38" t="s">
        <v>98</v>
      </c>
      <c r="I633" s="38" t="s">
        <v>86</v>
      </c>
      <c r="J633" s="38">
        <v>13139</v>
      </c>
      <c r="K633" s="38"/>
    </row>
    <row r="634" spans="1:11" x14ac:dyDescent="0.25">
      <c r="A634" s="38">
        <f>+COUNTIF($B$1:B634,ESTADISTICAS!$B$9)</f>
        <v>15</v>
      </c>
      <c r="B634" s="38">
        <v>68</v>
      </c>
      <c r="C634" s="38" t="s">
        <v>2202</v>
      </c>
      <c r="D634" s="38">
        <v>2833</v>
      </c>
      <c r="E634" s="38"/>
      <c r="F634" s="38" t="s">
        <v>134</v>
      </c>
      <c r="G634" t="s">
        <v>2198</v>
      </c>
      <c r="H634" s="38" t="s">
        <v>98</v>
      </c>
      <c r="I634" s="38" t="s">
        <v>115</v>
      </c>
      <c r="J634" s="38">
        <v>620</v>
      </c>
      <c r="K634" s="38"/>
    </row>
    <row r="635" spans="1:11" x14ac:dyDescent="0.25">
      <c r="A635" s="38">
        <f>+COUNTIF($B$1:B635,ESTADISTICAS!$B$9)</f>
        <v>15</v>
      </c>
      <c r="B635" s="38">
        <v>68</v>
      </c>
      <c r="C635" s="38" t="s">
        <v>2202</v>
      </c>
      <c r="D635" s="38">
        <v>2847</v>
      </c>
      <c r="E635" s="38"/>
      <c r="F635" s="38" t="s">
        <v>2590</v>
      </c>
      <c r="G635" t="s">
        <v>2202</v>
      </c>
      <c r="H635" s="38" t="s">
        <v>98</v>
      </c>
      <c r="I635" s="38" t="s">
        <v>86</v>
      </c>
      <c r="J635" s="38">
        <v>7426</v>
      </c>
      <c r="K635" s="38"/>
    </row>
    <row r="636" spans="1:11" x14ac:dyDescent="0.25">
      <c r="A636" s="38">
        <f>+COUNTIF($B$1:B636,ESTADISTICAS!$B$9)</f>
        <v>15</v>
      </c>
      <c r="B636" s="38">
        <v>68</v>
      </c>
      <c r="C636" s="38" t="s">
        <v>2202</v>
      </c>
      <c r="D636" s="38">
        <v>3201</v>
      </c>
      <c r="E636" s="38"/>
      <c r="F636" s="38" t="s">
        <v>299</v>
      </c>
      <c r="G636" t="s">
        <v>2202</v>
      </c>
      <c r="H636" s="38" t="s">
        <v>85</v>
      </c>
      <c r="I636" s="38" t="s">
        <v>139</v>
      </c>
      <c r="J636" s="38">
        <v>20136</v>
      </c>
      <c r="K636" s="38"/>
    </row>
    <row r="637" spans="1:11" x14ac:dyDescent="0.25">
      <c r="A637" s="38">
        <f>+COUNTIF($B$1:B637,ESTADISTICAS!$B$9)</f>
        <v>15</v>
      </c>
      <c r="B637" s="38">
        <v>68</v>
      </c>
      <c r="C637" s="38" t="s">
        <v>2202</v>
      </c>
      <c r="D637" s="38">
        <v>3716</v>
      </c>
      <c r="E637" s="38"/>
      <c r="F637" s="38" t="s">
        <v>309</v>
      </c>
      <c r="G637" t="s">
        <v>2202</v>
      </c>
      <c r="H637" s="38" t="s">
        <v>98</v>
      </c>
      <c r="I637" s="38" t="s">
        <v>139</v>
      </c>
      <c r="J637" s="38">
        <v>335</v>
      </c>
      <c r="K637" s="38"/>
    </row>
    <row r="638" spans="1:11" x14ac:dyDescent="0.25">
      <c r="A638" s="38">
        <f>+COUNTIF($B$1:B638,ESTADISTICAS!$B$9)</f>
        <v>15</v>
      </c>
      <c r="B638" s="39">
        <v>68</v>
      </c>
      <c r="C638" s="38" t="s">
        <v>2202</v>
      </c>
      <c r="D638" s="38">
        <v>3828</v>
      </c>
      <c r="E638" s="38"/>
      <c r="F638" s="38" t="s">
        <v>2570</v>
      </c>
      <c r="G638" t="s">
        <v>2234</v>
      </c>
      <c r="H638" s="38" t="s">
        <v>98</v>
      </c>
      <c r="I638" s="38" t="s">
        <v>139</v>
      </c>
      <c r="J638" s="38">
        <v>1</v>
      </c>
      <c r="K638" s="38"/>
    </row>
    <row r="639" spans="1:11" x14ac:dyDescent="0.25">
      <c r="A639" s="38">
        <f>+COUNTIF($B$1:B639,ESTADISTICAS!$B$9)</f>
        <v>15</v>
      </c>
      <c r="B639" s="39">
        <v>68</v>
      </c>
      <c r="C639" s="38" t="s">
        <v>2202</v>
      </c>
      <c r="D639" s="38">
        <v>4829</v>
      </c>
      <c r="E639" s="38"/>
      <c r="F639" s="38" t="s">
        <v>2516</v>
      </c>
      <c r="G639" t="s">
        <v>2202</v>
      </c>
      <c r="H639" s="38" t="s">
        <v>98</v>
      </c>
      <c r="I639" s="38" t="s">
        <v>151</v>
      </c>
      <c r="J639" s="38">
        <v>164</v>
      </c>
      <c r="K639" s="38"/>
    </row>
    <row r="640" spans="1:11" x14ac:dyDescent="0.25">
      <c r="A640" s="38">
        <f>+COUNTIF($B$1:B640,ESTADISTICAS!$B$9)</f>
        <v>15</v>
      </c>
      <c r="B640" s="38">
        <v>68</v>
      </c>
      <c r="C640" s="38" t="s">
        <v>2202</v>
      </c>
      <c r="D640" s="38">
        <v>5801</v>
      </c>
      <c r="E640" s="38"/>
      <c r="F640" s="38" t="s">
        <v>310</v>
      </c>
      <c r="G640" t="s">
        <v>2202</v>
      </c>
      <c r="H640" s="38" t="s">
        <v>98</v>
      </c>
      <c r="I640" s="38" t="s">
        <v>115</v>
      </c>
      <c r="J640" s="38">
        <v>711</v>
      </c>
      <c r="K640" s="38"/>
    </row>
    <row r="641" spans="1:11" x14ac:dyDescent="0.25">
      <c r="A641" s="38">
        <f>+COUNTIF($B$1:B641,ESTADISTICAS!$B$9)</f>
        <v>15</v>
      </c>
      <c r="B641" s="38">
        <v>68</v>
      </c>
      <c r="C641" s="38" t="s">
        <v>2202</v>
      </c>
      <c r="D641" s="38">
        <v>9110</v>
      </c>
      <c r="E641" s="38"/>
      <c r="F641" s="38" t="s">
        <v>153</v>
      </c>
      <c r="G641" t="s">
        <v>2234</v>
      </c>
      <c r="H641" s="38" t="s">
        <v>85</v>
      </c>
      <c r="I641" s="38" t="s">
        <v>139</v>
      </c>
      <c r="J641" s="38">
        <v>12886</v>
      </c>
      <c r="K641" s="38"/>
    </row>
    <row r="642" spans="1:11" x14ac:dyDescent="0.25">
      <c r="A642" s="38">
        <f>+COUNTIF($B$1:B642,ESTADISTICAS!$B$9)</f>
        <v>15</v>
      </c>
      <c r="B642" s="38">
        <v>68</v>
      </c>
      <c r="C642" s="38" t="s">
        <v>2202</v>
      </c>
      <c r="D642" s="38">
        <v>9935</v>
      </c>
      <c r="E642" s="38"/>
      <c r="F642" s="38" t="s">
        <v>2591</v>
      </c>
      <c r="G642" t="s">
        <v>2202</v>
      </c>
      <c r="H642" s="38" t="s">
        <v>98</v>
      </c>
      <c r="I642" s="38" t="s">
        <v>139</v>
      </c>
      <c r="J642" s="38">
        <v>30</v>
      </c>
      <c r="K642" s="38"/>
    </row>
    <row r="643" spans="1:11" x14ac:dyDescent="0.25">
      <c r="A643" s="38">
        <f>+COUNTIF($B$1:B643,ESTADISTICAS!$B$9)</f>
        <v>15</v>
      </c>
      <c r="B643" s="38">
        <v>70</v>
      </c>
      <c r="C643" s="38" t="s">
        <v>1592</v>
      </c>
      <c r="D643" s="38">
        <v>1209</v>
      </c>
      <c r="E643" s="38"/>
      <c r="F643" s="38" t="s">
        <v>94</v>
      </c>
      <c r="G643" t="s">
        <v>2560</v>
      </c>
      <c r="H643" s="38" t="s">
        <v>85</v>
      </c>
      <c r="I643" s="38" t="s">
        <v>86</v>
      </c>
      <c r="J643" s="38">
        <v>3</v>
      </c>
      <c r="K643" s="38"/>
    </row>
    <row r="644" spans="1:11" x14ac:dyDescent="0.25">
      <c r="A644" s="38">
        <f>+COUNTIF($B$1:B644,ESTADISTICAS!$B$9)</f>
        <v>15</v>
      </c>
      <c r="B644" s="39">
        <v>70</v>
      </c>
      <c r="C644" s="38" t="s">
        <v>1592</v>
      </c>
      <c r="D644" s="38">
        <v>1212</v>
      </c>
      <c r="E644" s="38"/>
      <c r="F644" s="38" t="s">
        <v>96</v>
      </c>
      <c r="G644" t="s">
        <v>2560</v>
      </c>
      <c r="H644" s="38" t="s">
        <v>85</v>
      </c>
      <c r="I644" s="38" t="s">
        <v>86</v>
      </c>
      <c r="J644" s="38">
        <v>26</v>
      </c>
      <c r="K644" s="38"/>
    </row>
    <row r="645" spans="1:11" x14ac:dyDescent="0.25">
      <c r="A645" s="38">
        <f>+COUNTIF($B$1:B645,ESTADISTICAS!$B$9)</f>
        <v>15</v>
      </c>
      <c r="B645" s="38">
        <v>70</v>
      </c>
      <c r="C645" s="38" t="s">
        <v>1592</v>
      </c>
      <c r="D645" s="38">
        <v>1217</v>
      </c>
      <c r="E645" s="38"/>
      <c r="F645" s="38" t="s">
        <v>311</v>
      </c>
      <c r="G645" t="s">
        <v>1592</v>
      </c>
      <c r="H645" s="38" t="s">
        <v>85</v>
      </c>
      <c r="I645" s="38" t="s">
        <v>86</v>
      </c>
      <c r="J645" s="38">
        <v>6379</v>
      </c>
      <c r="K645" s="38"/>
    </row>
    <row r="646" spans="1:11" x14ac:dyDescent="0.25">
      <c r="A646" s="38">
        <f>+COUNTIF($B$1:B646,ESTADISTICAS!$B$9)</f>
        <v>15</v>
      </c>
      <c r="B646" s="39">
        <v>70</v>
      </c>
      <c r="C646" s="38" t="s">
        <v>1592</v>
      </c>
      <c r="D646" s="38">
        <v>1704</v>
      </c>
      <c r="E646" s="38"/>
      <c r="F646" s="38" t="s">
        <v>99</v>
      </c>
      <c r="G646" t="s">
        <v>2234</v>
      </c>
      <c r="H646" s="38" t="s">
        <v>98</v>
      </c>
      <c r="I646" s="38" t="s">
        <v>86</v>
      </c>
      <c r="J646" s="38">
        <v>132</v>
      </c>
      <c r="K646" s="38"/>
    </row>
    <row r="647" spans="1:11" x14ac:dyDescent="0.25">
      <c r="A647" s="38">
        <f>+COUNTIF($B$1:B647,ESTADISTICAS!$B$9)</f>
        <v>15</v>
      </c>
      <c r="B647" s="38">
        <v>70</v>
      </c>
      <c r="C647" s="38" t="s">
        <v>1592</v>
      </c>
      <c r="D647" s="38">
        <v>1713</v>
      </c>
      <c r="E647" s="38"/>
      <c r="F647" s="38" t="s">
        <v>163</v>
      </c>
      <c r="G647" t="s">
        <v>2206</v>
      </c>
      <c r="H647" s="38" t="s">
        <v>98</v>
      </c>
      <c r="I647" s="38" t="s">
        <v>86</v>
      </c>
      <c r="J647" s="38">
        <v>1</v>
      </c>
      <c r="K647" s="38"/>
    </row>
    <row r="648" spans="1:11" x14ac:dyDescent="0.25">
      <c r="A648" s="38">
        <f>+COUNTIF($B$1:B648,ESTADISTICAS!$B$9)</f>
        <v>15</v>
      </c>
      <c r="B648" s="39">
        <v>70</v>
      </c>
      <c r="C648" s="38" t="s">
        <v>1592</v>
      </c>
      <c r="D648" s="38">
        <v>2102</v>
      </c>
      <c r="E648" s="38"/>
      <c r="F648" s="38" t="s">
        <v>113</v>
      </c>
      <c r="G648" t="s">
        <v>2234</v>
      </c>
      <c r="H648" s="38" t="s">
        <v>85</v>
      </c>
      <c r="I648" s="38" t="s">
        <v>86</v>
      </c>
      <c r="J648" s="38">
        <v>1787</v>
      </c>
      <c r="K648" s="38"/>
    </row>
    <row r="649" spans="1:11" x14ac:dyDescent="0.25">
      <c r="A649" s="38">
        <f>+COUNTIF($B$1:B649,ESTADISTICAS!$B$9)</f>
        <v>15</v>
      </c>
      <c r="B649" s="39">
        <v>70</v>
      </c>
      <c r="C649" s="38" t="s">
        <v>1592</v>
      </c>
      <c r="D649" s="38">
        <v>2104</v>
      </c>
      <c r="E649" s="38"/>
      <c r="F649" s="38" t="s">
        <v>114</v>
      </c>
      <c r="G649" t="s">
        <v>2234</v>
      </c>
      <c r="H649" s="38" t="s">
        <v>85</v>
      </c>
      <c r="I649" s="38" t="s">
        <v>115</v>
      </c>
      <c r="J649" s="38">
        <v>533</v>
      </c>
      <c r="K649" s="38"/>
    </row>
    <row r="650" spans="1:11" x14ac:dyDescent="0.25">
      <c r="A650" s="38">
        <f>+COUNTIF($B$1:B650,ESTADISTICAS!$B$9)</f>
        <v>15</v>
      </c>
      <c r="B650" s="39">
        <v>70</v>
      </c>
      <c r="C650" s="38" t="s">
        <v>1592</v>
      </c>
      <c r="D650" s="38">
        <v>2106</v>
      </c>
      <c r="E650" s="38"/>
      <c r="F650" s="38" t="s">
        <v>169</v>
      </c>
      <c r="G650" t="s">
        <v>2234</v>
      </c>
      <c r="H650" s="38" t="s">
        <v>85</v>
      </c>
      <c r="I650" s="38" t="s">
        <v>115</v>
      </c>
      <c r="J650" s="38">
        <v>306</v>
      </c>
      <c r="K650" s="38"/>
    </row>
    <row r="651" spans="1:11" x14ac:dyDescent="0.25">
      <c r="A651" s="38">
        <f>+COUNTIF($B$1:B651,ESTADISTICAS!$B$9)</f>
        <v>15</v>
      </c>
      <c r="B651" s="38">
        <v>70</v>
      </c>
      <c r="C651" s="38" t="s">
        <v>1592</v>
      </c>
      <c r="D651" s="38">
        <v>2709</v>
      </c>
      <c r="E651" s="38"/>
      <c r="F651" s="38" t="s">
        <v>120</v>
      </c>
      <c r="G651" t="s">
        <v>2234</v>
      </c>
      <c r="H651" s="38" t="s">
        <v>98</v>
      </c>
      <c r="I651" s="38" t="s">
        <v>115</v>
      </c>
      <c r="J651" s="38">
        <v>55</v>
      </c>
      <c r="K651" s="38"/>
    </row>
    <row r="652" spans="1:11" x14ac:dyDescent="0.25">
      <c r="A652" s="38">
        <f>+COUNTIF($B$1:B652,ESTADISTICAS!$B$9)</f>
        <v>15</v>
      </c>
      <c r="B652" s="38">
        <v>70</v>
      </c>
      <c r="C652" s="38" t="s">
        <v>1592</v>
      </c>
      <c r="D652" s="38">
        <v>2823</v>
      </c>
      <c r="E652" s="38"/>
      <c r="F652" s="38" t="s">
        <v>283</v>
      </c>
      <c r="G652" t="s">
        <v>1592</v>
      </c>
      <c r="H652" s="38" t="s">
        <v>98</v>
      </c>
      <c r="I652" s="38" t="s">
        <v>115</v>
      </c>
      <c r="J652" s="38">
        <v>9491</v>
      </c>
      <c r="K652" s="38"/>
    </row>
    <row r="653" spans="1:11" x14ac:dyDescent="0.25">
      <c r="A653" s="38">
        <f>+COUNTIF($B$1:B653,ESTADISTICAS!$B$9)</f>
        <v>15</v>
      </c>
      <c r="B653" s="38">
        <v>70</v>
      </c>
      <c r="C653" s="38" t="s">
        <v>1592</v>
      </c>
      <c r="D653" s="38">
        <v>2833</v>
      </c>
      <c r="E653" s="38"/>
      <c r="F653" s="38" t="s">
        <v>134</v>
      </c>
      <c r="G653" t="s">
        <v>2198</v>
      </c>
      <c r="H653" s="38" t="s">
        <v>98</v>
      </c>
      <c r="I653" s="38" t="s">
        <v>115</v>
      </c>
      <c r="J653" s="38">
        <v>270</v>
      </c>
      <c r="K653" s="38"/>
    </row>
    <row r="654" spans="1:11" x14ac:dyDescent="0.25">
      <c r="A654" s="38">
        <f>+COUNTIF($B$1:B654,ESTADISTICAS!$B$9)</f>
        <v>15</v>
      </c>
      <c r="B654" s="38">
        <v>70</v>
      </c>
      <c r="C654" s="38" t="s">
        <v>1592</v>
      </c>
      <c r="D654" s="38">
        <v>2850</v>
      </c>
      <c r="E654" s="38"/>
      <c r="F654" s="38" t="s">
        <v>175</v>
      </c>
      <c r="G654" t="s">
        <v>1592</v>
      </c>
      <c r="H654" s="38" t="s">
        <v>98</v>
      </c>
      <c r="I654" s="38" t="s">
        <v>115</v>
      </c>
      <c r="J654" s="38">
        <v>4383</v>
      </c>
      <c r="K654" s="38"/>
    </row>
    <row r="655" spans="1:11" x14ac:dyDescent="0.25">
      <c r="A655" s="38">
        <f>+COUNTIF($B$1:B655,ESTADISTICAS!$B$9)</f>
        <v>15</v>
      </c>
      <c r="B655" s="39">
        <v>70</v>
      </c>
      <c r="C655" s="38" t="s">
        <v>1592</v>
      </c>
      <c r="D655" s="38">
        <v>3710</v>
      </c>
      <c r="E655" s="38"/>
      <c r="F655" s="38" t="s">
        <v>2170</v>
      </c>
      <c r="G655" t="s">
        <v>2093</v>
      </c>
      <c r="H655" s="38" t="s">
        <v>98</v>
      </c>
      <c r="I655" s="38" t="s">
        <v>115</v>
      </c>
      <c r="J655" s="38">
        <v>487</v>
      </c>
      <c r="K655" s="38"/>
    </row>
    <row r="656" spans="1:11" x14ac:dyDescent="0.25">
      <c r="A656" s="38">
        <f>+COUNTIF($B$1:B656,ESTADISTICAS!$B$9)</f>
        <v>15</v>
      </c>
      <c r="B656" s="39">
        <v>70</v>
      </c>
      <c r="C656" s="38" t="s">
        <v>1592</v>
      </c>
      <c r="D656" s="38">
        <v>3901</v>
      </c>
      <c r="E656" s="38"/>
      <c r="F656" s="38" t="s">
        <v>312</v>
      </c>
      <c r="G656" t="s">
        <v>1592</v>
      </c>
      <c r="H656" s="38" t="s">
        <v>85</v>
      </c>
      <c r="I656" s="38" t="s">
        <v>139</v>
      </c>
      <c r="J656" s="38">
        <v>315</v>
      </c>
      <c r="K656" s="38"/>
    </row>
    <row r="657" spans="1:11" x14ac:dyDescent="0.25">
      <c r="A657" s="38">
        <f>+COUNTIF($B$1:B657,ESTADISTICAS!$B$9)</f>
        <v>15</v>
      </c>
      <c r="B657" s="38">
        <v>70</v>
      </c>
      <c r="C657" s="38" t="s">
        <v>1592</v>
      </c>
      <c r="D657" s="38">
        <v>4813</v>
      </c>
      <c r="E657" s="38"/>
      <c r="F657" s="38" t="s">
        <v>150</v>
      </c>
      <c r="G657" t="s">
        <v>2234</v>
      </c>
      <c r="H657" s="38" t="s">
        <v>98</v>
      </c>
      <c r="I657" s="38" t="s">
        <v>151</v>
      </c>
      <c r="J657" s="38">
        <v>571</v>
      </c>
      <c r="K657" s="38"/>
    </row>
    <row r="658" spans="1:11" x14ac:dyDescent="0.25">
      <c r="A658" s="38">
        <f>+COUNTIF($B$1:B658,ESTADISTICAS!$B$9)</f>
        <v>15</v>
      </c>
      <c r="B658" s="38">
        <v>70</v>
      </c>
      <c r="C658" s="38" t="s">
        <v>1592</v>
      </c>
      <c r="D658" s="38">
        <v>9110</v>
      </c>
      <c r="E658" s="38"/>
      <c r="F658" s="38" t="s">
        <v>153</v>
      </c>
      <c r="G658" t="s">
        <v>2234</v>
      </c>
      <c r="H658" s="38" t="s">
        <v>85</v>
      </c>
      <c r="I658" s="38" t="s">
        <v>139</v>
      </c>
      <c r="J658" s="38">
        <v>1320</v>
      </c>
      <c r="K658" s="38"/>
    </row>
    <row r="659" spans="1:11" x14ac:dyDescent="0.25">
      <c r="A659" s="38">
        <f>+COUNTIF($B$1:B659,ESTADISTICAS!$B$9)</f>
        <v>15</v>
      </c>
      <c r="B659" s="39">
        <v>70</v>
      </c>
      <c r="C659" s="38" t="s">
        <v>1592</v>
      </c>
      <c r="D659" s="38">
        <v>9116</v>
      </c>
      <c r="E659" s="38"/>
      <c r="F659" s="38" t="s">
        <v>154</v>
      </c>
      <c r="G659" t="s">
        <v>2205</v>
      </c>
      <c r="H659" s="38" t="s">
        <v>98</v>
      </c>
      <c r="I659" s="38" t="s">
        <v>115</v>
      </c>
      <c r="J659" s="38">
        <v>312</v>
      </c>
      <c r="K659" s="38"/>
    </row>
    <row r="660" spans="1:11" x14ac:dyDescent="0.25">
      <c r="A660" s="38">
        <f>+COUNTIF($B$1:B660,ESTADISTICAS!$B$9)</f>
        <v>15</v>
      </c>
      <c r="B660" s="38">
        <v>70</v>
      </c>
      <c r="C660" s="38" t="s">
        <v>1592</v>
      </c>
      <c r="D660" s="38">
        <v>9929</v>
      </c>
      <c r="E660" s="38"/>
      <c r="F660" s="38" t="s">
        <v>2579</v>
      </c>
      <c r="G660" t="s">
        <v>2209</v>
      </c>
      <c r="H660" s="38" t="s">
        <v>85</v>
      </c>
      <c r="I660" s="38" t="s">
        <v>86</v>
      </c>
      <c r="J660" s="38">
        <v>44</v>
      </c>
      <c r="K660" s="38"/>
    </row>
    <row r="661" spans="1:11" x14ac:dyDescent="0.25">
      <c r="A661" s="38">
        <f>+COUNTIF($B$1:B661,ESTADISTICAS!$B$9)</f>
        <v>15</v>
      </c>
      <c r="B661" s="38">
        <v>73</v>
      </c>
      <c r="C661" s="38" t="s">
        <v>2200</v>
      </c>
      <c r="D661" s="38">
        <v>1111</v>
      </c>
      <c r="E661" s="38"/>
      <c r="F661" s="38" t="s">
        <v>87</v>
      </c>
      <c r="G661" t="s">
        <v>2175</v>
      </c>
      <c r="H661" s="38" t="s">
        <v>85</v>
      </c>
      <c r="I661" s="38" t="s">
        <v>86</v>
      </c>
      <c r="J661" s="38">
        <v>2</v>
      </c>
      <c r="K661" s="38"/>
    </row>
    <row r="662" spans="1:11" x14ac:dyDescent="0.25">
      <c r="A662" s="38">
        <f>+COUNTIF($B$1:B662,ESTADISTICAS!$B$9)</f>
        <v>15</v>
      </c>
      <c r="B662" s="39">
        <v>73</v>
      </c>
      <c r="C662" s="38" t="s">
        <v>2200</v>
      </c>
      <c r="D662" s="38">
        <v>1207</v>
      </c>
      <c r="E662" s="38"/>
      <c r="F662" s="38" t="s">
        <v>92</v>
      </c>
      <c r="G662" t="s">
        <v>2200</v>
      </c>
      <c r="H662" s="38" t="s">
        <v>85</v>
      </c>
      <c r="I662" s="38" t="s">
        <v>86</v>
      </c>
      <c r="J662" s="38">
        <v>13565</v>
      </c>
      <c r="K662" s="38"/>
    </row>
    <row r="663" spans="1:11" x14ac:dyDescent="0.25">
      <c r="A663" s="38">
        <f>+COUNTIF($B$1:B663,ESTADISTICAS!$B$9)</f>
        <v>15</v>
      </c>
      <c r="B663" s="39">
        <v>73</v>
      </c>
      <c r="C663" s="38" t="s">
        <v>2200</v>
      </c>
      <c r="D663" s="38">
        <v>1704</v>
      </c>
      <c r="E663" s="38"/>
      <c r="F663" s="38" t="s">
        <v>99</v>
      </c>
      <c r="G663" t="s">
        <v>2234</v>
      </c>
      <c r="H663" s="38" t="s">
        <v>98</v>
      </c>
      <c r="I663" s="38" t="s">
        <v>86</v>
      </c>
      <c r="J663" s="38">
        <v>53</v>
      </c>
      <c r="K663" s="38"/>
    </row>
    <row r="664" spans="1:11" x14ac:dyDescent="0.25">
      <c r="A664" s="38">
        <f>+COUNTIF($B$1:B664,ESTADISTICAS!$B$9)</f>
        <v>15</v>
      </c>
      <c r="B664" s="38">
        <v>73</v>
      </c>
      <c r="C664" s="38" t="s">
        <v>2200</v>
      </c>
      <c r="D664" s="38">
        <v>1711</v>
      </c>
      <c r="E664" s="38"/>
      <c r="F664" s="38" t="s">
        <v>190</v>
      </c>
      <c r="G664" t="s">
        <v>2203</v>
      </c>
      <c r="H664" s="38" t="s">
        <v>98</v>
      </c>
      <c r="I664" s="38" t="s">
        <v>86</v>
      </c>
      <c r="J664" s="38">
        <v>60</v>
      </c>
      <c r="K664" s="38"/>
    </row>
    <row r="665" spans="1:11" x14ac:dyDescent="0.25">
      <c r="A665" s="38">
        <f>+COUNTIF($B$1:B665,ESTADISTICAS!$B$9)</f>
        <v>15</v>
      </c>
      <c r="B665" s="38">
        <v>73</v>
      </c>
      <c r="C665" s="38" t="s">
        <v>2200</v>
      </c>
      <c r="D665" s="38">
        <v>1714</v>
      </c>
      <c r="E665" s="38"/>
      <c r="F665" s="38" t="s">
        <v>103</v>
      </c>
      <c r="G665" t="s">
        <v>2234</v>
      </c>
      <c r="H665" s="38" t="s">
        <v>98</v>
      </c>
      <c r="I665" s="38" t="s">
        <v>86</v>
      </c>
      <c r="J665" s="38">
        <v>83</v>
      </c>
      <c r="K665" s="38"/>
    </row>
    <row r="666" spans="1:11" x14ac:dyDescent="0.25">
      <c r="A666" s="38">
        <f>+COUNTIF($B$1:B666,ESTADISTICAS!$B$9)</f>
        <v>15</v>
      </c>
      <c r="B666" s="39">
        <v>73</v>
      </c>
      <c r="C666" s="38" t="s">
        <v>2200</v>
      </c>
      <c r="D666" s="38">
        <v>1718</v>
      </c>
      <c r="E666" s="38"/>
      <c r="F666" s="38" t="s">
        <v>104</v>
      </c>
      <c r="G666" t="s">
        <v>2198</v>
      </c>
      <c r="H666" s="38" t="s">
        <v>98</v>
      </c>
      <c r="I666" s="38" t="s">
        <v>86</v>
      </c>
      <c r="J666" s="38">
        <v>91</v>
      </c>
      <c r="K666" s="38"/>
    </row>
    <row r="667" spans="1:11" x14ac:dyDescent="0.25">
      <c r="A667" s="38">
        <f>+COUNTIF($B$1:B667,ESTADISTICAS!$B$9)</f>
        <v>15</v>
      </c>
      <c r="B667" s="39">
        <v>73</v>
      </c>
      <c r="C667" s="38" t="s">
        <v>2200</v>
      </c>
      <c r="D667" s="38">
        <v>1818</v>
      </c>
      <c r="E667" s="38"/>
      <c r="F667" s="38" t="s">
        <v>111</v>
      </c>
      <c r="G667" t="s">
        <v>2234</v>
      </c>
      <c r="H667" s="38" t="s">
        <v>98</v>
      </c>
      <c r="I667" s="38" t="s">
        <v>86</v>
      </c>
      <c r="J667" s="38">
        <v>4335</v>
      </c>
      <c r="K667" s="38"/>
    </row>
    <row r="668" spans="1:11" x14ac:dyDescent="0.25">
      <c r="A668" s="38">
        <f>+COUNTIF($B$1:B668,ESTADISTICAS!$B$9)</f>
        <v>15</v>
      </c>
      <c r="B668" s="39">
        <v>73</v>
      </c>
      <c r="C668" s="38" t="s">
        <v>2200</v>
      </c>
      <c r="D668" s="38">
        <v>1825</v>
      </c>
      <c r="E668" s="38"/>
      <c r="F668" s="38" t="s">
        <v>168</v>
      </c>
      <c r="G668" t="s">
        <v>1255</v>
      </c>
      <c r="H668" s="38" t="s">
        <v>98</v>
      </c>
      <c r="I668" s="38" t="s">
        <v>86</v>
      </c>
      <c r="J668" s="38">
        <v>2</v>
      </c>
      <c r="K668" s="38"/>
    </row>
    <row r="669" spans="1:11" x14ac:dyDescent="0.25">
      <c r="A669" s="38">
        <f>+COUNTIF($B$1:B669,ESTADISTICAS!$B$9)</f>
        <v>15</v>
      </c>
      <c r="B669" s="39">
        <v>73</v>
      </c>
      <c r="C669" s="38" t="s">
        <v>2200</v>
      </c>
      <c r="D669" s="38">
        <v>1826</v>
      </c>
      <c r="E669" s="38"/>
      <c r="F669" s="38" t="s">
        <v>2204</v>
      </c>
      <c r="G669" t="s">
        <v>2234</v>
      </c>
      <c r="H669" s="38" t="s">
        <v>98</v>
      </c>
      <c r="I669" s="38" t="s">
        <v>86</v>
      </c>
      <c r="J669" s="38">
        <v>470</v>
      </c>
      <c r="K669" s="38"/>
    </row>
    <row r="670" spans="1:11" x14ac:dyDescent="0.25">
      <c r="A670" s="38">
        <f>+COUNTIF($B$1:B670,ESTADISTICAS!$B$9)</f>
        <v>15</v>
      </c>
      <c r="B670" s="38">
        <v>73</v>
      </c>
      <c r="C670" s="38" t="s">
        <v>2200</v>
      </c>
      <c r="D670" s="38">
        <v>1830</v>
      </c>
      <c r="E670" s="38"/>
      <c r="F670" s="38" t="s">
        <v>317</v>
      </c>
      <c r="G670" t="s">
        <v>2559</v>
      </c>
      <c r="H670" s="38" t="s">
        <v>98</v>
      </c>
      <c r="I670" s="38" t="s">
        <v>86</v>
      </c>
      <c r="J670" s="38">
        <v>11</v>
      </c>
      <c r="K670" s="38"/>
    </row>
    <row r="671" spans="1:11" x14ac:dyDescent="0.25">
      <c r="A671" s="38">
        <f>+COUNTIF($B$1:B671,ESTADISTICAS!$B$9)</f>
        <v>15</v>
      </c>
      <c r="B671" s="38">
        <v>73</v>
      </c>
      <c r="C671" s="38" t="s">
        <v>2200</v>
      </c>
      <c r="D671" s="38">
        <v>1831</v>
      </c>
      <c r="E671" s="38"/>
      <c r="F671" s="38" t="s">
        <v>202</v>
      </c>
      <c r="G671" t="s">
        <v>2200</v>
      </c>
      <c r="H671" s="38" t="s">
        <v>98</v>
      </c>
      <c r="I671" s="38" t="s">
        <v>86</v>
      </c>
      <c r="J671" s="38">
        <v>5351</v>
      </c>
      <c r="K671" s="38"/>
    </row>
    <row r="672" spans="1:11" x14ac:dyDescent="0.25">
      <c r="A672" s="38">
        <f>+COUNTIF($B$1:B672,ESTADISTICAS!$B$9)</f>
        <v>15</v>
      </c>
      <c r="B672" s="39">
        <v>73</v>
      </c>
      <c r="C672" s="38" t="s">
        <v>2200</v>
      </c>
      <c r="D672" s="38">
        <v>2102</v>
      </c>
      <c r="E672" s="38"/>
      <c r="F672" s="38" t="s">
        <v>113</v>
      </c>
      <c r="G672" t="s">
        <v>2234</v>
      </c>
      <c r="H672" s="38" t="s">
        <v>85</v>
      </c>
      <c r="I672" s="38" t="s">
        <v>86</v>
      </c>
      <c r="J672" s="38">
        <v>4209</v>
      </c>
      <c r="K672" s="38"/>
    </row>
    <row r="673" spans="1:11" x14ac:dyDescent="0.25">
      <c r="A673" s="38">
        <f>+COUNTIF($B$1:B673,ESTADISTICAS!$B$9)</f>
        <v>15</v>
      </c>
      <c r="B673" s="38">
        <v>73</v>
      </c>
      <c r="C673" s="38" t="s">
        <v>2200</v>
      </c>
      <c r="D673" s="38">
        <v>2104</v>
      </c>
      <c r="E673" s="38"/>
      <c r="F673" s="38" t="s">
        <v>114</v>
      </c>
      <c r="G673" t="s">
        <v>2234</v>
      </c>
      <c r="H673" s="38" t="s">
        <v>85</v>
      </c>
      <c r="I673" s="38" t="s">
        <v>115</v>
      </c>
      <c r="J673" s="38">
        <v>1162</v>
      </c>
      <c r="K673" s="38"/>
    </row>
    <row r="674" spans="1:11" x14ac:dyDescent="0.25">
      <c r="A674" s="38">
        <f>+COUNTIF($B$1:B674,ESTADISTICAS!$B$9)</f>
        <v>15</v>
      </c>
      <c r="B674" s="39">
        <v>73</v>
      </c>
      <c r="C674" s="38" t="s">
        <v>2200</v>
      </c>
      <c r="D674" s="38">
        <v>2106</v>
      </c>
      <c r="E674" s="38"/>
      <c r="F674" s="38" t="s">
        <v>169</v>
      </c>
      <c r="G674" t="s">
        <v>2234</v>
      </c>
      <c r="H674" s="38" t="s">
        <v>85</v>
      </c>
      <c r="I674" s="38" t="s">
        <v>115</v>
      </c>
      <c r="J674" s="38">
        <v>856</v>
      </c>
      <c r="K674" s="38"/>
    </row>
    <row r="675" spans="1:11" x14ac:dyDescent="0.25">
      <c r="A675" s="38">
        <f>+COUNTIF($B$1:B675,ESTADISTICAS!$B$9)</f>
        <v>15</v>
      </c>
      <c r="B675" s="38">
        <v>73</v>
      </c>
      <c r="C675" s="38" t="s">
        <v>2200</v>
      </c>
      <c r="D675" s="38">
        <v>2208</v>
      </c>
      <c r="E675" s="38"/>
      <c r="F675" s="38" t="s">
        <v>313</v>
      </c>
      <c r="G675" t="s">
        <v>2200</v>
      </c>
      <c r="H675" s="38" t="s">
        <v>85</v>
      </c>
      <c r="I675" s="38" t="s">
        <v>115</v>
      </c>
      <c r="J675" s="38">
        <v>436</v>
      </c>
      <c r="K675" s="38"/>
    </row>
    <row r="676" spans="1:11" x14ac:dyDescent="0.25">
      <c r="A676" s="38">
        <f>+COUNTIF($B$1:B676,ESTADISTICAS!$B$9)</f>
        <v>15</v>
      </c>
      <c r="B676" s="38">
        <v>73</v>
      </c>
      <c r="C676" s="38" t="s">
        <v>2200</v>
      </c>
      <c r="D676" s="38">
        <v>2709</v>
      </c>
      <c r="E676" s="38"/>
      <c r="F676" s="38" t="s">
        <v>120</v>
      </c>
      <c r="G676" t="s">
        <v>2234</v>
      </c>
      <c r="H676" s="38" t="s">
        <v>98</v>
      </c>
      <c r="I676" s="38" t="s">
        <v>115</v>
      </c>
      <c r="J676" s="38">
        <v>21</v>
      </c>
      <c r="K676" s="38"/>
    </row>
    <row r="677" spans="1:11" x14ac:dyDescent="0.25">
      <c r="A677" s="38">
        <f>+COUNTIF($B$1:B677,ESTADISTICAS!$B$9)</f>
        <v>15</v>
      </c>
      <c r="B677" s="38">
        <v>73</v>
      </c>
      <c r="C677" s="38" t="s">
        <v>2200</v>
      </c>
      <c r="D677" s="38">
        <v>2741</v>
      </c>
      <c r="E677" s="38"/>
      <c r="F677" s="38" t="s">
        <v>2517</v>
      </c>
      <c r="G677" t="s">
        <v>2200</v>
      </c>
      <c r="H677" s="38" t="s">
        <v>98</v>
      </c>
      <c r="I677" s="38" t="s">
        <v>115</v>
      </c>
      <c r="J677" s="38">
        <v>608</v>
      </c>
      <c r="K677" s="38"/>
    </row>
    <row r="678" spans="1:11" x14ac:dyDescent="0.25">
      <c r="A678" s="38">
        <f>+COUNTIF($B$1:B678,ESTADISTICAS!$B$9)</f>
        <v>15</v>
      </c>
      <c r="B678" s="38">
        <v>73</v>
      </c>
      <c r="C678" s="38" t="s">
        <v>2200</v>
      </c>
      <c r="D678" s="38">
        <v>2812</v>
      </c>
      <c r="E678" s="38"/>
      <c r="F678" s="38" t="s">
        <v>214</v>
      </c>
      <c r="G678" t="s">
        <v>2234</v>
      </c>
      <c r="H678" s="38" t="s">
        <v>98</v>
      </c>
      <c r="I678" s="38" t="s">
        <v>86</v>
      </c>
      <c r="J678" s="38">
        <v>110</v>
      </c>
      <c r="K678" s="38"/>
    </row>
    <row r="679" spans="1:11" x14ac:dyDescent="0.25">
      <c r="A679" s="38">
        <f>+COUNTIF($B$1:B679,ESTADISTICAS!$B$9)</f>
        <v>15</v>
      </c>
      <c r="B679" s="38">
        <v>73</v>
      </c>
      <c r="C679" s="38" t="s">
        <v>2200</v>
      </c>
      <c r="D679" s="38">
        <v>2829</v>
      </c>
      <c r="E679" s="38"/>
      <c r="F679" s="38" t="s">
        <v>132</v>
      </c>
      <c r="G679" t="s">
        <v>2234</v>
      </c>
      <c r="H679" s="38" t="s">
        <v>98</v>
      </c>
      <c r="I679" s="38" t="s">
        <v>115</v>
      </c>
      <c r="J679" s="38">
        <v>3915</v>
      </c>
      <c r="K679" s="38"/>
    </row>
    <row r="680" spans="1:11" x14ac:dyDescent="0.25">
      <c r="A680" s="38">
        <f>+COUNTIF($B$1:B680,ESTADISTICAS!$B$9)</f>
        <v>15</v>
      </c>
      <c r="B680" s="38">
        <v>73</v>
      </c>
      <c r="C680" s="38" t="s">
        <v>2200</v>
      </c>
      <c r="D680" s="38">
        <v>2833</v>
      </c>
      <c r="E680" s="38"/>
      <c r="F680" s="38" t="s">
        <v>134</v>
      </c>
      <c r="G680" t="s">
        <v>2198</v>
      </c>
      <c r="H680" s="38" t="s">
        <v>98</v>
      </c>
      <c r="I680" s="38" t="s">
        <v>115</v>
      </c>
      <c r="J680" s="38">
        <v>203</v>
      </c>
      <c r="K680" s="38"/>
    </row>
    <row r="681" spans="1:11" x14ac:dyDescent="0.25">
      <c r="A681" s="38">
        <f>+COUNTIF($B$1:B681,ESTADISTICAS!$B$9)</f>
        <v>15</v>
      </c>
      <c r="B681" s="39">
        <v>73</v>
      </c>
      <c r="C681" s="38" t="s">
        <v>2200</v>
      </c>
      <c r="D681" s="38">
        <v>3811</v>
      </c>
      <c r="E681" s="38"/>
      <c r="F681" s="38" t="s">
        <v>268</v>
      </c>
      <c r="G681" t="s">
        <v>2200</v>
      </c>
      <c r="H681" s="38" t="s">
        <v>98</v>
      </c>
      <c r="I681" s="38" t="s">
        <v>139</v>
      </c>
      <c r="J681" s="38">
        <v>272</v>
      </c>
      <c r="K681" s="38"/>
    </row>
    <row r="682" spans="1:11" x14ac:dyDescent="0.25">
      <c r="A682" s="38">
        <f>+COUNTIF($B$1:B682,ESTADISTICAS!$B$9)</f>
        <v>15</v>
      </c>
      <c r="B682" s="39">
        <v>73</v>
      </c>
      <c r="C682" s="38" t="s">
        <v>2200</v>
      </c>
      <c r="D682" s="38">
        <v>3828</v>
      </c>
      <c r="E682" s="38"/>
      <c r="F682" s="38" t="s">
        <v>2570</v>
      </c>
      <c r="G682" t="s">
        <v>2234</v>
      </c>
      <c r="H682" s="38" t="s">
        <v>98</v>
      </c>
      <c r="I682" s="38" t="s">
        <v>139</v>
      </c>
      <c r="J682" s="38">
        <v>1</v>
      </c>
      <c r="K682" s="38"/>
    </row>
    <row r="683" spans="1:11" x14ac:dyDescent="0.25">
      <c r="A683" s="38">
        <f>+COUNTIF($B$1:B683,ESTADISTICAS!$B$9)</f>
        <v>15</v>
      </c>
      <c r="B683" s="39">
        <v>73</v>
      </c>
      <c r="C683" s="38" t="s">
        <v>2200</v>
      </c>
      <c r="D683" s="38">
        <v>4110</v>
      </c>
      <c r="E683" s="38"/>
      <c r="F683" s="38" t="s">
        <v>286</v>
      </c>
      <c r="G683" t="s">
        <v>2200</v>
      </c>
      <c r="H683" s="38" t="s">
        <v>85</v>
      </c>
      <c r="I683" s="38" t="s">
        <v>151</v>
      </c>
      <c r="J683" s="38">
        <v>4120</v>
      </c>
      <c r="K683" s="38"/>
    </row>
    <row r="684" spans="1:11" x14ac:dyDescent="0.25">
      <c r="A684" s="38">
        <f>+COUNTIF($B$1:B684,ESTADISTICAS!$B$9)</f>
        <v>15</v>
      </c>
      <c r="B684" s="39">
        <v>73</v>
      </c>
      <c r="C684" s="38" t="s">
        <v>2200</v>
      </c>
      <c r="D684" s="38">
        <v>4813</v>
      </c>
      <c r="E684" s="38"/>
      <c r="F684" s="38" t="s">
        <v>150</v>
      </c>
      <c r="G684" t="s">
        <v>2234</v>
      </c>
      <c r="H684" s="38" t="s">
        <v>98</v>
      </c>
      <c r="I684" s="38" t="s">
        <v>151</v>
      </c>
      <c r="J684" s="38">
        <v>790</v>
      </c>
      <c r="K684" s="38"/>
    </row>
    <row r="685" spans="1:11" x14ac:dyDescent="0.25">
      <c r="A685" s="38">
        <f>+COUNTIF($B$1:B685,ESTADISTICAS!$B$9)</f>
        <v>15</v>
      </c>
      <c r="B685" s="39">
        <v>73</v>
      </c>
      <c r="C685" s="38" t="s">
        <v>2200</v>
      </c>
      <c r="D685" s="38">
        <v>9110</v>
      </c>
      <c r="E685" s="38"/>
      <c r="F685" s="38" t="s">
        <v>153</v>
      </c>
      <c r="G685" t="s">
        <v>2234</v>
      </c>
      <c r="H685" s="38" t="s">
        <v>85</v>
      </c>
      <c r="I685" s="38" t="s">
        <v>139</v>
      </c>
      <c r="J685" s="38">
        <v>9594</v>
      </c>
      <c r="K685" s="38"/>
    </row>
    <row r="686" spans="1:11" x14ac:dyDescent="0.25">
      <c r="A686" s="38">
        <f>+COUNTIF($B$1:B686,ESTADISTICAS!$B$9)</f>
        <v>15</v>
      </c>
      <c r="B686" s="39">
        <v>73</v>
      </c>
      <c r="C686" s="38" t="s">
        <v>2200</v>
      </c>
      <c r="D686" s="38">
        <v>9929</v>
      </c>
      <c r="E686" s="38"/>
      <c r="F686" s="38" t="s">
        <v>2579</v>
      </c>
      <c r="G686" t="s">
        <v>2209</v>
      </c>
      <c r="H686" s="38" t="s">
        <v>85</v>
      </c>
      <c r="I686" s="38" t="s">
        <v>86</v>
      </c>
      <c r="J686" s="38">
        <v>2</v>
      </c>
      <c r="K686" s="38"/>
    </row>
    <row r="687" spans="1:11" x14ac:dyDescent="0.25">
      <c r="A687" s="38">
        <f>+COUNTIF($B$1:B687,ESTADISTICAS!$B$9)</f>
        <v>15</v>
      </c>
      <c r="B687" s="39">
        <v>76</v>
      </c>
      <c r="C687" s="38" t="s">
        <v>2559</v>
      </c>
      <c r="D687" s="38">
        <v>1101</v>
      </c>
      <c r="E687" s="38"/>
      <c r="F687" s="38" t="s">
        <v>84</v>
      </c>
      <c r="G687" t="s">
        <v>2559</v>
      </c>
      <c r="H687" s="38" t="s">
        <v>85</v>
      </c>
      <c r="I687" s="38" t="s">
        <v>86</v>
      </c>
      <c r="J687" s="38">
        <v>3076</v>
      </c>
      <c r="K687" s="38"/>
    </row>
    <row r="688" spans="1:11" x14ac:dyDescent="0.25">
      <c r="A688" s="38">
        <f>+COUNTIF($B$1:B688,ESTADISTICAS!$B$9)</f>
        <v>15</v>
      </c>
      <c r="B688" s="38">
        <v>76</v>
      </c>
      <c r="C688" s="38" t="s">
        <v>2559</v>
      </c>
      <c r="D688" s="38">
        <v>1110</v>
      </c>
      <c r="E688" s="38"/>
      <c r="F688" s="38" t="s">
        <v>249</v>
      </c>
      <c r="G688" t="s">
        <v>2209</v>
      </c>
      <c r="H688" s="38" t="s">
        <v>85</v>
      </c>
      <c r="I688" s="38" t="s">
        <v>86</v>
      </c>
      <c r="J688" s="38">
        <v>23</v>
      </c>
      <c r="K688" s="38"/>
    </row>
    <row r="689" spans="1:11" x14ac:dyDescent="0.25">
      <c r="A689" s="38">
        <f>+COUNTIF($B$1:B689,ESTADISTICAS!$B$9)</f>
        <v>15</v>
      </c>
      <c r="B689" s="38">
        <v>76</v>
      </c>
      <c r="C689" s="38" t="s">
        <v>2559</v>
      </c>
      <c r="D689" s="38">
        <v>1111</v>
      </c>
      <c r="E689" s="38"/>
      <c r="F689" s="38" t="s">
        <v>87</v>
      </c>
      <c r="G689" t="s">
        <v>2175</v>
      </c>
      <c r="H689" s="38" t="s">
        <v>85</v>
      </c>
      <c r="I689" s="38" t="s">
        <v>86</v>
      </c>
      <c r="J689" s="38">
        <v>16</v>
      </c>
      <c r="K689" s="38"/>
    </row>
    <row r="690" spans="1:11" x14ac:dyDescent="0.25">
      <c r="A690" s="38">
        <f>+COUNTIF($B$1:B690,ESTADISTICAS!$B$9)</f>
        <v>15</v>
      </c>
      <c r="B690" s="38">
        <v>76</v>
      </c>
      <c r="C690" s="38" t="s">
        <v>2559</v>
      </c>
      <c r="D690" s="38">
        <v>1117</v>
      </c>
      <c r="E690" s="38"/>
      <c r="F690" s="38" t="s">
        <v>184</v>
      </c>
      <c r="G690" t="s">
        <v>2234</v>
      </c>
      <c r="H690" s="38" t="s">
        <v>85</v>
      </c>
      <c r="I690" s="38" t="s">
        <v>86</v>
      </c>
      <c r="J690" s="38">
        <v>13</v>
      </c>
      <c r="K690" s="38"/>
    </row>
    <row r="691" spans="1:11" x14ac:dyDescent="0.25">
      <c r="A691" s="38">
        <f>+COUNTIF($B$1:B691,ESTADISTICAS!$B$9)</f>
        <v>15</v>
      </c>
      <c r="B691" s="38">
        <v>76</v>
      </c>
      <c r="C691" s="38" t="s">
        <v>2559</v>
      </c>
      <c r="D691" s="38">
        <v>1122</v>
      </c>
      <c r="E691" s="38"/>
      <c r="F691" s="38" t="s">
        <v>314</v>
      </c>
      <c r="G691" t="s">
        <v>2559</v>
      </c>
      <c r="H691" s="38" t="s">
        <v>85</v>
      </c>
      <c r="I691" s="38" t="s">
        <v>86</v>
      </c>
      <c r="J691" s="38">
        <v>2975</v>
      </c>
      <c r="K691" s="38"/>
    </row>
    <row r="692" spans="1:11" x14ac:dyDescent="0.25">
      <c r="A692" s="38">
        <f>+COUNTIF($B$1:B692,ESTADISTICAS!$B$9)</f>
        <v>15</v>
      </c>
      <c r="B692" s="38">
        <v>76</v>
      </c>
      <c r="C692" s="38" t="s">
        <v>2559</v>
      </c>
      <c r="D692" s="38">
        <v>1203</v>
      </c>
      <c r="E692" s="38"/>
      <c r="F692" s="38" t="s">
        <v>273</v>
      </c>
      <c r="G692" t="s">
        <v>2559</v>
      </c>
      <c r="H692" s="38" t="s">
        <v>85</v>
      </c>
      <c r="I692" s="38" t="s">
        <v>86</v>
      </c>
      <c r="J692" s="38">
        <v>25875</v>
      </c>
      <c r="K692" s="38"/>
    </row>
    <row r="693" spans="1:11" x14ac:dyDescent="0.25">
      <c r="A693" s="38">
        <f>+COUNTIF($B$1:B693,ESTADISTICAS!$B$9)</f>
        <v>15</v>
      </c>
      <c r="B693" s="38">
        <v>76</v>
      </c>
      <c r="C693" s="38" t="s">
        <v>2559</v>
      </c>
      <c r="D693" s="38">
        <v>1207</v>
      </c>
      <c r="E693" s="38"/>
      <c r="F693" s="38" t="s">
        <v>92</v>
      </c>
      <c r="G693" t="s">
        <v>2200</v>
      </c>
      <c r="H693" s="38" t="s">
        <v>85</v>
      </c>
      <c r="I693" s="38" t="s">
        <v>86</v>
      </c>
      <c r="J693" s="38">
        <v>896</v>
      </c>
      <c r="K693" s="38"/>
    </row>
    <row r="694" spans="1:11" x14ac:dyDescent="0.25">
      <c r="A694" s="38">
        <f>+COUNTIF($B$1:B694,ESTADISTICAS!$B$9)</f>
        <v>15</v>
      </c>
      <c r="B694" s="38">
        <v>76</v>
      </c>
      <c r="C694" s="38" t="s">
        <v>2559</v>
      </c>
      <c r="D694" s="38">
        <v>1208</v>
      </c>
      <c r="E694" s="38"/>
      <c r="F694" s="38" t="s">
        <v>266</v>
      </c>
      <c r="G694" t="s">
        <v>2217</v>
      </c>
      <c r="H694" s="38" t="s">
        <v>85</v>
      </c>
      <c r="I694" s="38" t="s">
        <v>86</v>
      </c>
      <c r="J694" s="38">
        <v>1982</v>
      </c>
      <c r="K694" s="38"/>
    </row>
    <row r="695" spans="1:11" x14ac:dyDescent="0.25">
      <c r="A695" s="38">
        <f>+COUNTIF($B$1:B695,ESTADISTICAS!$B$9)</f>
        <v>15</v>
      </c>
      <c r="B695" s="38">
        <v>76</v>
      </c>
      <c r="C695" s="38" t="s">
        <v>2559</v>
      </c>
      <c r="D695" s="38">
        <v>1209</v>
      </c>
      <c r="E695" s="38"/>
      <c r="F695" s="38" t="s">
        <v>94</v>
      </c>
      <c r="G695" t="s">
        <v>2560</v>
      </c>
      <c r="H695" s="38" t="s">
        <v>85</v>
      </c>
      <c r="I695" s="38" t="s">
        <v>86</v>
      </c>
      <c r="J695" s="38">
        <v>1</v>
      </c>
      <c r="K695" s="38"/>
    </row>
    <row r="696" spans="1:11" x14ac:dyDescent="0.25">
      <c r="A696" s="38">
        <f>+COUNTIF($B$1:B696,ESTADISTICAS!$B$9)</f>
        <v>15</v>
      </c>
      <c r="B696" s="38">
        <v>76</v>
      </c>
      <c r="C696" s="38" t="s">
        <v>2559</v>
      </c>
      <c r="D696" s="38">
        <v>1701</v>
      </c>
      <c r="E696" s="38"/>
      <c r="F696" s="38" t="s">
        <v>97</v>
      </c>
      <c r="G696" t="s">
        <v>2234</v>
      </c>
      <c r="H696" s="38" t="s">
        <v>98</v>
      </c>
      <c r="I696" s="38" t="s">
        <v>86</v>
      </c>
      <c r="J696" s="38">
        <v>16</v>
      </c>
      <c r="K696" s="38"/>
    </row>
    <row r="697" spans="1:11" x14ac:dyDescent="0.25">
      <c r="A697" s="38">
        <f>+COUNTIF($B$1:B697,ESTADISTICAS!$B$9)</f>
        <v>15</v>
      </c>
      <c r="B697" s="38">
        <v>76</v>
      </c>
      <c r="C697" s="38" t="s">
        <v>2559</v>
      </c>
      <c r="D697" s="38">
        <v>1701</v>
      </c>
      <c r="E697" s="38"/>
      <c r="F697" s="38" t="s">
        <v>97</v>
      </c>
      <c r="G697" t="s">
        <v>2559</v>
      </c>
      <c r="H697" s="38" t="s">
        <v>98</v>
      </c>
      <c r="I697" s="38" t="s">
        <v>86</v>
      </c>
      <c r="J697" s="38">
        <v>8178</v>
      </c>
      <c r="K697" s="38"/>
    </row>
    <row r="698" spans="1:11" x14ac:dyDescent="0.25">
      <c r="A698" s="38">
        <f>+COUNTIF($B$1:B698,ESTADISTICAS!$B$9)</f>
        <v>15</v>
      </c>
      <c r="B698" s="38">
        <v>76</v>
      </c>
      <c r="C698" s="38" t="s">
        <v>2559</v>
      </c>
      <c r="D698" s="38">
        <v>1704</v>
      </c>
      <c r="E698" s="38"/>
      <c r="F698" s="38" t="s">
        <v>99</v>
      </c>
      <c r="G698" t="s">
        <v>2234</v>
      </c>
      <c r="H698" s="38" t="s">
        <v>98</v>
      </c>
      <c r="I698" s="38" t="s">
        <v>86</v>
      </c>
      <c r="J698" s="38">
        <v>203</v>
      </c>
      <c r="K698" s="38"/>
    </row>
    <row r="699" spans="1:11" x14ac:dyDescent="0.25">
      <c r="A699" s="38">
        <f>+COUNTIF($B$1:B699,ESTADISTICAS!$B$9)</f>
        <v>15</v>
      </c>
      <c r="B699" s="39">
        <v>76</v>
      </c>
      <c r="C699" s="38" t="s">
        <v>2559</v>
      </c>
      <c r="D699" s="38">
        <v>1706</v>
      </c>
      <c r="E699" s="38"/>
      <c r="F699" s="38" t="s">
        <v>100</v>
      </c>
      <c r="G699" t="s">
        <v>2234</v>
      </c>
      <c r="H699" s="38" t="s">
        <v>98</v>
      </c>
      <c r="I699" s="38" t="s">
        <v>86</v>
      </c>
      <c r="J699" s="38">
        <v>253</v>
      </c>
      <c r="K699" s="38"/>
    </row>
    <row r="700" spans="1:11" x14ac:dyDescent="0.25">
      <c r="A700" s="38">
        <f>+COUNTIF($B$1:B700,ESTADISTICAS!$B$9)</f>
        <v>15</v>
      </c>
      <c r="B700" s="38">
        <v>76</v>
      </c>
      <c r="C700" s="38" t="s">
        <v>2559</v>
      </c>
      <c r="D700" s="38">
        <v>1710</v>
      </c>
      <c r="E700" s="38"/>
      <c r="F700" s="38" t="s">
        <v>101</v>
      </c>
      <c r="G700" t="s">
        <v>2198</v>
      </c>
      <c r="H700" s="38" t="s">
        <v>98</v>
      </c>
      <c r="I700" s="38" t="s">
        <v>86</v>
      </c>
      <c r="J700" s="38">
        <v>635</v>
      </c>
      <c r="K700" s="38"/>
    </row>
    <row r="701" spans="1:11" x14ac:dyDescent="0.25">
      <c r="A701" s="38">
        <f>+COUNTIF($B$1:B701,ESTADISTICAS!$B$9)</f>
        <v>15</v>
      </c>
      <c r="B701" s="39">
        <v>76</v>
      </c>
      <c r="C701" s="38" t="s">
        <v>2559</v>
      </c>
      <c r="D701" s="38">
        <v>1710</v>
      </c>
      <c r="E701" s="38"/>
      <c r="F701" s="38" t="s">
        <v>101</v>
      </c>
      <c r="G701" t="s">
        <v>2559</v>
      </c>
      <c r="H701" s="38" t="s">
        <v>98</v>
      </c>
      <c r="I701" s="38" t="s">
        <v>86</v>
      </c>
      <c r="J701" s="38">
        <v>330</v>
      </c>
      <c r="K701" s="38"/>
    </row>
    <row r="702" spans="1:11" x14ac:dyDescent="0.25">
      <c r="A702" s="38">
        <f>+COUNTIF($B$1:B702,ESTADISTICAS!$B$9)</f>
        <v>15</v>
      </c>
      <c r="B702" s="38">
        <v>76</v>
      </c>
      <c r="C702" s="38" t="s">
        <v>2559</v>
      </c>
      <c r="D702" s="38">
        <v>1712</v>
      </c>
      <c r="E702" s="38"/>
      <c r="F702" s="38" t="s">
        <v>102</v>
      </c>
      <c r="G702" t="s">
        <v>2198</v>
      </c>
      <c r="H702" s="38" t="s">
        <v>98</v>
      </c>
      <c r="I702" s="38" t="s">
        <v>86</v>
      </c>
      <c r="J702" s="38">
        <v>61</v>
      </c>
      <c r="K702" s="38"/>
    </row>
    <row r="703" spans="1:11" x14ac:dyDescent="0.25">
      <c r="A703" s="38">
        <f>+COUNTIF($B$1:B703,ESTADISTICAS!$B$9)</f>
        <v>15</v>
      </c>
      <c r="B703" s="38">
        <v>76</v>
      </c>
      <c r="C703" s="38" t="s">
        <v>2559</v>
      </c>
      <c r="D703" s="38">
        <v>1714</v>
      </c>
      <c r="E703" s="38"/>
      <c r="F703" s="38" t="s">
        <v>103</v>
      </c>
      <c r="G703" t="s">
        <v>2234</v>
      </c>
      <c r="H703" s="38" t="s">
        <v>98</v>
      </c>
      <c r="I703" s="38" t="s">
        <v>86</v>
      </c>
      <c r="J703" s="38">
        <v>21</v>
      </c>
      <c r="K703" s="38"/>
    </row>
    <row r="704" spans="1:11" x14ac:dyDescent="0.25">
      <c r="A704" s="38">
        <f>+COUNTIF($B$1:B704,ESTADISTICAS!$B$9)</f>
        <v>15</v>
      </c>
      <c r="B704" s="38">
        <v>76</v>
      </c>
      <c r="C704" s="38" t="s">
        <v>2559</v>
      </c>
      <c r="D704" s="38">
        <v>1718</v>
      </c>
      <c r="E704" s="38"/>
      <c r="F704" s="38" t="s">
        <v>104</v>
      </c>
      <c r="G704" t="s">
        <v>2559</v>
      </c>
      <c r="H704" s="38" t="s">
        <v>98</v>
      </c>
      <c r="I704" s="38" t="s">
        <v>86</v>
      </c>
      <c r="J704" s="38">
        <v>4277</v>
      </c>
      <c r="K704" s="38"/>
    </row>
    <row r="705" spans="1:11" x14ac:dyDescent="0.25">
      <c r="A705" s="38">
        <f>+COUNTIF($B$1:B705,ESTADISTICAS!$B$9)</f>
        <v>15</v>
      </c>
      <c r="B705" s="38">
        <v>76</v>
      </c>
      <c r="C705" s="38" t="s">
        <v>2559</v>
      </c>
      <c r="D705" s="38">
        <v>1805</v>
      </c>
      <c r="E705" s="38"/>
      <c r="F705" s="38" t="s">
        <v>315</v>
      </c>
      <c r="G705" t="s">
        <v>2559</v>
      </c>
      <c r="H705" s="38" t="s">
        <v>98</v>
      </c>
      <c r="I705" s="38" t="s">
        <v>86</v>
      </c>
      <c r="J705" s="38">
        <v>20107</v>
      </c>
      <c r="K705" s="38"/>
    </row>
    <row r="706" spans="1:11" x14ac:dyDescent="0.25">
      <c r="A706" s="38">
        <f>+COUNTIF($B$1:B706,ESTADISTICAS!$B$9)</f>
        <v>15</v>
      </c>
      <c r="B706" s="38">
        <v>76</v>
      </c>
      <c r="C706" s="38" t="s">
        <v>2559</v>
      </c>
      <c r="D706" s="38">
        <v>1806</v>
      </c>
      <c r="E706" s="38"/>
      <c r="F706" s="38" t="s">
        <v>166</v>
      </c>
      <c r="G706" t="s">
        <v>2559</v>
      </c>
      <c r="H706" s="38" t="s">
        <v>98</v>
      </c>
      <c r="I706" s="38" t="s">
        <v>86</v>
      </c>
      <c r="J706" s="38">
        <v>5013</v>
      </c>
      <c r="K706" s="38"/>
    </row>
    <row r="707" spans="1:11" x14ac:dyDescent="0.25">
      <c r="A707" s="38">
        <f>+COUNTIF($B$1:B707,ESTADISTICAS!$B$9)</f>
        <v>15</v>
      </c>
      <c r="B707" s="38">
        <v>76</v>
      </c>
      <c r="C707" s="38" t="s">
        <v>2559</v>
      </c>
      <c r="D707" s="38">
        <v>1818</v>
      </c>
      <c r="E707" s="38"/>
      <c r="F707" s="38" t="s">
        <v>111</v>
      </c>
      <c r="G707" t="s">
        <v>2198</v>
      </c>
      <c r="H707" s="38" t="s">
        <v>98</v>
      </c>
      <c r="I707" s="38" t="s">
        <v>86</v>
      </c>
      <c r="J707" s="38">
        <v>634</v>
      </c>
      <c r="K707" s="38"/>
    </row>
    <row r="708" spans="1:11" x14ac:dyDescent="0.25">
      <c r="A708" s="38">
        <f>+COUNTIF($B$1:B708,ESTADISTICAS!$B$9)</f>
        <v>15</v>
      </c>
      <c r="B708" s="38">
        <v>76</v>
      </c>
      <c r="C708" s="38" t="s">
        <v>2559</v>
      </c>
      <c r="D708" s="38">
        <v>1818</v>
      </c>
      <c r="E708" s="38"/>
      <c r="F708" s="38" t="s">
        <v>111</v>
      </c>
      <c r="G708" t="s">
        <v>2234</v>
      </c>
      <c r="H708" s="38" t="s">
        <v>98</v>
      </c>
      <c r="I708" s="38" t="s">
        <v>86</v>
      </c>
      <c r="J708" s="38">
        <v>2164</v>
      </c>
      <c r="K708" s="38"/>
    </row>
    <row r="709" spans="1:11" x14ac:dyDescent="0.25">
      <c r="A709" s="38">
        <f>+COUNTIF($B$1:B709,ESTADISTICAS!$B$9)</f>
        <v>15</v>
      </c>
      <c r="B709" s="38">
        <v>76</v>
      </c>
      <c r="C709" s="38" t="s">
        <v>2559</v>
      </c>
      <c r="D709" s="38">
        <v>1826</v>
      </c>
      <c r="E709" s="38"/>
      <c r="F709" s="38" t="s">
        <v>2204</v>
      </c>
      <c r="G709" t="s">
        <v>2234</v>
      </c>
      <c r="H709" s="38" t="s">
        <v>98</v>
      </c>
      <c r="I709" s="38" t="s">
        <v>86</v>
      </c>
      <c r="J709" s="38">
        <v>1047</v>
      </c>
      <c r="K709" s="38"/>
    </row>
    <row r="710" spans="1:11" x14ac:dyDescent="0.25">
      <c r="A710" s="38">
        <f>+COUNTIF($B$1:B710,ESTADISTICAS!$B$9)</f>
        <v>15</v>
      </c>
      <c r="B710" s="38">
        <v>76</v>
      </c>
      <c r="C710" s="38" t="s">
        <v>2559</v>
      </c>
      <c r="D710" s="38">
        <v>1827</v>
      </c>
      <c r="E710" s="38"/>
      <c r="F710" s="38" t="s">
        <v>112</v>
      </c>
      <c r="G710" t="s">
        <v>1255</v>
      </c>
      <c r="H710" s="38" t="s">
        <v>98</v>
      </c>
      <c r="I710" s="38" t="s">
        <v>86</v>
      </c>
      <c r="J710" s="38">
        <v>208</v>
      </c>
      <c r="K710" s="38"/>
    </row>
    <row r="711" spans="1:11" x14ac:dyDescent="0.25">
      <c r="A711" s="38">
        <f>+COUNTIF($B$1:B711,ESTADISTICAS!$B$9)</f>
        <v>15</v>
      </c>
      <c r="B711" s="39">
        <v>76</v>
      </c>
      <c r="C711" s="38" t="s">
        <v>2559</v>
      </c>
      <c r="D711" s="38">
        <v>1828</v>
      </c>
      <c r="E711" s="38"/>
      <c r="F711" s="38" t="s">
        <v>316</v>
      </c>
      <c r="G711" t="s">
        <v>2559</v>
      </c>
      <c r="H711" s="38" t="s">
        <v>98</v>
      </c>
      <c r="I711" s="38" t="s">
        <v>86</v>
      </c>
      <c r="J711" s="38">
        <v>7505</v>
      </c>
      <c r="K711" s="38"/>
    </row>
    <row r="712" spans="1:11" x14ac:dyDescent="0.25">
      <c r="A712" s="38">
        <f>+COUNTIF($B$1:B712,ESTADISTICAS!$B$9)</f>
        <v>15</v>
      </c>
      <c r="B712" s="38">
        <v>76</v>
      </c>
      <c r="C712" s="38" t="s">
        <v>2559</v>
      </c>
      <c r="D712" s="38">
        <v>1830</v>
      </c>
      <c r="E712" s="38"/>
      <c r="F712" s="38" t="s">
        <v>317</v>
      </c>
      <c r="G712" t="s">
        <v>2559</v>
      </c>
      <c r="H712" s="38" t="s">
        <v>98</v>
      </c>
      <c r="I712" s="38" t="s">
        <v>86</v>
      </c>
      <c r="J712" s="38">
        <v>9212</v>
      </c>
      <c r="K712" s="38"/>
    </row>
    <row r="713" spans="1:11" x14ac:dyDescent="0.25">
      <c r="A713" s="38">
        <f>+COUNTIF($B$1:B713,ESTADISTICAS!$B$9)</f>
        <v>15</v>
      </c>
      <c r="B713" s="39">
        <v>76</v>
      </c>
      <c r="C713" s="38" t="s">
        <v>2559</v>
      </c>
      <c r="D713" s="38">
        <v>1831</v>
      </c>
      <c r="E713" s="38"/>
      <c r="F713" s="38" t="s">
        <v>202</v>
      </c>
      <c r="G713" t="s">
        <v>2200</v>
      </c>
      <c r="H713" s="38" t="s">
        <v>98</v>
      </c>
      <c r="I713" s="38" t="s">
        <v>86</v>
      </c>
      <c r="J713" s="38">
        <v>122</v>
      </c>
      <c r="K713" s="38"/>
    </row>
    <row r="714" spans="1:11" x14ac:dyDescent="0.25">
      <c r="A714" s="38">
        <f>+COUNTIF($B$1:B714,ESTADISTICAS!$B$9)</f>
        <v>15</v>
      </c>
      <c r="B714" s="38">
        <v>76</v>
      </c>
      <c r="C714" s="38" t="s">
        <v>2559</v>
      </c>
      <c r="D714" s="38">
        <v>2102</v>
      </c>
      <c r="E714" s="38"/>
      <c r="F714" s="38" t="s">
        <v>113</v>
      </c>
      <c r="G714" t="s">
        <v>2234</v>
      </c>
      <c r="H714" s="38" t="s">
        <v>85</v>
      </c>
      <c r="I714" s="38" t="s">
        <v>86</v>
      </c>
      <c r="J714" s="38">
        <v>7401</v>
      </c>
      <c r="K714" s="38"/>
    </row>
    <row r="715" spans="1:11" x14ac:dyDescent="0.25">
      <c r="A715" s="38">
        <f>+COUNTIF($B$1:B715,ESTADISTICAS!$B$9)</f>
        <v>15</v>
      </c>
      <c r="B715" s="38">
        <v>76</v>
      </c>
      <c r="C715" s="38" t="s">
        <v>2559</v>
      </c>
      <c r="D715" s="38">
        <v>2104</v>
      </c>
      <c r="E715" s="38"/>
      <c r="F715" s="38" t="s">
        <v>114</v>
      </c>
      <c r="G715" t="s">
        <v>2234</v>
      </c>
      <c r="H715" s="38" t="s">
        <v>85</v>
      </c>
      <c r="I715" s="38" t="s">
        <v>115</v>
      </c>
      <c r="J715" s="38">
        <v>1152</v>
      </c>
      <c r="K715" s="38"/>
    </row>
    <row r="716" spans="1:11" x14ac:dyDescent="0.25">
      <c r="A716" s="38">
        <f>+COUNTIF($B$1:B716,ESTADISTICAS!$B$9)</f>
        <v>15</v>
      </c>
      <c r="B716" s="38">
        <v>76</v>
      </c>
      <c r="C716" s="38" t="s">
        <v>2559</v>
      </c>
      <c r="D716" s="38">
        <v>2106</v>
      </c>
      <c r="E716" s="38"/>
      <c r="F716" s="38" t="s">
        <v>169</v>
      </c>
      <c r="G716" t="s">
        <v>2234</v>
      </c>
      <c r="H716" s="38" t="s">
        <v>85</v>
      </c>
      <c r="I716" s="38" t="s">
        <v>115</v>
      </c>
      <c r="J716" s="38">
        <v>996</v>
      </c>
      <c r="K716" s="38"/>
    </row>
    <row r="717" spans="1:11" x14ac:dyDescent="0.25">
      <c r="A717" s="38">
        <f>+COUNTIF($B$1:B717,ESTADISTICAS!$B$9)</f>
        <v>15</v>
      </c>
      <c r="B717" s="38">
        <v>76</v>
      </c>
      <c r="C717" s="38" t="s">
        <v>2559</v>
      </c>
      <c r="D717" s="38">
        <v>2114</v>
      </c>
      <c r="E717" s="38"/>
      <c r="F717" s="38" t="s">
        <v>274</v>
      </c>
      <c r="G717" t="s">
        <v>2559</v>
      </c>
      <c r="H717" s="38" t="s">
        <v>85</v>
      </c>
      <c r="I717" s="38" t="s">
        <v>115</v>
      </c>
      <c r="J717" s="38">
        <v>3723</v>
      </c>
      <c r="K717" s="38"/>
    </row>
    <row r="718" spans="1:11" x14ac:dyDescent="0.25">
      <c r="A718" s="38">
        <f>+COUNTIF($B$1:B718,ESTADISTICAS!$B$9)</f>
        <v>15</v>
      </c>
      <c r="B718" s="38">
        <v>76</v>
      </c>
      <c r="C718" s="38" t="s">
        <v>2559</v>
      </c>
      <c r="D718" s="38">
        <v>2206</v>
      </c>
      <c r="E718" s="38"/>
      <c r="F718" s="38" t="s">
        <v>318</v>
      </c>
      <c r="G718" t="s">
        <v>2559</v>
      </c>
      <c r="H718" s="38" t="s">
        <v>85</v>
      </c>
      <c r="I718" s="38" t="s">
        <v>115</v>
      </c>
      <c r="J718" s="38">
        <v>791</v>
      </c>
      <c r="K718" s="38"/>
    </row>
    <row r="719" spans="1:11" x14ac:dyDescent="0.25">
      <c r="A719" s="38">
        <f>+COUNTIF($B$1:B719,ESTADISTICAS!$B$9)</f>
        <v>15</v>
      </c>
      <c r="B719" s="38">
        <v>76</v>
      </c>
      <c r="C719" s="38" t="s">
        <v>2559</v>
      </c>
      <c r="D719" s="38">
        <v>2301</v>
      </c>
      <c r="E719" s="38"/>
      <c r="F719" s="38" t="s">
        <v>319</v>
      </c>
      <c r="G719" t="s">
        <v>2559</v>
      </c>
      <c r="H719" s="38" t="s">
        <v>85</v>
      </c>
      <c r="I719" s="38" t="s">
        <v>115</v>
      </c>
      <c r="J719" s="38">
        <v>4455</v>
      </c>
      <c r="K719" s="38"/>
    </row>
    <row r="720" spans="1:11" x14ac:dyDescent="0.25">
      <c r="A720" s="38">
        <f>+COUNTIF($B$1:B720,ESTADISTICAS!$B$9)</f>
        <v>15</v>
      </c>
      <c r="B720" s="38">
        <v>76</v>
      </c>
      <c r="C720" s="38" t="s">
        <v>2559</v>
      </c>
      <c r="D720" s="38">
        <v>2701</v>
      </c>
      <c r="E720" s="38"/>
      <c r="F720" s="38" t="s">
        <v>204</v>
      </c>
      <c r="G720" t="s">
        <v>2234</v>
      </c>
      <c r="H720" s="38" t="s">
        <v>98</v>
      </c>
      <c r="I720" s="38" t="s">
        <v>115</v>
      </c>
      <c r="J720" s="38">
        <v>460</v>
      </c>
      <c r="K720" s="38"/>
    </row>
    <row r="721" spans="1:11" x14ac:dyDescent="0.25">
      <c r="A721" s="38">
        <f>+COUNTIF($B$1:B721,ESTADISTICAS!$B$9)</f>
        <v>15</v>
      </c>
      <c r="B721" s="38">
        <v>76</v>
      </c>
      <c r="C721" s="38" t="s">
        <v>2559</v>
      </c>
      <c r="D721" s="38">
        <v>2709</v>
      </c>
      <c r="E721" s="38"/>
      <c r="F721" s="38" t="s">
        <v>120</v>
      </c>
      <c r="G721" t="s">
        <v>2234</v>
      </c>
      <c r="H721" s="38" t="s">
        <v>98</v>
      </c>
      <c r="I721" s="38" t="s">
        <v>115</v>
      </c>
      <c r="J721" s="38">
        <v>741</v>
      </c>
      <c r="K721" s="38"/>
    </row>
    <row r="722" spans="1:11" x14ac:dyDescent="0.25">
      <c r="A722" s="38">
        <f>+COUNTIF($B$1:B722,ESTADISTICAS!$B$9)</f>
        <v>15</v>
      </c>
      <c r="B722" s="39">
        <v>76</v>
      </c>
      <c r="C722" s="38" t="s">
        <v>2559</v>
      </c>
      <c r="D722" s="38">
        <v>2721</v>
      </c>
      <c r="E722" s="38"/>
      <c r="F722" s="38" t="s">
        <v>121</v>
      </c>
      <c r="G722" t="s">
        <v>2198</v>
      </c>
      <c r="H722" s="38" t="s">
        <v>98</v>
      </c>
      <c r="I722" s="38" t="s">
        <v>115</v>
      </c>
      <c r="J722" s="38">
        <v>337</v>
      </c>
      <c r="K722" s="38"/>
    </row>
    <row r="723" spans="1:11" x14ac:dyDescent="0.25">
      <c r="A723" s="38">
        <f>+COUNTIF($B$1:B723,ESTADISTICAS!$B$9)</f>
        <v>15</v>
      </c>
      <c r="B723" s="39">
        <v>76</v>
      </c>
      <c r="C723" s="38" t="s">
        <v>2559</v>
      </c>
      <c r="D723" s="38">
        <v>2731</v>
      </c>
      <c r="E723" s="38"/>
      <c r="F723" s="38" t="s">
        <v>2592</v>
      </c>
      <c r="G723" t="s">
        <v>2559</v>
      </c>
      <c r="H723" s="38" t="s">
        <v>98</v>
      </c>
      <c r="I723" s="38" t="s">
        <v>115</v>
      </c>
      <c r="J723" s="38">
        <v>3520</v>
      </c>
      <c r="K723" s="38"/>
    </row>
    <row r="724" spans="1:11" x14ac:dyDescent="0.25">
      <c r="A724" s="38">
        <f>+COUNTIF($B$1:B724,ESTADISTICAS!$B$9)</f>
        <v>15</v>
      </c>
      <c r="B724" s="39">
        <v>76</v>
      </c>
      <c r="C724" s="38" t="s">
        <v>2559</v>
      </c>
      <c r="D724" s="38">
        <v>2745</v>
      </c>
      <c r="E724" s="38"/>
      <c r="F724" s="38" t="s">
        <v>2564</v>
      </c>
      <c r="G724" t="s">
        <v>2234</v>
      </c>
      <c r="H724" s="38" t="s">
        <v>98</v>
      </c>
      <c r="I724" s="38" t="s">
        <v>115</v>
      </c>
      <c r="J724" s="38">
        <v>92</v>
      </c>
      <c r="K724" s="38"/>
    </row>
    <row r="725" spans="1:11" x14ac:dyDescent="0.25">
      <c r="A725" s="38">
        <f>+COUNTIF($B$1:B725,ESTADISTICAS!$B$9)</f>
        <v>15</v>
      </c>
      <c r="B725" s="39">
        <v>76</v>
      </c>
      <c r="C725" s="38" t="s">
        <v>2559</v>
      </c>
      <c r="D725" s="38">
        <v>2748</v>
      </c>
      <c r="E725" s="38"/>
      <c r="F725" s="38" t="s">
        <v>305</v>
      </c>
      <c r="G725" t="s">
        <v>2559</v>
      </c>
      <c r="H725" s="38" t="s">
        <v>98</v>
      </c>
      <c r="I725" s="38" t="s">
        <v>115</v>
      </c>
      <c r="J725" s="38">
        <v>296</v>
      </c>
      <c r="K725" s="38"/>
    </row>
    <row r="726" spans="1:11" x14ac:dyDescent="0.25">
      <c r="A726" s="38">
        <f>+COUNTIF($B$1:B726,ESTADISTICAS!$B$9)</f>
        <v>15</v>
      </c>
      <c r="B726" s="39">
        <v>76</v>
      </c>
      <c r="C726" s="38" t="s">
        <v>2559</v>
      </c>
      <c r="D726" s="38">
        <v>2829</v>
      </c>
      <c r="E726" s="38"/>
      <c r="F726" s="38" t="s">
        <v>132</v>
      </c>
      <c r="G726" t="s">
        <v>2198</v>
      </c>
      <c r="H726" s="38" t="s">
        <v>98</v>
      </c>
      <c r="I726" s="38" t="s">
        <v>115</v>
      </c>
      <c r="J726" s="38">
        <v>81</v>
      </c>
      <c r="K726" s="38"/>
    </row>
    <row r="727" spans="1:11" x14ac:dyDescent="0.25">
      <c r="A727" s="38">
        <f>+COUNTIF($B$1:B727,ESTADISTICAS!$B$9)</f>
        <v>15</v>
      </c>
      <c r="B727" s="38">
        <v>76</v>
      </c>
      <c r="C727" s="38" t="s">
        <v>2559</v>
      </c>
      <c r="D727" s="38">
        <v>2829</v>
      </c>
      <c r="E727" s="38"/>
      <c r="F727" s="38" t="s">
        <v>132</v>
      </c>
      <c r="G727" t="s">
        <v>2234</v>
      </c>
      <c r="H727" s="38" t="s">
        <v>98</v>
      </c>
      <c r="I727" s="38" t="s">
        <v>115</v>
      </c>
      <c r="J727" s="38">
        <v>3431</v>
      </c>
      <c r="K727" s="38"/>
    </row>
    <row r="728" spans="1:11" x14ac:dyDescent="0.25">
      <c r="A728" s="38">
        <f>+COUNTIF($B$1:B728,ESTADISTICAS!$B$9)</f>
        <v>15</v>
      </c>
      <c r="B728" s="39">
        <v>76</v>
      </c>
      <c r="C728" s="38" t="s">
        <v>2559</v>
      </c>
      <c r="D728" s="38">
        <v>2833</v>
      </c>
      <c r="E728" s="38"/>
      <c r="F728" s="38" t="s">
        <v>134</v>
      </c>
      <c r="G728" t="s">
        <v>2198</v>
      </c>
      <c r="H728" s="38" t="s">
        <v>98</v>
      </c>
      <c r="I728" s="38" t="s">
        <v>115</v>
      </c>
      <c r="J728" s="38">
        <v>987</v>
      </c>
      <c r="K728" s="38"/>
    </row>
    <row r="729" spans="1:11" x14ac:dyDescent="0.25">
      <c r="A729" s="38">
        <f>+COUNTIF($B$1:B729,ESTADISTICAS!$B$9)</f>
        <v>15</v>
      </c>
      <c r="B729" s="38">
        <v>76</v>
      </c>
      <c r="C729" s="38" t="s">
        <v>2559</v>
      </c>
      <c r="D729" s="38">
        <v>3204</v>
      </c>
      <c r="E729" s="38"/>
      <c r="F729" s="38" t="s">
        <v>140</v>
      </c>
      <c r="G729" t="s">
        <v>2198</v>
      </c>
      <c r="H729" s="38" t="s">
        <v>85</v>
      </c>
      <c r="I729" s="38" t="s">
        <v>115</v>
      </c>
      <c r="J729" s="38">
        <v>2</v>
      </c>
      <c r="K729" s="38"/>
    </row>
    <row r="730" spans="1:11" x14ac:dyDescent="0.25">
      <c r="A730" s="38">
        <f>+COUNTIF($B$1:B730,ESTADISTICAS!$B$9)</f>
        <v>15</v>
      </c>
      <c r="B730" s="39">
        <v>76</v>
      </c>
      <c r="C730" s="38" t="s">
        <v>2559</v>
      </c>
      <c r="D730" s="38">
        <v>3301</v>
      </c>
      <c r="E730" s="38"/>
      <c r="F730" s="38" t="s">
        <v>320</v>
      </c>
      <c r="G730" t="s">
        <v>2559</v>
      </c>
      <c r="H730" s="38" t="s">
        <v>85</v>
      </c>
      <c r="I730" s="38" t="s">
        <v>115</v>
      </c>
      <c r="J730" s="38">
        <v>9485</v>
      </c>
      <c r="K730" s="38"/>
    </row>
    <row r="731" spans="1:11" x14ac:dyDescent="0.25">
      <c r="A731" s="38">
        <f>+COUNTIF($B$1:B731,ESTADISTICAS!$B$9)</f>
        <v>15</v>
      </c>
      <c r="B731" s="39">
        <v>76</v>
      </c>
      <c r="C731" s="38" t="s">
        <v>2559</v>
      </c>
      <c r="D731" s="38">
        <v>3706</v>
      </c>
      <c r="E731" s="38"/>
      <c r="F731" s="38" t="s">
        <v>321</v>
      </c>
      <c r="G731" t="s">
        <v>2559</v>
      </c>
      <c r="H731" s="38" t="s">
        <v>98</v>
      </c>
      <c r="I731" s="38" t="s">
        <v>139</v>
      </c>
      <c r="J731" s="38">
        <v>2304</v>
      </c>
      <c r="K731" s="38"/>
    </row>
    <row r="732" spans="1:11" x14ac:dyDescent="0.25">
      <c r="A732" s="38">
        <f>+COUNTIF($B$1:B732,ESTADISTICAS!$B$9)</f>
        <v>15</v>
      </c>
      <c r="B732" s="39">
        <v>76</v>
      </c>
      <c r="C732" s="38" t="s">
        <v>2559</v>
      </c>
      <c r="D732" s="38">
        <v>3715</v>
      </c>
      <c r="E732" s="38"/>
      <c r="F732" s="38" t="s">
        <v>322</v>
      </c>
      <c r="G732" t="s">
        <v>2559</v>
      </c>
      <c r="H732" s="38" t="s">
        <v>98</v>
      </c>
      <c r="I732" s="38" t="s">
        <v>139</v>
      </c>
      <c r="J732" s="38">
        <v>971</v>
      </c>
      <c r="K732" s="38"/>
    </row>
    <row r="733" spans="1:11" x14ac:dyDescent="0.25">
      <c r="A733" s="38">
        <f>+COUNTIF($B$1:B733,ESTADISTICAS!$B$9)</f>
        <v>15</v>
      </c>
      <c r="B733" s="39">
        <v>76</v>
      </c>
      <c r="C733" s="38" t="s">
        <v>2559</v>
      </c>
      <c r="D733" s="38">
        <v>3801</v>
      </c>
      <c r="E733" s="38"/>
      <c r="F733" s="38" t="s">
        <v>323</v>
      </c>
      <c r="G733" t="s">
        <v>2559</v>
      </c>
      <c r="H733" s="38" t="s">
        <v>98</v>
      </c>
      <c r="I733" s="38" t="s">
        <v>139</v>
      </c>
      <c r="J733" s="38">
        <v>440</v>
      </c>
      <c r="K733" s="38"/>
    </row>
    <row r="734" spans="1:11" x14ac:dyDescent="0.25">
      <c r="A734" s="38">
        <f>+COUNTIF($B$1:B734,ESTADISTICAS!$B$9)</f>
        <v>15</v>
      </c>
      <c r="B734" s="38">
        <v>76</v>
      </c>
      <c r="C734" s="38" t="s">
        <v>2559</v>
      </c>
      <c r="D734" s="38">
        <v>3803</v>
      </c>
      <c r="E734" s="38"/>
      <c r="F734" s="38" t="s">
        <v>324</v>
      </c>
      <c r="G734" t="s">
        <v>2559</v>
      </c>
      <c r="H734" s="38" t="s">
        <v>98</v>
      </c>
      <c r="I734" s="38" t="s">
        <v>115</v>
      </c>
      <c r="J734" s="38">
        <v>708</v>
      </c>
      <c r="K734" s="38"/>
    </row>
    <row r="735" spans="1:11" x14ac:dyDescent="0.25">
      <c r="A735" s="38">
        <f>+COUNTIF($B$1:B735,ESTADISTICAS!$B$9)</f>
        <v>15</v>
      </c>
      <c r="B735" s="38">
        <v>76</v>
      </c>
      <c r="C735" s="38" t="s">
        <v>2559</v>
      </c>
      <c r="D735" s="38">
        <v>3806</v>
      </c>
      <c r="E735" s="38"/>
      <c r="F735" s="38" t="s">
        <v>2518</v>
      </c>
      <c r="G735" t="s">
        <v>2559</v>
      </c>
      <c r="H735" s="38" t="s">
        <v>98</v>
      </c>
      <c r="I735" s="38" t="s">
        <v>139</v>
      </c>
      <c r="J735" s="38">
        <v>250</v>
      </c>
      <c r="K735" s="38"/>
    </row>
    <row r="736" spans="1:11" x14ac:dyDescent="0.25">
      <c r="A736" s="38">
        <f>+COUNTIF($B$1:B736,ESTADISTICAS!$B$9)</f>
        <v>15</v>
      </c>
      <c r="B736" s="39">
        <v>76</v>
      </c>
      <c r="C736" s="38" t="s">
        <v>2559</v>
      </c>
      <c r="D736" s="38">
        <v>3817</v>
      </c>
      <c r="E736" s="38"/>
      <c r="F736" s="38" t="s">
        <v>257</v>
      </c>
      <c r="G736" t="s">
        <v>1300</v>
      </c>
      <c r="H736" s="38" t="s">
        <v>98</v>
      </c>
      <c r="I736" s="38" t="s">
        <v>115</v>
      </c>
      <c r="J736" s="38">
        <v>1043</v>
      </c>
      <c r="K736" s="38"/>
    </row>
    <row r="737" spans="1:11" x14ac:dyDescent="0.25">
      <c r="A737" s="38">
        <f>+COUNTIF($B$1:B737,ESTADISTICAS!$B$9)</f>
        <v>15</v>
      </c>
      <c r="B737" s="38">
        <v>76</v>
      </c>
      <c r="C737" s="38" t="s">
        <v>2559</v>
      </c>
      <c r="D737" s="38">
        <v>4101</v>
      </c>
      <c r="E737" s="38"/>
      <c r="F737" s="38" t="s">
        <v>302</v>
      </c>
      <c r="G737" t="s">
        <v>2559</v>
      </c>
      <c r="H737" s="38" t="s">
        <v>85</v>
      </c>
      <c r="I737" s="38" t="s">
        <v>151</v>
      </c>
      <c r="J737" s="38">
        <v>3336</v>
      </c>
      <c r="K737" s="38"/>
    </row>
    <row r="738" spans="1:11" x14ac:dyDescent="0.25">
      <c r="A738" s="38">
        <f>+COUNTIF($B$1:B738,ESTADISTICAS!$B$9)</f>
        <v>15</v>
      </c>
      <c r="B738" s="39">
        <v>76</v>
      </c>
      <c r="C738" s="38" t="s">
        <v>2559</v>
      </c>
      <c r="D738" s="38">
        <v>4107</v>
      </c>
      <c r="E738" s="38"/>
      <c r="F738" s="38" t="s">
        <v>325</v>
      </c>
      <c r="G738" t="s">
        <v>2559</v>
      </c>
      <c r="H738" s="38" t="s">
        <v>85</v>
      </c>
      <c r="I738" s="38" t="s">
        <v>151</v>
      </c>
      <c r="J738" s="38">
        <v>608</v>
      </c>
      <c r="K738" s="38"/>
    </row>
    <row r="739" spans="1:11" x14ac:dyDescent="0.25">
      <c r="A739" s="38">
        <f>+COUNTIF($B$1:B739,ESTADISTICAS!$B$9)</f>
        <v>15</v>
      </c>
      <c r="B739" s="39">
        <v>76</v>
      </c>
      <c r="C739" s="38" t="s">
        <v>2559</v>
      </c>
      <c r="D739" s="38">
        <v>4109</v>
      </c>
      <c r="E739" s="38"/>
      <c r="F739" s="38" t="s">
        <v>326</v>
      </c>
      <c r="G739" t="s">
        <v>2559</v>
      </c>
      <c r="H739" s="38" t="s">
        <v>85</v>
      </c>
      <c r="I739" s="38" t="s">
        <v>151</v>
      </c>
      <c r="J739" s="38">
        <v>1257</v>
      </c>
      <c r="K739" s="38"/>
    </row>
    <row r="740" spans="1:11" x14ac:dyDescent="0.25">
      <c r="A740" s="38">
        <f>+COUNTIF($B$1:B740,ESTADISTICAS!$B$9)</f>
        <v>15</v>
      </c>
      <c r="B740" s="39">
        <v>76</v>
      </c>
      <c r="C740" s="38" t="s">
        <v>2559</v>
      </c>
      <c r="D740" s="38">
        <v>4701</v>
      </c>
      <c r="E740" s="38"/>
      <c r="F740" s="38" t="s">
        <v>327</v>
      </c>
      <c r="G740" t="s">
        <v>2559</v>
      </c>
      <c r="H740" s="38" t="s">
        <v>98</v>
      </c>
      <c r="I740" s="38" t="s">
        <v>151</v>
      </c>
      <c r="J740" s="38">
        <v>1548</v>
      </c>
      <c r="K740" s="38"/>
    </row>
    <row r="741" spans="1:11" x14ac:dyDescent="0.25">
      <c r="A741" s="38">
        <f>+COUNTIF($B$1:B741,ESTADISTICAS!$B$9)</f>
        <v>15</v>
      </c>
      <c r="B741" s="39">
        <v>76</v>
      </c>
      <c r="C741" s="38" t="s">
        <v>2559</v>
      </c>
      <c r="D741" s="38">
        <v>4811</v>
      </c>
      <c r="E741" s="38"/>
      <c r="F741" s="38" t="s">
        <v>328</v>
      </c>
      <c r="G741" t="s">
        <v>2559</v>
      </c>
      <c r="H741" s="38" t="s">
        <v>98</v>
      </c>
      <c r="I741" s="38" t="s">
        <v>151</v>
      </c>
      <c r="J741" s="38">
        <v>168</v>
      </c>
      <c r="K741" s="38"/>
    </row>
    <row r="742" spans="1:11" x14ac:dyDescent="0.25">
      <c r="A742" s="38">
        <f>+COUNTIF($B$1:B742,ESTADISTICAS!$B$9)</f>
        <v>15</v>
      </c>
      <c r="B742" s="39">
        <v>76</v>
      </c>
      <c r="C742" s="38" t="s">
        <v>2559</v>
      </c>
      <c r="D742" s="38">
        <v>9103</v>
      </c>
      <c r="E742" s="38"/>
      <c r="F742" s="38" t="s">
        <v>329</v>
      </c>
      <c r="G742" t="s">
        <v>2559</v>
      </c>
      <c r="H742" s="38" t="s">
        <v>85</v>
      </c>
      <c r="I742" s="38" t="s">
        <v>115</v>
      </c>
      <c r="J742" s="38">
        <v>504</v>
      </c>
      <c r="K742" s="38"/>
    </row>
    <row r="743" spans="1:11" x14ac:dyDescent="0.25">
      <c r="A743" s="38">
        <f>+COUNTIF($B$1:B743,ESTADISTICAS!$B$9)</f>
        <v>15</v>
      </c>
      <c r="B743" s="39">
        <v>76</v>
      </c>
      <c r="C743" s="38" t="s">
        <v>2559</v>
      </c>
      <c r="D743" s="38">
        <v>9110</v>
      </c>
      <c r="E743" s="38"/>
      <c r="F743" s="38" t="s">
        <v>153</v>
      </c>
      <c r="G743" t="s">
        <v>2234</v>
      </c>
      <c r="H743" s="38" t="s">
        <v>85</v>
      </c>
      <c r="I743" s="38" t="s">
        <v>139</v>
      </c>
      <c r="J743" s="38">
        <v>24011</v>
      </c>
      <c r="K743" s="38"/>
    </row>
    <row r="744" spans="1:11" x14ac:dyDescent="0.25">
      <c r="A744" s="38">
        <f>+COUNTIF($B$1:B744,ESTADISTICAS!$B$9)</f>
        <v>15</v>
      </c>
      <c r="B744" s="39">
        <v>76</v>
      </c>
      <c r="C744" s="38" t="s">
        <v>2559</v>
      </c>
      <c r="D744" s="38">
        <v>9116</v>
      </c>
      <c r="E744" s="38"/>
      <c r="F744" s="38" t="s">
        <v>154</v>
      </c>
      <c r="G744" t="s">
        <v>2205</v>
      </c>
      <c r="H744" s="38" t="s">
        <v>98</v>
      </c>
      <c r="I744" s="38" t="s">
        <v>115</v>
      </c>
      <c r="J744" s="38">
        <v>555</v>
      </c>
      <c r="K744" s="38"/>
    </row>
    <row r="745" spans="1:11" x14ac:dyDescent="0.25">
      <c r="A745" s="38">
        <f>+COUNTIF($B$1:B745,ESTADISTICAS!$B$9)</f>
        <v>15</v>
      </c>
      <c r="B745" s="39">
        <v>76</v>
      </c>
      <c r="C745" s="38" t="s">
        <v>2559</v>
      </c>
      <c r="D745" s="38">
        <v>9906</v>
      </c>
      <c r="E745" s="38"/>
      <c r="F745" s="38" t="s">
        <v>2519</v>
      </c>
      <c r="G745" t="s">
        <v>2559</v>
      </c>
      <c r="H745" s="38" t="s">
        <v>98</v>
      </c>
      <c r="I745" s="38" t="s">
        <v>115</v>
      </c>
      <c r="J745" s="38">
        <v>179</v>
      </c>
      <c r="K745" s="38"/>
    </row>
    <row r="746" spans="1:11" x14ac:dyDescent="0.25">
      <c r="A746" s="38">
        <f>+COUNTIF($B$1:B746,ESTADISTICAS!$B$9)</f>
        <v>15</v>
      </c>
      <c r="B746" s="39">
        <v>76</v>
      </c>
      <c r="C746" s="38" t="s">
        <v>2559</v>
      </c>
      <c r="D746" s="38">
        <v>9929</v>
      </c>
      <c r="E746" s="38"/>
      <c r="F746" s="38" t="s">
        <v>2579</v>
      </c>
      <c r="G746" t="s">
        <v>2209</v>
      </c>
      <c r="H746" s="38" t="s">
        <v>85</v>
      </c>
      <c r="I746" s="38" t="s">
        <v>86</v>
      </c>
      <c r="J746" s="38">
        <v>8</v>
      </c>
      <c r="K746" s="38"/>
    </row>
    <row r="747" spans="1:11" x14ac:dyDescent="0.25">
      <c r="A747" s="38">
        <f>+COUNTIF($B$1:B747,ESTADISTICAS!$B$9)</f>
        <v>15</v>
      </c>
      <c r="B747" s="39">
        <v>81</v>
      </c>
      <c r="C747" s="38" t="s">
        <v>2125</v>
      </c>
      <c r="D747" s="38">
        <v>1704</v>
      </c>
      <c r="E747" s="38"/>
      <c r="F747" s="38" t="s">
        <v>99</v>
      </c>
      <c r="G747" t="s">
        <v>2234</v>
      </c>
      <c r="H747" s="38" t="s">
        <v>98</v>
      </c>
      <c r="I747" s="38" t="s">
        <v>86</v>
      </c>
      <c r="J747" s="38">
        <v>26</v>
      </c>
      <c r="K747" s="38"/>
    </row>
    <row r="748" spans="1:11" x14ac:dyDescent="0.25">
      <c r="A748" s="38">
        <f>+COUNTIF($B$1:B748,ESTADISTICAS!$B$9)</f>
        <v>15</v>
      </c>
      <c r="B748" s="38">
        <v>81</v>
      </c>
      <c r="C748" s="38" t="s">
        <v>2125</v>
      </c>
      <c r="D748" s="38">
        <v>1818</v>
      </c>
      <c r="E748" s="38"/>
      <c r="F748" s="38" t="s">
        <v>111</v>
      </c>
      <c r="G748" t="s">
        <v>2234</v>
      </c>
      <c r="H748" s="38" t="s">
        <v>98</v>
      </c>
      <c r="I748" s="38" t="s">
        <v>86</v>
      </c>
      <c r="J748" s="38">
        <v>520</v>
      </c>
      <c r="K748" s="38"/>
    </row>
    <row r="749" spans="1:11" x14ac:dyDescent="0.25">
      <c r="A749" s="38">
        <f>+COUNTIF($B$1:B749,ESTADISTICAS!$B$9)</f>
        <v>15</v>
      </c>
      <c r="B749" s="39">
        <v>81</v>
      </c>
      <c r="C749" s="38" t="s">
        <v>2125</v>
      </c>
      <c r="D749" s="38">
        <v>1818</v>
      </c>
      <c r="E749" s="38"/>
      <c r="F749" s="38" t="s">
        <v>111</v>
      </c>
      <c r="G749" t="s">
        <v>2202</v>
      </c>
      <c r="H749" s="38" t="s">
        <v>98</v>
      </c>
      <c r="I749" s="38" t="s">
        <v>86</v>
      </c>
      <c r="J749" s="38">
        <v>35</v>
      </c>
      <c r="K749" s="38"/>
    </row>
    <row r="750" spans="1:11" x14ac:dyDescent="0.25">
      <c r="A750" s="38">
        <f>+COUNTIF($B$1:B750,ESTADISTICAS!$B$9)</f>
        <v>15</v>
      </c>
      <c r="B750" s="39">
        <v>81</v>
      </c>
      <c r="C750" s="38" t="s">
        <v>2125</v>
      </c>
      <c r="D750" s="38">
        <v>2104</v>
      </c>
      <c r="E750" s="38"/>
      <c r="F750" s="38" t="s">
        <v>114</v>
      </c>
      <c r="G750" t="s">
        <v>2234</v>
      </c>
      <c r="H750" s="38" t="s">
        <v>85</v>
      </c>
      <c r="I750" s="38" t="s">
        <v>115</v>
      </c>
      <c r="J750" s="38">
        <v>745</v>
      </c>
      <c r="K750" s="38"/>
    </row>
    <row r="751" spans="1:11" x14ac:dyDescent="0.25">
      <c r="A751" s="38">
        <f>+COUNTIF($B$1:B751,ESTADISTICAS!$B$9)</f>
        <v>15</v>
      </c>
      <c r="B751" s="39">
        <v>81</v>
      </c>
      <c r="C751" s="38" t="s">
        <v>2125</v>
      </c>
      <c r="D751" s="38">
        <v>2832</v>
      </c>
      <c r="E751" s="38"/>
      <c r="F751" s="38" t="s">
        <v>217</v>
      </c>
      <c r="G751" t="s">
        <v>2202</v>
      </c>
      <c r="H751" s="38" t="s">
        <v>98</v>
      </c>
      <c r="I751" s="38" t="s">
        <v>86</v>
      </c>
      <c r="J751" s="38">
        <v>35</v>
      </c>
      <c r="K751" s="38"/>
    </row>
    <row r="752" spans="1:11" x14ac:dyDescent="0.25">
      <c r="A752" s="38">
        <f>+COUNTIF($B$1:B752,ESTADISTICAS!$B$9)</f>
        <v>15</v>
      </c>
      <c r="B752" s="38">
        <v>81</v>
      </c>
      <c r="C752" s="38" t="s">
        <v>2125</v>
      </c>
      <c r="D752" s="38">
        <v>2833</v>
      </c>
      <c r="E752" s="38"/>
      <c r="F752" s="38" t="s">
        <v>134</v>
      </c>
      <c r="G752" t="s">
        <v>2198</v>
      </c>
      <c r="H752" s="38" t="s">
        <v>98</v>
      </c>
      <c r="I752" s="38" t="s">
        <v>115</v>
      </c>
      <c r="J752" s="38">
        <v>182</v>
      </c>
      <c r="K752" s="38"/>
    </row>
    <row r="753" spans="1:11" x14ac:dyDescent="0.25">
      <c r="A753" s="38">
        <f>+COUNTIF($B$1:B753,ESTADISTICAS!$B$9)</f>
        <v>15</v>
      </c>
      <c r="B753" s="38">
        <v>81</v>
      </c>
      <c r="C753" s="38" t="s">
        <v>2125</v>
      </c>
      <c r="D753" s="38">
        <v>9110</v>
      </c>
      <c r="E753" s="38"/>
      <c r="F753" s="38" t="s">
        <v>153</v>
      </c>
      <c r="G753" t="s">
        <v>2234</v>
      </c>
      <c r="H753" s="38" t="s">
        <v>85</v>
      </c>
      <c r="I753" s="38" t="s">
        <v>139</v>
      </c>
      <c r="J753" s="38">
        <v>566</v>
      </c>
      <c r="K753" s="38"/>
    </row>
    <row r="754" spans="1:11" x14ac:dyDescent="0.25">
      <c r="A754" s="38">
        <f>+COUNTIF($B$1:B754,ESTADISTICAS!$B$9)</f>
        <v>15</v>
      </c>
      <c r="B754" s="38">
        <v>81</v>
      </c>
      <c r="C754" s="38" t="s">
        <v>2125</v>
      </c>
      <c r="D754" s="38">
        <v>9929</v>
      </c>
      <c r="E754" s="38"/>
      <c r="F754" s="38" t="s">
        <v>2579</v>
      </c>
      <c r="G754" t="s">
        <v>2209</v>
      </c>
      <c r="H754" s="38" t="s">
        <v>85</v>
      </c>
      <c r="I754" s="38" t="s">
        <v>86</v>
      </c>
      <c r="J754" s="38">
        <v>1</v>
      </c>
      <c r="K754" s="38"/>
    </row>
    <row r="755" spans="1:11" x14ac:dyDescent="0.25">
      <c r="A755" s="38">
        <f>+COUNTIF($B$1:B755,ESTADISTICAS!$B$9)</f>
        <v>15</v>
      </c>
      <c r="B755" s="38">
        <v>85</v>
      </c>
      <c r="C755" s="38" t="s">
        <v>2222</v>
      </c>
      <c r="D755" s="38">
        <v>1106</v>
      </c>
      <c r="E755" s="38"/>
      <c r="F755" s="38" t="s">
        <v>262</v>
      </c>
      <c r="G755" t="s">
        <v>1413</v>
      </c>
      <c r="H755" s="38" t="s">
        <v>85</v>
      </c>
      <c r="I755" s="38" t="s">
        <v>86</v>
      </c>
      <c r="J755" s="38">
        <v>433</v>
      </c>
      <c r="K755" s="38"/>
    </row>
    <row r="756" spans="1:11" x14ac:dyDescent="0.25">
      <c r="A756" s="38">
        <f>+COUNTIF($B$1:B756,ESTADISTICAS!$B$9)</f>
        <v>15</v>
      </c>
      <c r="B756" s="38">
        <v>85</v>
      </c>
      <c r="C756" s="38" t="s">
        <v>2222</v>
      </c>
      <c r="D756" s="38">
        <v>1207</v>
      </c>
      <c r="E756" s="38"/>
      <c r="F756" s="38" t="s">
        <v>92</v>
      </c>
      <c r="G756" t="s">
        <v>2200</v>
      </c>
      <c r="H756" s="38" t="s">
        <v>85</v>
      </c>
      <c r="I756" s="38" t="s">
        <v>86</v>
      </c>
      <c r="J756" s="38">
        <v>7</v>
      </c>
      <c r="K756" s="38"/>
    </row>
    <row r="757" spans="1:11" x14ac:dyDescent="0.25">
      <c r="A757" s="38">
        <f>+COUNTIF($B$1:B757,ESTADISTICAS!$B$9)</f>
        <v>15</v>
      </c>
      <c r="B757" s="39">
        <v>85</v>
      </c>
      <c r="C757" s="38" t="s">
        <v>2222</v>
      </c>
      <c r="D757" s="38">
        <v>1212</v>
      </c>
      <c r="E757" s="38"/>
      <c r="F757" s="38" t="s">
        <v>96</v>
      </c>
      <c r="G757" t="s">
        <v>2560</v>
      </c>
      <c r="H757" s="38" t="s">
        <v>85</v>
      </c>
      <c r="I757" s="38" t="s">
        <v>86</v>
      </c>
      <c r="J757" s="38">
        <v>147</v>
      </c>
      <c r="K757" s="38"/>
    </row>
    <row r="758" spans="1:11" x14ac:dyDescent="0.25">
      <c r="A758" s="38">
        <f>+COUNTIF($B$1:B758,ESTADISTICAS!$B$9)</f>
        <v>15</v>
      </c>
      <c r="B758" s="39">
        <v>85</v>
      </c>
      <c r="C758" s="38" t="s">
        <v>2222</v>
      </c>
      <c r="D758" s="38">
        <v>1704</v>
      </c>
      <c r="E758" s="38"/>
      <c r="F758" s="38" t="s">
        <v>99</v>
      </c>
      <c r="G758" t="s">
        <v>2234</v>
      </c>
      <c r="H758" s="38" t="s">
        <v>98</v>
      </c>
      <c r="I758" s="38" t="s">
        <v>86</v>
      </c>
      <c r="J758" s="38">
        <v>84</v>
      </c>
      <c r="K758" s="38"/>
    </row>
    <row r="759" spans="1:11" x14ac:dyDescent="0.25">
      <c r="A759" s="38">
        <f>+COUNTIF($B$1:B759,ESTADISTICAS!$B$9)</f>
        <v>15</v>
      </c>
      <c r="B759" s="39">
        <v>85</v>
      </c>
      <c r="C759" s="38" t="s">
        <v>2222</v>
      </c>
      <c r="D759" s="38">
        <v>1734</v>
      </c>
      <c r="E759" s="38"/>
      <c r="F759" s="38" t="s">
        <v>263</v>
      </c>
      <c r="G759" t="s">
        <v>1413</v>
      </c>
      <c r="H759" s="38" t="s">
        <v>98</v>
      </c>
      <c r="I759" s="38" t="s">
        <v>86</v>
      </c>
      <c r="J759" s="38">
        <v>18</v>
      </c>
      <c r="K759" s="38"/>
    </row>
    <row r="760" spans="1:11" x14ac:dyDescent="0.25">
      <c r="A760" s="38">
        <f>+COUNTIF($B$1:B760,ESTADISTICAS!$B$9)</f>
        <v>15</v>
      </c>
      <c r="B760" s="39">
        <v>85</v>
      </c>
      <c r="C760" s="38" t="s">
        <v>2222</v>
      </c>
      <c r="D760" s="38">
        <v>1803</v>
      </c>
      <c r="E760" s="38"/>
      <c r="F760" s="38" t="s">
        <v>198</v>
      </c>
      <c r="G760" t="s">
        <v>2234</v>
      </c>
      <c r="H760" s="38" t="s">
        <v>98</v>
      </c>
      <c r="I760" s="38" t="s">
        <v>86</v>
      </c>
      <c r="J760" s="38">
        <v>164</v>
      </c>
      <c r="K760" s="38"/>
    </row>
    <row r="761" spans="1:11" x14ac:dyDescent="0.25">
      <c r="A761" s="38">
        <f>+COUNTIF($B$1:B761,ESTADISTICAS!$B$9)</f>
        <v>15</v>
      </c>
      <c r="B761" s="39">
        <v>85</v>
      </c>
      <c r="C761" s="38" t="s">
        <v>2222</v>
      </c>
      <c r="D761" s="38">
        <v>1823</v>
      </c>
      <c r="E761" s="38"/>
      <c r="F761" s="38" t="s">
        <v>282</v>
      </c>
      <c r="G761" t="s">
        <v>2202</v>
      </c>
      <c r="H761" s="38" t="s">
        <v>98</v>
      </c>
      <c r="I761" s="38" t="s">
        <v>86</v>
      </c>
      <c r="J761" s="38">
        <v>674</v>
      </c>
      <c r="K761" s="38"/>
    </row>
    <row r="762" spans="1:11" x14ac:dyDescent="0.25">
      <c r="A762" s="38">
        <f>+COUNTIF($B$1:B762,ESTADISTICAS!$B$9)</f>
        <v>15</v>
      </c>
      <c r="B762" s="39">
        <v>85</v>
      </c>
      <c r="C762" s="38" t="s">
        <v>2222</v>
      </c>
      <c r="D762" s="38">
        <v>2102</v>
      </c>
      <c r="E762" s="38"/>
      <c r="F762" s="38" t="s">
        <v>113</v>
      </c>
      <c r="G762" t="s">
        <v>2234</v>
      </c>
      <c r="H762" s="38" t="s">
        <v>85</v>
      </c>
      <c r="I762" s="38" t="s">
        <v>86</v>
      </c>
      <c r="J762" s="38">
        <v>2101</v>
      </c>
      <c r="K762" s="38"/>
    </row>
    <row r="763" spans="1:11" x14ac:dyDescent="0.25">
      <c r="A763" s="38">
        <f>+COUNTIF($B$1:B763,ESTADISTICAS!$B$9)</f>
        <v>15</v>
      </c>
      <c r="B763" s="39">
        <v>85</v>
      </c>
      <c r="C763" s="38" t="s">
        <v>2222</v>
      </c>
      <c r="D763" s="38">
        <v>2104</v>
      </c>
      <c r="E763" s="38"/>
      <c r="F763" s="38" t="s">
        <v>114</v>
      </c>
      <c r="G763" t="s">
        <v>2234</v>
      </c>
      <c r="H763" s="38" t="s">
        <v>85</v>
      </c>
      <c r="I763" s="38" t="s">
        <v>115</v>
      </c>
      <c r="J763" s="38">
        <v>198</v>
      </c>
      <c r="K763" s="38"/>
    </row>
    <row r="764" spans="1:11" x14ac:dyDescent="0.25">
      <c r="A764" s="38">
        <f>+COUNTIF($B$1:B764,ESTADISTICAS!$B$9)</f>
        <v>15</v>
      </c>
      <c r="B764" s="39">
        <v>85</v>
      </c>
      <c r="C764" s="38" t="s">
        <v>2222</v>
      </c>
      <c r="D764" s="38">
        <v>2724</v>
      </c>
      <c r="E764" s="38"/>
      <c r="F764" s="38" t="s">
        <v>265</v>
      </c>
      <c r="G764" t="s">
        <v>2202</v>
      </c>
      <c r="H764" s="38" t="s">
        <v>98</v>
      </c>
      <c r="I764" s="38" t="s">
        <v>115</v>
      </c>
      <c r="J764" s="38">
        <v>1226</v>
      </c>
      <c r="K764" s="38"/>
    </row>
    <row r="765" spans="1:11" x14ac:dyDescent="0.25">
      <c r="A765" s="38">
        <f>+COUNTIF($B$1:B765,ESTADISTICAS!$B$9)</f>
        <v>15</v>
      </c>
      <c r="B765" s="38">
        <v>85</v>
      </c>
      <c r="C765" s="38" t="s">
        <v>2222</v>
      </c>
      <c r="D765" s="38">
        <v>2743</v>
      </c>
      <c r="E765" s="38"/>
      <c r="F765" s="38" t="s">
        <v>2593</v>
      </c>
      <c r="G765" t="s">
        <v>2222</v>
      </c>
      <c r="H765" s="38" t="s">
        <v>85</v>
      </c>
      <c r="I765" s="38" t="s">
        <v>86</v>
      </c>
      <c r="J765" s="38">
        <v>2120</v>
      </c>
      <c r="K765" s="38"/>
    </row>
    <row r="766" spans="1:11" x14ac:dyDescent="0.25">
      <c r="A766" s="38">
        <f>+COUNTIF($B$1:B766,ESTADISTICAS!$B$9)</f>
        <v>15</v>
      </c>
      <c r="B766" s="39">
        <v>85</v>
      </c>
      <c r="C766" s="38" t="s">
        <v>2222</v>
      </c>
      <c r="D766" s="38">
        <v>2829</v>
      </c>
      <c r="E766" s="38"/>
      <c r="F766" s="38" t="s">
        <v>132</v>
      </c>
      <c r="G766" t="s">
        <v>2234</v>
      </c>
      <c r="H766" s="38" t="s">
        <v>98</v>
      </c>
      <c r="I766" s="38" t="s">
        <v>115</v>
      </c>
      <c r="J766" s="38">
        <v>93</v>
      </c>
      <c r="K766" s="38"/>
    </row>
    <row r="767" spans="1:11" x14ac:dyDescent="0.25">
      <c r="A767" s="38">
        <f>+COUNTIF($B$1:B767,ESTADISTICAS!$B$9)</f>
        <v>15</v>
      </c>
      <c r="B767" s="38">
        <v>85</v>
      </c>
      <c r="C767" s="38" t="s">
        <v>2222</v>
      </c>
      <c r="D767" s="38">
        <v>2833</v>
      </c>
      <c r="E767" s="38"/>
      <c r="F767" s="38" t="s">
        <v>134</v>
      </c>
      <c r="G767" t="s">
        <v>2198</v>
      </c>
      <c r="H767" s="38" t="s">
        <v>98</v>
      </c>
      <c r="I767" s="38" t="s">
        <v>115</v>
      </c>
      <c r="J767" s="38">
        <v>1152</v>
      </c>
      <c r="K767" s="38"/>
    </row>
    <row r="768" spans="1:11" x14ac:dyDescent="0.25">
      <c r="A768" s="38">
        <f>+COUNTIF($B$1:B768,ESTADISTICAS!$B$9)</f>
        <v>15</v>
      </c>
      <c r="B768" s="39">
        <v>85</v>
      </c>
      <c r="C768" s="38" t="s">
        <v>2222</v>
      </c>
      <c r="D768" s="38">
        <v>9110</v>
      </c>
      <c r="E768" s="38"/>
      <c r="F768" s="38" t="s">
        <v>153</v>
      </c>
      <c r="G768" t="s">
        <v>2234</v>
      </c>
      <c r="H768" s="38" t="s">
        <v>85</v>
      </c>
      <c r="I768" s="38" t="s">
        <v>139</v>
      </c>
      <c r="J768" s="38">
        <v>1693</v>
      </c>
      <c r="K768" s="38"/>
    </row>
    <row r="769" spans="1:11" x14ac:dyDescent="0.25">
      <c r="A769" s="38">
        <f>+COUNTIF($B$1:B769,ESTADISTICAS!$B$9)</f>
        <v>15</v>
      </c>
      <c r="B769" s="39">
        <v>86</v>
      </c>
      <c r="C769" s="38" t="s">
        <v>2223</v>
      </c>
      <c r="D769" s="38">
        <v>1105</v>
      </c>
      <c r="E769" s="38"/>
      <c r="F769" s="38" t="s">
        <v>183</v>
      </c>
      <c r="G769" t="s">
        <v>2234</v>
      </c>
      <c r="H769" s="38" t="s">
        <v>85</v>
      </c>
      <c r="I769" s="38" t="s">
        <v>86</v>
      </c>
      <c r="J769" s="38">
        <v>3</v>
      </c>
      <c r="K769" s="38"/>
    </row>
    <row r="770" spans="1:11" x14ac:dyDescent="0.25">
      <c r="A770" s="38">
        <f>+COUNTIF($B$1:B770,ESTADISTICAS!$B$9)</f>
        <v>15</v>
      </c>
      <c r="B770" s="39">
        <v>86</v>
      </c>
      <c r="C770" s="38" t="s">
        <v>2223</v>
      </c>
      <c r="D770" s="38">
        <v>1207</v>
      </c>
      <c r="E770" s="38"/>
      <c r="F770" s="38" t="s">
        <v>92</v>
      </c>
      <c r="G770" t="s">
        <v>2200</v>
      </c>
      <c r="H770" s="38" t="s">
        <v>85</v>
      </c>
      <c r="I770" s="38" t="s">
        <v>86</v>
      </c>
      <c r="J770" s="38">
        <v>69</v>
      </c>
      <c r="K770" s="38"/>
    </row>
    <row r="771" spans="1:11" x14ac:dyDescent="0.25">
      <c r="A771" s="38">
        <f>+COUNTIF($B$1:B771,ESTADISTICAS!$B$9)</f>
        <v>15</v>
      </c>
      <c r="B771" s="38">
        <v>86</v>
      </c>
      <c r="C771" s="38" t="s">
        <v>2223</v>
      </c>
      <c r="D771" s="38">
        <v>1710</v>
      </c>
      <c r="E771" s="38"/>
      <c r="F771" s="38" t="s">
        <v>101</v>
      </c>
      <c r="G771" t="s">
        <v>2198</v>
      </c>
      <c r="H771" s="38" t="s">
        <v>98</v>
      </c>
      <c r="I771" s="38" t="s">
        <v>86</v>
      </c>
      <c r="J771" s="38">
        <v>180</v>
      </c>
      <c r="K771" s="38"/>
    </row>
    <row r="772" spans="1:11" x14ac:dyDescent="0.25">
      <c r="A772" s="38">
        <f>+COUNTIF($B$1:B772,ESTADISTICAS!$B$9)</f>
        <v>15</v>
      </c>
      <c r="B772" s="39">
        <v>86</v>
      </c>
      <c r="C772" s="38" t="s">
        <v>2223</v>
      </c>
      <c r="D772" s="38">
        <v>1720</v>
      </c>
      <c r="E772" s="38"/>
      <c r="F772" s="38" t="s">
        <v>281</v>
      </c>
      <c r="G772" t="s">
        <v>1300</v>
      </c>
      <c r="H772" s="38" t="s">
        <v>98</v>
      </c>
      <c r="I772" s="38" t="s">
        <v>86</v>
      </c>
      <c r="J772" s="38">
        <v>29</v>
      </c>
      <c r="K772" s="38"/>
    </row>
    <row r="773" spans="1:11" x14ac:dyDescent="0.25">
      <c r="A773" s="38">
        <f>+COUNTIF($B$1:B773,ESTADISTICAS!$B$9)</f>
        <v>15</v>
      </c>
      <c r="B773" s="39">
        <v>86</v>
      </c>
      <c r="C773" s="38" t="s">
        <v>2223</v>
      </c>
      <c r="D773" s="38">
        <v>2102</v>
      </c>
      <c r="E773" s="38"/>
      <c r="F773" s="38" t="s">
        <v>113</v>
      </c>
      <c r="G773" t="s">
        <v>2234</v>
      </c>
      <c r="H773" s="38" t="s">
        <v>85</v>
      </c>
      <c r="I773" s="38" t="s">
        <v>86</v>
      </c>
      <c r="J773" s="38">
        <v>1075</v>
      </c>
      <c r="K773" s="38"/>
    </row>
    <row r="774" spans="1:11" x14ac:dyDescent="0.25">
      <c r="A774" s="38">
        <f>+COUNTIF($B$1:B774,ESTADISTICAS!$B$9)</f>
        <v>15</v>
      </c>
      <c r="B774" s="39">
        <v>86</v>
      </c>
      <c r="C774" s="38" t="s">
        <v>2223</v>
      </c>
      <c r="D774" s="38">
        <v>2104</v>
      </c>
      <c r="E774" s="38"/>
      <c r="F774" s="38" t="s">
        <v>114</v>
      </c>
      <c r="G774" t="s">
        <v>2234</v>
      </c>
      <c r="H774" s="38" t="s">
        <v>85</v>
      </c>
      <c r="I774" s="38" t="s">
        <v>115</v>
      </c>
      <c r="J774" s="38">
        <v>298</v>
      </c>
      <c r="K774" s="38"/>
    </row>
    <row r="775" spans="1:11" x14ac:dyDescent="0.25">
      <c r="A775" s="38">
        <f>+COUNTIF($B$1:B775,ESTADISTICAS!$B$9)</f>
        <v>15</v>
      </c>
      <c r="B775" s="38">
        <v>86</v>
      </c>
      <c r="C775" s="38" t="s">
        <v>2223</v>
      </c>
      <c r="D775" s="38">
        <v>2829</v>
      </c>
      <c r="E775" s="38"/>
      <c r="F775" s="38" t="s">
        <v>132</v>
      </c>
      <c r="G775" t="s">
        <v>2234</v>
      </c>
      <c r="H775" s="38" t="s">
        <v>98</v>
      </c>
      <c r="I775" s="38" t="s">
        <v>115</v>
      </c>
      <c r="J775" s="38">
        <v>124</v>
      </c>
      <c r="K775" s="38"/>
    </row>
    <row r="776" spans="1:11" x14ac:dyDescent="0.25">
      <c r="A776" s="38">
        <f>+COUNTIF($B$1:B776,ESTADISTICAS!$B$9)</f>
        <v>15</v>
      </c>
      <c r="B776" s="39">
        <v>86</v>
      </c>
      <c r="C776" s="38" t="s">
        <v>2223</v>
      </c>
      <c r="D776" s="38">
        <v>3115</v>
      </c>
      <c r="E776" s="38"/>
      <c r="F776" s="38" t="s">
        <v>333</v>
      </c>
      <c r="G776" t="s">
        <v>2223</v>
      </c>
      <c r="H776" s="38" t="s">
        <v>85</v>
      </c>
      <c r="I776" s="38" t="s">
        <v>139</v>
      </c>
      <c r="J776" s="38">
        <v>2686</v>
      </c>
      <c r="K776" s="38"/>
    </row>
    <row r="777" spans="1:11" x14ac:dyDescent="0.25">
      <c r="A777" s="38">
        <f>+COUNTIF($B$1:B777,ESTADISTICAS!$B$9)</f>
        <v>15</v>
      </c>
      <c r="B777" s="39">
        <v>86</v>
      </c>
      <c r="C777" s="38" t="s">
        <v>2223</v>
      </c>
      <c r="D777" s="38">
        <v>3817</v>
      </c>
      <c r="E777" s="38"/>
      <c r="F777" s="38" t="s">
        <v>257</v>
      </c>
      <c r="G777" t="s">
        <v>1300</v>
      </c>
      <c r="H777" s="38" t="s">
        <v>98</v>
      </c>
      <c r="I777" s="38" t="s">
        <v>115</v>
      </c>
      <c r="J777" s="38">
        <v>66</v>
      </c>
      <c r="K777" s="38"/>
    </row>
    <row r="778" spans="1:11" x14ac:dyDescent="0.25">
      <c r="A778" s="38">
        <f>+COUNTIF($B$1:B778,ESTADISTICAS!$B$9)</f>
        <v>15</v>
      </c>
      <c r="B778" s="38">
        <v>86</v>
      </c>
      <c r="C778" s="38" t="s">
        <v>2223</v>
      </c>
      <c r="D778" s="38">
        <v>9110</v>
      </c>
      <c r="E778" s="38"/>
      <c r="F778" s="38" t="s">
        <v>153</v>
      </c>
      <c r="G778" t="s">
        <v>2234</v>
      </c>
      <c r="H778" s="38" t="s">
        <v>85</v>
      </c>
      <c r="I778" s="38" t="s">
        <v>139</v>
      </c>
      <c r="J778" s="38">
        <v>1485</v>
      </c>
      <c r="K778" s="38"/>
    </row>
    <row r="779" spans="1:11" x14ac:dyDescent="0.25">
      <c r="A779" s="38">
        <f>+COUNTIF($B$1:B779,ESTADISTICAS!$B$9)</f>
        <v>15</v>
      </c>
      <c r="B779" s="38">
        <v>86</v>
      </c>
      <c r="C779" s="38" t="s">
        <v>2223</v>
      </c>
      <c r="D779" s="38">
        <v>9131</v>
      </c>
      <c r="E779" s="38"/>
      <c r="F779" s="38" t="s">
        <v>2573</v>
      </c>
      <c r="G779" t="s">
        <v>2234</v>
      </c>
      <c r="H779" s="38" t="s">
        <v>98</v>
      </c>
      <c r="I779" s="38" t="s">
        <v>115</v>
      </c>
      <c r="J779" s="38">
        <v>339</v>
      </c>
      <c r="K779" s="38"/>
    </row>
    <row r="780" spans="1:11" x14ac:dyDescent="0.25">
      <c r="A780" s="38">
        <f>+COUNTIF($B$1:B780,ESTADISTICAS!$B$9)</f>
        <v>15</v>
      </c>
      <c r="B780" s="38">
        <v>86</v>
      </c>
      <c r="C780" s="38" t="s">
        <v>2223</v>
      </c>
      <c r="D780" s="38">
        <v>9929</v>
      </c>
      <c r="E780" s="38"/>
      <c r="F780" s="38" t="s">
        <v>2579</v>
      </c>
      <c r="G780" t="s">
        <v>2209</v>
      </c>
      <c r="H780" s="38" t="s">
        <v>85</v>
      </c>
      <c r="I780" s="38" t="s">
        <v>86</v>
      </c>
      <c r="J780" s="38">
        <v>9</v>
      </c>
      <c r="K780" s="38"/>
    </row>
    <row r="781" spans="1:11" x14ac:dyDescent="0.25">
      <c r="A781" s="38">
        <f>+COUNTIF($B$1:B781,ESTADISTICAS!$B$9)</f>
        <v>15</v>
      </c>
      <c r="B781" s="38">
        <v>88</v>
      </c>
      <c r="C781" s="38" t="s">
        <v>2594</v>
      </c>
      <c r="D781" s="38">
        <v>1101</v>
      </c>
      <c r="E781" s="38"/>
      <c r="F781" s="38" t="s">
        <v>84</v>
      </c>
      <c r="G781" t="s">
        <v>2594</v>
      </c>
      <c r="H781" s="38" t="s">
        <v>85</v>
      </c>
      <c r="I781" s="38" t="s">
        <v>86</v>
      </c>
      <c r="J781" s="38">
        <v>17</v>
      </c>
      <c r="K781" s="38"/>
    </row>
    <row r="782" spans="1:11" x14ac:dyDescent="0.25">
      <c r="A782" s="38">
        <f>+COUNTIF($B$1:B782,ESTADISTICAS!$B$9)</f>
        <v>15</v>
      </c>
      <c r="B782" s="39">
        <v>88</v>
      </c>
      <c r="C782" s="38" t="s">
        <v>2594</v>
      </c>
      <c r="D782" s="38">
        <v>2104</v>
      </c>
      <c r="E782" s="38"/>
      <c r="F782" s="38" t="s">
        <v>114</v>
      </c>
      <c r="G782" t="s">
        <v>2234</v>
      </c>
      <c r="H782" s="38" t="s">
        <v>85</v>
      </c>
      <c r="I782" s="38" t="s">
        <v>115</v>
      </c>
      <c r="J782" s="38">
        <v>110</v>
      </c>
      <c r="K782" s="38"/>
    </row>
    <row r="783" spans="1:11" x14ac:dyDescent="0.25">
      <c r="A783" s="38">
        <f>+COUNTIF($B$1:B783,ESTADISTICAS!$B$9)</f>
        <v>15</v>
      </c>
      <c r="B783" s="38">
        <v>88</v>
      </c>
      <c r="C783" s="38" t="s">
        <v>2594</v>
      </c>
      <c r="D783" s="38">
        <v>4106</v>
      </c>
      <c r="E783" s="38"/>
      <c r="F783" s="38" t="s">
        <v>335</v>
      </c>
      <c r="G783" t="s">
        <v>2594</v>
      </c>
      <c r="H783" s="38" t="s">
        <v>85</v>
      </c>
      <c r="I783" s="38" t="s">
        <v>151</v>
      </c>
      <c r="J783" s="38">
        <v>918</v>
      </c>
      <c r="K783" s="38"/>
    </row>
    <row r="784" spans="1:11" x14ac:dyDescent="0.25">
      <c r="A784" s="38">
        <f>+COUNTIF($B$1:B784,ESTADISTICAS!$B$9)</f>
        <v>15</v>
      </c>
      <c r="B784" s="38">
        <v>88</v>
      </c>
      <c r="C784" s="38" t="s">
        <v>2594</v>
      </c>
      <c r="D784" s="38">
        <v>9110</v>
      </c>
      <c r="E784" s="38"/>
      <c r="F784" s="38" t="s">
        <v>153</v>
      </c>
      <c r="G784" t="s">
        <v>2234</v>
      </c>
      <c r="H784" s="38" t="s">
        <v>85</v>
      </c>
      <c r="I784" s="38" t="s">
        <v>139</v>
      </c>
      <c r="J784" s="38">
        <v>467</v>
      </c>
      <c r="K784" s="38"/>
    </row>
    <row r="785" spans="1:11" x14ac:dyDescent="0.25">
      <c r="A785" s="38">
        <f>+COUNTIF($B$1:B785,ESTADISTICAS!$B$9)</f>
        <v>15</v>
      </c>
      <c r="B785" s="38">
        <v>91</v>
      </c>
      <c r="C785" s="38" t="s">
        <v>2224</v>
      </c>
      <c r="D785" s="38">
        <v>1101</v>
      </c>
      <c r="E785" s="38"/>
      <c r="F785" s="38" t="s">
        <v>84</v>
      </c>
      <c r="G785" t="s">
        <v>2224</v>
      </c>
      <c r="H785" s="38" t="s">
        <v>85</v>
      </c>
      <c r="I785" s="38" t="s">
        <v>86</v>
      </c>
      <c r="J785" s="38">
        <v>30</v>
      </c>
      <c r="K785" s="38"/>
    </row>
    <row r="786" spans="1:11" x14ac:dyDescent="0.25">
      <c r="A786" s="38">
        <f>+COUNTIF($B$1:B786,ESTADISTICAS!$B$9)</f>
        <v>15</v>
      </c>
      <c r="B786" s="38">
        <v>91</v>
      </c>
      <c r="C786" s="38" t="s">
        <v>2224</v>
      </c>
      <c r="D786" s="38">
        <v>1115</v>
      </c>
      <c r="E786" s="38"/>
      <c r="F786" s="38" t="s">
        <v>272</v>
      </c>
      <c r="G786" t="s">
        <v>2218</v>
      </c>
      <c r="H786" s="38" t="s">
        <v>85</v>
      </c>
      <c r="I786" s="38" t="s">
        <v>86</v>
      </c>
      <c r="J786" s="38">
        <v>94</v>
      </c>
      <c r="K786" s="38"/>
    </row>
    <row r="787" spans="1:11" x14ac:dyDescent="0.25">
      <c r="A787" s="38">
        <f>+COUNTIF($B$1:B787,ESTADISTICAS!$B$9)</f>
        <v>15</v>
      </c>
      <c r="B787" s="38">
        <v>91</v>
      </c>
      <c r="C787" s="38" t="s">
        <v>2224</v>
      </c>
      <c r="D787" s="38">
        <v>1710</v>
      </c>
      <c r="E787" s="38"/>
      <c r="F787" s="38" t="s">
        <v>101</v>
      </c>
      <c r="G787" t="s">
        <v>2198</v>
      </c>
      <c r="H787" s="38" t="s">
        <v>98</v>
      </c>
      <c r="I787" s="38" t="s">
        <v>86</v>
      </c>
      <c r="J787" s="38">
        <v>19</v>
      </c>
      <c r="K787" s="38"/>
    </row>
    <row r="788" spans="1:11" x14ac:dyDescent="0.25">
      <c r="A788" s="38">
        <f>+COUNTIF($B$1:B788,ESTADISTICAS!$B$9)</f>
        <v>15</v>
      </c>
      <c r="B788" s="38">
        <v>91</v>
      </c>
      <c r="C788" s="38" t="s">
        <v>2224</v>
      </c>
      <c r="D788" s="38">
        <v>1826</v>
      </c>
      <c r="E788" s="38"/>
      <c r="F788" s="38" t="s">
        <v>2204</v>
      </c>
      <c r="G788" t="s">
        <v>2234</v>
      </c>
      <c r="H788" s="38" t="s">
        <v>98</v>
      </c>
      <c r="I788" s="38" t="s">
        <v>86</v>
      </c>
      <c r="J788" s="38">
        <v>2</v>
      </c>
      <c r="K788" s="38"/>
    </row>
    <row r="789" spans="1:11" x14ac:dyDescent="0.25">
      <c r="A789" s="38">
        <f>+COUNTIF($B$1:B789,ESTADISTICAS!$B$9)</f>
        <v>15</v>
      </c>
      <c r="B789" s="38">
        <v>91</v>
      </c>
      <c r="C789" s="38" t="s">
        <v>2224</v>
      </c>
      <c r="D789" s="38">
        <v>2102</v>
      </c>
      <c r="E789" s="38"/>
      <c r="F789" s="38" t="s">
        <v>113</v>
      </c>
      <c r="G789" t="s">
        <v>2234</v>
      </c>
      <c r="H789" s="38" t="s">
        <v>85</v>
      </c>
      <c r="I789" s="38" t="s">
        <v>86</v>
      </c>
      <c r="J789" s="38">
        <v>230</v>
      </c>
      <c r="K789" s="38"/>
    </row>
    <row r="790" spans="1:11" x14ac:dyDescent="0.25">
      <c r="A790" s="38">
        <f>+COUNTIF($B$1:B790,ESTADISTICAS!$B$9)</f>
        <v>15</v>
      </c>
      <c r="B790" s="38">
        <v>91</v>
      </c>
      <c r="C790" s="38" t="s">
        <v>2224</v>
      </c>
      <c r="D790" s="38">
        <v>2104</v>
      </c>
      <c r="E790" s="38"/>
      <c r="F790" s="38" t="s">
        <v>114</v>
      </c>
      <c r="G790" t="s">
        <v>2234</v>
      </c>
      <c r="H790" s="38" t="s">
        <v>85</v>
      </c>
      <c r="I790" s="38" t="s">
        <v>115</v>
      </c>
      <c r="J790" s="38">
        <v>40</v>
      </c>
      <c r="K790" s="38"/>
    </row>
    <row r="791" spans="1:11" x14ac:dyDescent="0.25">
      <c r="A791" s="38">
        <f>+COUNTIF($B$1:B791,ESTADISTICAS!$B$9)</f>
        <v>15</v>
      </c>
      <c r="B791" s="38">
        <v>91</v>
      </c>
      <c r="C791" s="38" t="s">
        <v>2224</v>
      </c>
      <c r="D791" s="38">
        <v>2106</v>
      </c>
      <c r="E791" s="38"/>
      <c r="F791" s="38" t="s">
        <v>169</v>
      </c>
      <c r="G791" t="s">
        <v>2234</v>
      </c>
      <c r="H791" s="38" t="s">
        <v>85</v>
      </c>
      <c r="I791" s="38" t="s">
        <v>115</v>
      </c>
      <c r="J791" s="38">
        <v>23</v>
      </c>
      <c r="K791" s="38"/>
    </row>
    <row r="792" spans="1:11" x14ac:dyDescent="0.25">
      <c r="A792" s="38">
        <f>+COUNTIF($B$1:B792,ESTADISTICAS!$B$9)</f>
        <v>15</v>
      </c>
      <c r="B792" s="38">
        <v>91</v>
      </c>
      <c r="C792" s="38" t="s">
        <v>2224</v>
      </c>
      <c r="D792" s="38">
        <v>2833</v>
      </c>
      <c r="E792" s="38"/>
      <c r="F792" s="38" t="s">
        <v>134</v>
      </c>
      <c r="G792" t="s">
        <v>2198</v>
      </c>
      <c r="H792" s="38" t="s">
        <v>98</v>
      </c>
      <c r="I792" s="38" t="s">
        <v>115</v>
      </c>
      <c r="J792" s="38">
        <v>1</v>
      </c>
      <c r="K792" s="38"/>
    </row>
    <row r="793" spans="1:11" x14ac:dyDescent="0.25">
      <c r="A793" s="38">
        <f>+COUNTIF($B$1:B793,ESTADISTICAS!$B$9)</f>
        <v>15</v>
      </c>
      <c r="B793" s="38">
        <v>91</v>
      </c>
      <c r="C793" s="38" t="s">
        <v>2224</v>
      </c>
      <c r="D793" s="38">
        <v>9110</v>
      </c>
      <c r="E793" s="38"/>
      <c r="F793" s="38" t="s">
        <v>153</v>
      </c>
      <c r="G793" t="s">
        <v>2234</v>
      </c>
      <c r="H793" s="38" t="s">
        <v>85</v>
      </c>
      <c r="I793" s="38" t="s">
        <v>139</v>
      </c>
      <c r="J793" s="38">
        <v>320</v>
      </c>
      <c r="K793" s="38"/>
    </row>
    <row r="794" spans="1:11" x14ac:dyDescent="0.25">
      <c r="A794" s="38">
        <f>+COUNTIF($B$1:B794,ESTADISTICAS!$B$9)</f>
        <v>15</v>
      </c>
      <c r="B794" s="38">
        <v>91</v>
      </c>
      <c r="C794" s="38" t="s">
        <v>2224</v>
      </c>
      <c r="D794" s="38">
        <v>9929</v>
      </c>
      <c r="E794" s="38"/>
      <c r="F794" s="38" t="s">
        <v>2579</v>
      </c>
      <c r="G794" t="s">
        <v>2209</v>
      </c>
      <c r="H794" s="38" t="s">
        <v>85</v>
      </c>
      <c r="I794" s="38" t="s">
        <v>86</v>
      </c>
      <c r="J794" s="38">
        <v>1</v>
      </c>
      <c r="K794" s="38"/>
    </row>
    <row r="795" spans="1:11" x14ac:dyDescent="0.25">
      <c r="A795" s="38">
        <f>+COUNTIF($B$1:B795,ESTADISTICAS!$B$9)</f>
        <v>15</v>
      </c>
      <c r="B795" s="38">
        <v>94</v>
      </c>
      <c r="C795" s="38" t="s">
        <v>2225</v>
      </c>
      <c r="D795" s="38">
        <v>2102</v>
      </c>
      <c r="E795" s="38"/>
      <c r="F795" s="38" t="s">
        <v>113</v>
      </c>
      <c r="G795" t="s">
        <v>2234</v>
      </c>
      <c r="H795" s="38" t="s">
        <v>85</v>
      </c>
      <c r="I795" s="38" t="s">
        <v>86</v>
      </c>
      <c r="J795" s="38">
        <v>212</v>
      </c>
      <c r="K795" s="38"/>
    </row>
    <row r="796" spans="1:11" x14ac:dyDescent="0.25">
      <c r="A796" s="38">
        <f>+COUNTIF($B$1:B796,ESTADISTICAS!$B$9)</f>
        <v>15</v>
      </c>
      <c r="B796" s="39">
        <v>94</v>
      </c>
      <c r="C796" s="38" t="s">
        <v>2225</v>
      </c>
      <c r="D796" s="38">
        <v>2829</v>
      </c>
      <c r="E796" s="38"/>
      <c r="F796" s="38" t="s">
        <v>132</v>
      </c>
      <c r="G796" t="s">
        <v>2234</v>
      </c>
      <c r="H796" s="38" t="s">
        <v>98</v>
      </c>
      <c r="I796" s="38" t="s">
        <v>115</v>
      </c>
      <c r="J796" s="38">
        <v>80</v>
      </c>
      <c r="K796" s="38"/>
    </row>
    <row r="797" spans="1:11" x14ac:dyDescent="0.25">
      <c r="A797" s="38">
        <f>+COUNTIF($B$1:B797,ESTADISTICAS!$B$9)</f>
        <v>15</v>
      </c>
      <c r="B797" s="39">
        <v>94</v>
      </c>
      <c r="C797" s="38" t="s">
        <v>2225</v>
      </c>
      <c r="D797" s="38">
        <v>9110</v>
      </c>
      <c r="E797" s="38"/>
      <c r="F797" s="38" t="s">
        <v>153</v>
      </c>
      <c r="G797" t="s">
        <v>2234</v>
      </c>
      <c r="H797" s="38" t="s">
        <v>85</v>
      </c>
      <c r="I797" s="38" t="s">
        <v>139</v>
      </c>
      <c r="J797" s="38">
        <v>399</v>
      </c>
      <c r="K797" s="38"/>
    </row>
    <row r="798" spans="1:11" x14ac:dyDescent="0.25">
      <c r="A798" s="38">
        <f>+COUNTIF($B$1:B798,ESTADISTICAS!$B$9)</f>
        <v>15</v>
      </c>
      <c r="B798" s="38">
        <v>95</v>
      </c>
      <c r="C798" s="38" t="s">
        <v>2226</v>
      </c>
      <c r="D798" s="38">
        <v>1212</v>
      </c>
      <c r="E798" s="38"/>
      <c r="F798" s="38" t="s">
        <v>96</v>
      </c>
      <c r="G798" t="s">
        <v>2560</v>
      </c>
      <c r="H798" s="38" t="s">
        <v>85</v>
      </c>
      <c r="I798" s="38" t="s">
        <v>86</v>
      </c>
      <c r="J798" s="38">
        <v>46</v>
      </c>
      <c r="K798" s="38"/>
    </row>
    <row r="799" spans="1:11" x14ac:dyDescent="0.25">
      <c r="A799" s="38">
        <f>+COUNTIF($B$1:B799,ESTADISTICAS!$B$9)</f>
        <v>15</v>
      </c>
      <c r="B799" s="39">
        <v>95</v>
      </c>
      <c r="C799" s="38" t="s">
        <v>2226</v>
      </c>
      <c r="D799" s="38">
        <v>2102</v>
      </c>
      <c r="E799" s="38"/>
      <c r="F799" s="38" t="s">
        <v>113</v>
      </c>
      <c r="G799" t="s">
        <v>2234</v>
      </c>
      <c r="H799" s="38" t="s">
        <v>85</v>
      </c>
      <c r="I799" s="38" t="s">
        <v>86</v>
      </c>
      <c r="J799" s="38">
        <v>767</v>
      </c>
      <c r="K799" s="38"/>
    </row>
    <row r="800" spans="1:11" x14ac:dyDescent="0.25">
      <c r="A800" s="38">
        <f>+COUNTIF($B$1:B800,ESTADISTICAS!$B$9)</f>
        <v>15</v>
      </c>
      <c r="B800" s="39">
        <v>95</v>
      </c>
      <c r="C800" s="38" t="s">
        <v>2226</v>
      </c>
      <c r="D800" s="38">
        <v>2104</v>
      </c>
      <c r="E800" s="38"/>
      <c r="F800" s="38" t="s">
        <v>114</v>
      </c>
      <c r="G800" t="s">
        <v>2234</v>
      </c>
      <c r="H800" s="38" t="s">
        <v>85</v>
      </c>
      <c r="I800" s="38" t="s">
        <v>115</v>
      </c>
      <c r="J800" s="38">
        <v>147</v>
      </c>
      <c r="K800" s="38"/>
    </row>
    <row r="801" spans="1:11" x14ac:dyDescent="0.25">
      <c r="A801" s="38">
        <f>+COUNTIF($B$1:B801,ESTADISTICAS!$B$9)</f>
        <v>15</v>
      </c>
      <c r="B801" s="38">
        <v>95</v>
      </c>
      <c r="C801" s="38" t="s">
        <v>2226</v>
      </c>
      <c r="D801" s="38">
        <v>2833</v>
      </c>
      <c r="E801" s="38"/>
      <c r="F801" s="38" t="s">
        <v>134</v>
      </c>
      <c r="G801" t="s">
        <v>2198</v>
      </c>
      <c r="H801" s="38" t="s">
        <v>98</v>
      </c>
      <c r="I801" s="38" t="s">
        <v>115</v>
      </c>
      <c r="J801" s="38">
        <v>109</v>
      </c>
      <c r="K801" s="38"/>
    </row>
    <row r="802" spans="1:11" x14ac:dyDescent="0.25">
      <c r="A802" s="38">
        <f>+COUNTIF($B$1:B802,ESTADISTICAS!$B$9)</f>
        <v>15</v>
      </c>
      <c r="B802" s="38">
        <v>95</v>
      </c>
      <c r="C802" s="38" t="s">
        <v>2226</v>
      </c>
      <c r="D802" s="38">
        <v>9110</v>
      </c>
      <c r="E802" s="38"/>
      <c r="F802" s="38" t="s">
        <v>153</v>
      </c>
      <c r="G802" t="s">
        <v>2234</v>
      </c>
      <c r="H802" s="38" t="s">
        <v>85</v>
      </c>
      <c r="I802" s="38" t="s">
        <v>139</v>
      </c>
      <c r="J802" s="38">
        <v>1194</v>
      </c>
      <c r="K802" s="38"/>
    </row>
    <row r="803" spans="1:11" x14ac:dyDescent="0.25">
      <c r="A803" s="38">
        <f>+COUNTIF($B$1:B803,ESTADISTICAS!$B$9)</f>
        <v>15</v>
      </c>
      <c r="B803" s="38">
        <v>97</v>
      </c>
      <c r="C803" s="38" t="s">
        <v>2227</v>
      </c>
      <c r="D803" s="38">
        <v>1209</v>
      </c>
      <c r="E803" s="38"/>
      <c r="F803" s="38" t="s">
        <v>94</v>
      </c>
      <c r="G803" t="s">
        <v>2560</v>
      </c>
      <c r="H803" s="38" t="s">
        <v>85</v>
      </c>
      <c r="I803" s="38" t="s">
        <v>86</v>
      </c>
      <c r="J803" s="38">
        <v>4</v>
      </c>
      <c r="K803" s="38"/>
    </row>
    <row r="804" spans="1:11" x14ac:dyDescent="0.25">
      <c r="A804" s="38">
        <f>+COUNTIF($B$1:B804,ESTADISTICAS!$B$9)</f>
        <v>15</v>
      </c>
      <c r="B804" s="38">
        <v>97</v>
      </c>
      <c r="C804" s="38" t="s">
        <v>2227</v>
      </c>
      <c r="D804" s="38">
        <v>2104</v>
      </c>
      <c r="E804" s="38"/>
      <c r="F804" s="38" t="s">
        <v>114</v>
      </c>
      <c r="G804" t="s">
        <v>2234</v>
      </c>
      <c r="H804" s="38" t="s">
        <v>85</v>
      </c>
      <c r="I804" s="38" t="s">
        <v>115</v>
      </c>
      <c r="J804" s="38">
        <v>25</v>
      </c>
      <c r="K804" s="38"/>
    </row>
    <row r="805" spans="1:11" x14ac:dyDescent="0.25">
      <c r="A805" s="38">
        <f>+COUNTIF($B$1:B805,ESTADISTICAS!$B$9)</f>
        <v>15</v>
      </c>
      <c r="B805" s="38">
        <v>97</v>
      </c>
      <c r="C805" s="38" t="s">
        <v>2227</v>
      </c>
      <c r="D805" s="38">
        <v>2829</v>
      </c>
      <c r="E805" s="38"/>
      <c r="F805" s="38" t="s">
        <v>132</v>
      </c>
      <c r="G805" t="s">
        <v>2234</v>
      </c>
      <c r="H805" s="38" t="s">
        <v>98</v>
      </c>
      <c r="I805" s="38" t="s">
        <v>115</v>
      </c>
      <c r="J805" s="38">
        <v>143</v>
      </c>
      <c r="K805" s="38"/>
    </row>
    <row r="806" spans="1:11" x14ac:dyDescent="0.25">
      <c r="A806" s="38">
        <f>+COUNTIF($B$1:B806,ESTADISTICAS!$B$9)</f>
        <v>15</v>
      </c>
      <c r="B806" s="38">
        <v>97</v>
      </c>
      <c r="C806" s="38" t="s">
        <v>2227</v>
      </c>
      <c r="D806" s="38">
        <v>9110</v>
      </c>
      <c r="E806" s="38"/>
      <c r="F806" s="38" t="s">
        <v>153</v>
      </c>
      <c r="G806" t="s">
        <v>2234</v>
      </c>
      <c r="H806" s="38" t="s">
        <v>85</v>
      </c>
      <c r="I806" s="38" t="s">
        <v>139</v>
      </c>
      <c r="J806" s="38">
        <v>40</v>
      </c>
      <c r="K806" s="38"/>
    </row>
    <row r="807" spans="1:11" x14ac:dyDescent="0.25">
      <c r="A807" s="38">
        <f>+COUNTIF($B$1:B807,ESTADISTICAS!$B$9)</f>
        <v>15</v>
      </c>
      <c r="B807" s="38">
        <v>99</v>
      </c>
      <c r="C807" s="38" t="s">
        <v>2228</v>
      </c>
      <c r="D807" s="38">
        <v>1710</v>
      </c>
      <c r="E807" s="38"/>
      <c r="F807" s="38" t="s">
        <v>101</v>
      </c>
      <c r="G807" t="s">
        <v>2198</v>
      </c>
      <c r="H807" s="38" t="s">
        <v>98</v>
      </c>
      <c r="I807" s="38" t="s">
        <v>86</v>
      </c>
      <c r="J807" s="38">
        <v>39</v>
      </c>
      <c r="K807" s="38"/>
    </row>
    <row r="808" spans="1:11" x14ac:dyDescent="0.25">
      <c r="A808" s="38">
        <f>+COUNTIF($B$1:B808,ESTADISTICAS!$B$9)</f>
        <v>15</v>
      </c>
      <c r="B808" s="38">
        <v>99</v>
      </c>
      <c r="C808" s="38" t="s">
        <v>2228</v>
      </c>
      <c r="D808" s="38">
        <v>2102</v>
      </c>
      <c r="E808" s="38"/>
      <c r="F808" s="38" t="s">
        <v>113</v>
      </c>
      <c r="G808" t="s">
        <v>2234</v>
      </c>
      <c r="H808" s="38" t="s">
        <v>85</v>
      </c>
      <c r="I808" s="38" t="s">
        <v>86</v>
      </c>
      <c r="J808" s="38">
        <v>306</v>
      </c>
      <c r="K808" s="38"/>
    </row>
    <row r="809" spans="1:11" x14ac:dyDescent="0.25">
      <c r="A809" s="38">
        <f>+COUNTIF($B$1:B809,ESTADISTICAS!$B$9)</f>
        <v>15</v>
      </c>
      <c r="B809" s="38">
        <v>99</v>
      </c>
      <c r="C809" s="38" t="s">
        <v>2228</v>
      </c>
      <c r="D809" s="38">
        <v>2104</v>
      </c>
      <c r="E809" s="38"/>
      <c r="F809" s="38" t="s">
        <v>114</v>
      </c>
      <c r="G809" t="s">
        <v>2234</v>
      </c>
      <c r="H809" s="38" t="s">
        <v>85</v>
      </c>
      <c r="I809" s="38" t="s">
        <v>115</v>
      </c>
      <c r="J809" s="38">
        <v>103</v>
      </c>
      <c r="K809" s="38"/>
    </row>
    <row r="810" spans="1:11" x14ac:dyDescent="0.25">
      <c r="A810" s="38">
        <f>+COUNTIF($B$1:B810,ESTADISTICAS!$B$9)</f>
        <v>15</v>
      </c>
      <c r="B810" s="38">
        <v>99</v>
      </c>
      <c r="C810" s="38" t="s">
        <v>2228</v>
      </c>
      <c r="D810" s="38">
        <v>9110</v>
      </c>
      <c r="E810" s="38"/>
      <c r="F810" s="38" t="s">
        <v>153</v>
      </c>
      <c r="G810" t="s">
        <v>2234</v>
      </c>
      <c r="H810" s="38" t="s">
        <v>85</v>
      </c>
      <c r="I810" s="38" t="s">
        <v>139</v>
      </c>
      <c r="J810" s="38">
        <v>297</v>
      </c>
      <c r="K810" s="38"/>
    </row>
    <row r="811" spans="1:11" x14ac:dyDescent="0.25">
      <c r="A811" s="38">
        <f>+COUNTIF($B$1:B811,ESTADISTICAS!$B$9)</f>
        <v>15</v>
      </c>
      <c r="B811" s="38"/>
      <c r="C811" s="38"/>
      <c r="D811" s="38"/>
      <c r="E811" s="38"/>
      <c r="G811" s="38"/>
      <c r="H811" s="38"/>
      <c r="I811" s="38"/>
      <c r="J811" s="38"/>
    </row>
    <row r="812" spans="1:11" x14ac:dyDescent="0.25">
      <c r="A812" s="38">
        <f>+COUNTIF($B$1:B812,ESTADISTICAS!$B$9)</f>
        <v>15</v>
      </c>
      <c r="B812" s="38"/>
      <c r="C812" s="38"/>
      <c r="D812" s="38"/>
      <c r="E812" s="38"/>
      <c r="G812" s="38"/>
      <c r="H812" s="38"/>
      <c r="I812" s="38"/>
      <c r="J812" s="38"/>
    </row>
    <row r="813" spans="1:11" x14ac:dyDescent="0.25">
      <c r="A813" s="38">
        <f>+COUNTIF($B$1:B813,ESTADISTICAS!$B$9)</f>
        <v>15</v>
      </c>
      <c r="B813" s="38"/>
      <c r="C813" s="38"/>
      <c r="D813" s="38"/>
      <c r="E813" s="38"/>
      <c r="G813" s="38"/>
      <c r="H813" s="38"/>
      <c r="I813" s="38"/>
      <c r="J813" s="38"/>
    </row>
    <row r="814" spans="1:11" x14ac:dyDescent="0.25">
      <c r="A814" s="38">
        <f>+COUNTIF($B$1:B814,ESTADISTICAS!$B$9)</f>
        <v>15</v>
      </c>
      <c r="B814" s="38"/>
      <c r="C814" s="38"/>
      <c r="D814" s="38"/>
      <c r="E814" s="38"/>
      <c r="G814" s="38"/>
      <c r="H814" s="38"/>
      <c r="I814" s="38"/>
      <c r="J814" s="38"/>
    </row>
    <row r="815" spans="1:11" x14ac:dyDescent="0.25">
      <c r="A815" s="38">
        <f>+COUNTIF($B$1:B815,ESTADISTICAS!$B$9)</f>
        <v>15</v>
      </c>
      <c r="B815" s="38"/>
      <c r="C815" s="38"/>
      <c r="D815" s="38"/>
      <c r="E815" s="38"/>
      <c r="G815" s="38"/>
      <c r="H815" s="38"/>
      <c r="I815" s="38"/>
      <c r="J815" s="38"/>
    </row>
    <row r="816" spans="1:11" x14ac:dyDescent="0.25">
      <c r="A816" s="38">
        <f>+COUNTIF($B$1:B816,ESTADISTICAS!$B$9)</f>
        <v>15</v>
      </c>
      <c r="B816" s="38"/>
      <c r="C816" s="38"/>
      <c r="D816" s="38"/>
      <c r="E816" s="38"/>
      <c r="G816" s="38"/>
      <c r="H816" s="38"/>
      <c r="I816" s="38"/>
      <c r="J816" s="38"/>
    </row>
    <row r="817" spans="1:10" x14ac:dyDescent="0.25">
      <c r="A817" s="38">
        <f>+COUNTIF($B$1:B817,ESTADISTICAS!$B$9)</f>
        <v>15</v>
      </c>
      <c r="B817" s="38"/>
      <c r="C817" s="38"/>
      <c r="D817" s="38"/>
      <c r="E817" s="38"/>
      <c r="G817" s="38"/>
      <c r="H817" s="38"/>
      <c r="I817" s="38"/>
      <c r="J817" s="38"/>
    </row>
    <row r="818" spans="1:10" x14ac:dyDescent="0.25">
      <c r="A818" s="38">
        <f>+COUNTIF($B$1:B818,ESTADISTICAS!$B$9)</f>
        <v>15</v>
      </c>
      <c r="B818" s="38"/>
      <c r="C818" s="38"/>
      <c r="D818" s="38"/>
      <c r="E818" s="38"/>
      <c r="G818" s="38"/>
      <c r="H818" s="38"/>
      <c r="I818" s="38"/>
      <c r="J818" s="38"/>
    </row>
    <row r="819" spans="1:10" x14ac:dyDescent="0.25">
      <c r="A819" s="38">
        <f>+COUNTIF($B$1:B819,ESTADISTICAS!$B$9)</f>
        <v>15</v>
      </c>
      <c r="B819" s="38"/>
      <c r="C819" s="38"/>
      <c r="D819" s="38"/>
      <c r="E819" s="38"/>
      <c r="G819" s="38"/>
      <c r="H819" s="38"/>
      <c r="I819" s="38"/>
      <c r="J819" s="38"/>
    </row>
    <row r="820" spans="1:10" x14ac:dyDescent="0.25">
      <c r="A820" s="38">
        <f>+COUNTIF($B$1:B820,ESTADISTICAS!$B$9)</f>
        <v>15</v>
      </c>
      <c r="B820" s="39"/>
      <c r="C820" s="38"/>
      <c r="D820" s="38"/>
      <c r="E820" s="38"/>
      <c r="G820" s="38"/>
      <c r="H820" s="38"/>
      <c r="I820" s="38"/>
      <c r="J820" s="38"/>
    </row>
    <row r="821" spans="1:10" x14ac:dyDescent="0.25">
      <c r="A821" s="38">
        <f>+COUNTIF($B$1:B821,ESTADISTICAS!$B$9)</f>
        <v>15</v>
      </c>
      <c r="B821" s="39"/>
      <c r="C821" s="38"/>
      <c r="D821" s="38"/>
      <c r="E821" s="38"/>
      <c r="G821" s="38"/>
      <c r="H821" s="38"/>
      <c r="I821" s="38"/>
      <c r="J821" s="38"/>
    </row>
    <row r="822" spans="1:10" x14ac:dyDescent="0.25">
      <c r="A822" s="38">
        <f>+COUNTIF($B$1:B822,ESTADISTICAS!$B$9)</f>
        <v>15</v>
      </c>
      <c r="B822" s="39"/>
      <c r="C822" s="38"/>
      <c r="D822" s="38"/>
      <c r="E822" s="38"/>
      <c r="G822" s="38"/>
      <c r="H822" s="38"/>
      <c r="I822" s="38"/>
      <c r="J822" s="38"/>
    </row>
    <row r="823" spans="1:10" x14ac:dyDescent="0.25">
      <c r="A823" s="38">
        <f>+COUNTIF($B$1:B823,ESTADISTICAS!$B$9)</f>
        <v>15</v>
      </c>
      <c r="B823" s="39"/>
      <c r="C823" s="38"/>
      <c r="D823" s="38"/>
      <c r="E823" s="38"/>
      <c r="G823" s="38"/>
      <c r="H823" s="38"/>
      <c r="I823" s="38"/>
      <c r="J823" s="38"/>
    </row>
    <row r="824" spans="1:10" x14ac:dyDescent="0.25">
      <c r="A824" s="38">
        <f>+COUNTIF($B$1:B824,ESTADISTICAS!$B$9)</f>
        <v>15</v>
      </c>
      <c r="B824" s="39"/>
      <c r="C824" s="38"/>
      <c r="D824" s="38"/>
      <c r="E824" s="38"/>
      <c r="G824" s="38"/>
      <c r="H824" s="38"/>
      <c r="I824" s="38"/>
      <c r="J824" s="38"/>
    </row>
    <row r="825" spans="1:10" x14ac:dyDescent="0.25">
      <c r="A825" s="38">
        <f>+COUNTIF($B$1:B825,ESTADISTICAS!$B$9)</f>
        <v>15</v>
      </c>
      <c r="B825" s="38"/>
      <c r="C825" s="38"/>
      <c r="D825" s="38"/>
      <c r="E825" s="38"/>
      <c r="G825" s="38"/>
      <c r="H825" s="38"/>
      <c r="I825" s="38"/>
      <c r="J825" s="38"/>
    </row>
    <row r="826" spans="1:10" x14ac:dyDescent="0.25">
      <c r="A826" s="38">
        <f>+COUNTIF($B$1:B826,ESTADISTICAS!$B$9)</f>
        <v>15</v>
      </c>
      <c r="B826" s="39"/>
      <c r="C826" s="38"/>
      <c r="D826" s="38"/>
      <c r="E826" s="38"/>
      <c r="G826" s="38"/>
      <c r="H826" s="38"/>
      <c r="I826" s="38"/>
      <c r="J826" s="38"/>
    </row>
    <row r="827" spans="1:10" x14ac:dyDescent="0.25">
      <c r="A827" s="38">
        <f>+COUNTIF($B$1:B827,ESTADISTICAS!$B$9)</f>
        <v>15</v>
      </c>
      <c r="B827" s="38"/>
      <c r="C827" s="38"/>
      <c r="D827" s="38"/>
      <c r="E827" s="38"/>
      <c r="G827" s="38"/>
      <c r="H827" s="38"/>
      <c r="I827" s="38"/>
      <c r="J827" s="38"/>
    </row>
    <row r="828" spans="1:10" x14ac:dyDescent="0.25">
      <c r="A828" s="38">
        <f>+COUNTIF($B$1:B828,ESTADISTICAS!$B$9)</f>
        <v>15</v>
      </c>
      <c r="B828" s="38"/>
      <c r="C828" s="38"/>
      <c r="D828" s="38"/>
      <c r="E828" s="38"/>
      <c r="G828" s="38"/>
      <c r="H828" s="38"/>
      <c r="I828" s="38"/>
      <c r="J828" s="38"/>
    </row>
    <row r="829" spans="1:10" x14ac:dyDescent="0.25">
      <c r="A829" s="38">
        <f>+COUNTIF($B$1:B829,ESTADISTICAS!$B$9)</f>
        <v>15</v>
      </c>
      <c r="B829" s="38"/>
      <c r="C829" s="38"/>
      <c r="D829" s="38"/>
      <c r="E829" s="38"/>
      <c r="G829" s="38"/>
      <c r="H829" s="38"/>
      <c r="I829" s="38"/>
      <c r="J829" s="38"/>
    </row>
    <row r="830" spans="1:10" x14ac:dyDescent="0.25">
      <c r="A830" s="38">
        <f>+COUNTIF($B$1:B830,ESTADISTICAS!$B$9)</f>
        <v>15</v>
      </c>
      <c r="B830" s="39"/>
      <c r="C830" s="38"/>
      <c r="D830" s="38"/>
      <c r="E830" s="38"/>
      <c r="G830" s="38"/>
      <c r="H830" s="38"/>
      <c r="I830" s="38"/>
      <c r="J830" s="38"/>
    </row>
    <row r="831" spans="1:10" x14ac:dyDescent="0.25">
      <c r="A831" s="38"/>
      <c r="B831" s="38"/>
      <c r="C831" s="38"/>
      <c r="D831" s="38"/>
      <c r="E831" s="38"/>
      <c r="G831" s="38"/>
      <c r="H831" s="38"/>
      <c r="I831" s="38"/>
      <c r="J831" s="38"/>
    </row>
    <row r="832" spans="1:10" x14ac:dyDescent="0.25">
      <c r="A832" s="38"/>
      <c r="B832" s="39"/>
      <c r="C832" s="38"/>
      <c r="D832" s="38"/>
      <c r="E832" s="38"/>
      <c r="G832" s="38"/>
      <c r="H832" s="38"/>
      <c r="I832" s="38"/>
      <c r="J832" s="38"/>
    </row>
    <row r="833" spans="1:10" x14ac:dyDescent="0.25">
      <c r="A833" s="38"/>
      <c r="B833" s="38"/>
      <c r="C833" s="38"/>
      <c r="D833" s="38"/>
      <c r="E833" s="38"/>
      <c r="G833" s="38"/>
      <c r="H833" s="38"/>
      <c r="I833" s="38"/>
      <c r="J833" s="38"/>
    </row>
    <row r="834" spans="1:10" x14ac:dyDescent="0.25">
      <c r="A834" s="38"/>
      <c r="B834" s="39"/>
      <c r="C834" s="38"/>
      <c r="D834" s="38"/>
      <c r="E834" s="38"/>
      <c r="G834" s="38"/>
      <c r="H834" s="38"/>
      <c r="I834" s="38"/>
      <c r="J834" s="38"/>
    </row>
    <row r="835" spans="1:10" x14ac:dyDescent="0.25">
      <c r="A835" s="38"/>
      <c r="B835" s="39"/>
      <c r="C835" s="38"/>
      <c r="D835" s="38"/>
      <c r="E835" s="38"/>
      <c r="G835" s="38"/>
      <c r="H835" s="38"/>
      <c r="I835" s="38"/>
      <c r="J835" s="38"/>
    </row>
    <row r="836" spans="1:10" x14ac:dyDescent="0.25">
      <c r="A836" s="38"/>
      <c r="B836" s="38"/>
      <c r="C836" s="38"/>
      <c r="D836" s="38"/>
      <c r="E836" s="38"/>
      <c r="G836" s="38"/>
      <c r="H836" s="38"/>
      <c r="I836" s="38"/>
      <c r="J836" s="38"/>
    </row>
    <row r="837" spans="1:10" x14ac:dyDescent="0.25">
      <c r="A837" s="38"/>
      <c r="B837" s="38"/>
      <c r="C837" s="38"/>
      <c r="D837" s="38"/>
      <c r="E837" s="38"/>
      <c r="G837" s="38"/>
      <c r="H837" s="38"/>
      <c r="I837" s="38"/>
      <c r="J837" s="38"/>
    </row>
    <row r="838" spans="1:10" x14ac:dyDescent="0.25">
      <c r="A838" s="38"/>
      <c r="B838" s="38"/>
      <c r="C838" s="38"/>
      <c r="D838" s="38"/>
      <c r="E838" s="38"/>
      <c r="G838" s="38"/>
      <c r="H838" s="38"/>
      <c r="I838" s="38"/>
      <c r="J838" s="38"/>
    </row>
    <row r="839" spans="1:10" x14ac:dyDescent="0.25">
      <c r="A839" s="38"/>
      <c r="B839" s="38"/>
      <c r="C839" s="38"/>
      <c r="D839" s="38"/>
      <c r="E839" s="38"/>
      <c r="G839" s="38"/>
      <c r="H839" s="38"/>
      <c r="I839" s="38"/>
      <c r="J839" s="38"/>
    </row>
    <row r="840" spans="1:10" x14ac:dyDescent="0.25">
      <c r="A840" s="38"/>
      <c r="B840" s="39"/>
      <c r="C840" s="38"/>
      <c r="D840" s="38"/>
      <c r="E840" s="38"/>
      <c r="G840" s="38"/>
      <c r="H840" s="38"/>
      <c r="I840" s="38"/>
      <c r="J840" s="38"/>
    </row>
    <row r="841" spans="1:10" x14ac:dyDescent="0.25">
      <c r="A841" s="38"/>
      <c r="B841" s="39"/>
      <c r="C841" s="38"/>
      <c r="D841" s="38"/>
      <c r="E841" s="38"/>
      <c r="G841" s="38"/>
      <c r="H841" s="38"/>
      <c r="I841" s="38"/>
      <c r="J841" s="38"/>
    </row>
  </sheetData>
  <autoFilter ref="A1:J830" xr:uid="{0BB62E24-38D1-4CE4-AC4B-EFEAA623A29B}"/>
  <sortState xmlns:xlrd2="http://schemas.microsoft.com/office/spreadsheetml/2017/richdata2" ref="B2:J810">
    <sortCondition ref="B2:B8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142"/>
  <sheetViews>
    <sheetView showGridLines="0" topLeftCell="A97" zoomScale="85" zoomScaleNormal="85" workbookViewId="0">
      <selection activeCell="N12" sqref="N12:N141"/>
    </sheetView>
  </sheetViews>
  <sheetFormatPr baseColWidth="10" defaultColWidth="0" defaultRowHeight="15" zeroHeight="1" x14ac:dyDescent="0.25"/>
  <cols>
    <col min="1" max="1" width="11.42578125" customWidth="1"/>
    <col min="2" max="2" width="14.140625" customWidth="1"/>
    <col min="3" max="3" width="48.85546875" customWidth="1"/>
    <col min="4" max="12" width="16.7109375" customWidth="1"/>
    <col min="13" max="14" width="17.140625" customWidth="1"/>
    <col min="15" max="15" width="3.85546875" customWidth="1"/>
    <col min="16" max="16384" width="11.42578125" hidden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</row>
    <row r="5" spans="1:1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4" ht="21" x14ac:dyDescent="0.25">
      <c r="A6" s="1"/>
      <c r="B6" s="290" t="str">
        <f>+ESTADISTICAS!B6</f>
        <v>ESTADISTICAS GENERALES DE EDUCACIÓN SUPERIOR - 2021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4" ht="28.5" x14ac:dyDescent="0.25">
      <c r="A7" s="1"/>
      <c r="B7" s="291" t="str">
        <f>+ESTADISTICAS!B7</f>
        <v>CESAR</v>
      </c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</row>
    <row r="9" spans="1:14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  <c r="K9" s="1"/>
      <c r="L9" s="2"/>
      <c r="M9" s="2"/>
    </row>
    <row r="10" spans="1:14" ht="24" thickBot="1" x14ac:dyDescent="0.3">
      <c r="A10" s="32"/>
      <c r="B10" s="1"/>
      <c r="C10" s="1"/>
      <c r="D10" s="1"/>
      <c r="E10" s="1"/>
      <c r="F10" s="1"/>
      <c r="G10" s="1"/>
      <c r="H10" s="1"/>
      <c r="I10" s="1"/>
      <c r="J10" s="2"/>
      <c r="K10" s="2"/>
      <c r="L10" s="2"/>
      <c r="M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x14ac:dyDescent="0.25">
      <c r="A12" s="120">
        <v>1</v>
      </c>
      <c r="B12" s="33">
        <f>+IFERROR((VLOOKUP(A12,Hoja4!$A$2:$M$1057,4,FALSE)),"")</f>
        <v>20001</v>
      </c>
      <c r="C12" s="33" t="str">
        <f>+IFERROR((VLOOKUP(A12,Hoja4!$A$2:$M$1057,5,FALSE)),"")</f>
        <v>VALLEDUPAR</v>
      </c>
      <c r="D12" s="34">
        <f>+IFERROR((VLOOKUP(A12,Hoja4!$A$2:$AA$1057,7,FALSE)),"")</f>
        <v>21991</v>
      </c>
      <c r="E12" s="34">
        <f>+IFERROR((VLOOKUP(A12,Hoja4!$A$2:$AA$1057,8,FALSE)),"")</f>
        <v>23663</v>
      </c>
      <c r="F12" s="34">
        <f>+IFERROR((VLOOKUP(A12,Hoja4!$A$2:$AA$1057,9,FALSE)),"")</f>
        <v>26426</v>
      </c>
      <c r="G12" s="34">
        <f>+IFERROR((VLOOKUP(A12,Hoja4!$A$2:$AA$1057,10,FALSE)),"")</f>
        <v>28369</v>
      </c>
      <c r="H12" s="34">
        <f>+IFERROR((VLOOKUP(A12,Hoja4!$A$2:$AA$1057,11,FALSE)),"")</f>
        <v>29474</v>
      </c>
      <c r="I12" s="34">
        <f>+IFERROR((VLOOKUP(A12,Hoja4!$A$2:$AA$1057,12,FALSE)),"")</f>
        <v>30424</v>
      </c>
      <c r="J12" s="34">
        <f>+IFERROR((VLOOKUP(A12,Hoja4!$A$2:$AA$1057,13,FALSE)),"")</f>
        <v>33658</v>
      </c>
      <c r="K12" s="125">
        <f>+IFERROR((VLOOKUP(A12,Hoja4!$A$2:$AA$1057,14,FALSE)),"")</f>
        <v>35070</v>
      </c>
      <c r="L12" s="34">
        <f>+IFERROR((VLOOKUP(A12,Hoja4!$A$2:$AB$1057,15,FALSE)),"")</f>
        <v>33244</v>
      </c>
      <c r="M12" s="34">
        <f>+IFERROR((VLOOKUP(A12,Hoja4!$A$2:$AB$1057,16,FALSE)),"")</f>
        <v>35542</v>
      </c>
      <c r="N12" s="195">
        <f>+IFERROR((VLOOKUP(A12,Hoja4!$A$2:$AB$1057,17,FALSE)),"")</f>
        <v>33703</v>
      </c>
    </row>
    <row r="13" spans="1:14" x14ac:dyDescent="0.25">
      <c r="A13" s="121">
        <v>2</v>
      </c>
      <c r="B13" s="35">
        <f>+IFERROR((VLOOKUP(A13,Hoja4!$A$2:$M$1057,4,FALSE)),"")</f>
        <v>20011</v>
      </c>
      <c r="C13" s="33" t="str">
        <f>+IFERROR((VLOOKUP(A13,Hoja4!$A$2:$M$1057,5,FALSE)),"")</f>
        <v>AGUACHICA</v>
      </c>
      <c r="D13" s="34">
        <f>+IFERROR((VLOOKUP(A13,Hoja4!$A$2:$AA$1057,7,FALSE)),"")</f>
        <v>1965</v>
      </c>
      <c r="E13" s="34">
        <f>+IFERROR((VLOOKUP(A13,Hoja4!$A$2:$AA$1057,8,FALSE)),"")</f>
        <v>1786</v>
      </c>
      <c r="F13" s="34">
        <f>+IFERROR((VLOOKUP(A13,Hoja4!$A$2:$AA$1057,9,FALSE)),"")</f>
        <v>1702</v>
      </c>
      <c r="G13" s="34">
        <f>+IFERROR((VLOOKUP(A13,Hoja4!$A$2:$AA$1057,10,FALSE)),"")</f>
        <v>1583</v>
      </c>
      <c r="H13" s="34">
        <f>+IFERROR((VLOOKUP(A13,Hoja4!$A$2:$AA$1057,11,FALSE)),"")</f>
        <v>2027</v>
      </c>
      <c r="I13" s="34">
        <f>+IFERROR((VLOOKUP(A13,Hoja4!$A$2:$AA$1057,12,FALSE)),"")</f>
        <v>2367</v>
      </c>
      <c r="J13" s="34">
        <f>+IFERROR((VLOOKUP(A13,Hoja4!$A$2:$AA$1057,13,FALSE)),"")</f>
        <v>3141</v>
      </c>
      <c r="K13" s="125">
        <f>+IFERROR((VLOOKUP(A13,Hoja4!$A$2:$AA$1057,14,FALSE)),"")</f>
        <v>3756</v>
      </c>
      <c r="L13" s="34">
        <f>+IFERROR((VLOOKUP(A13,Hoja4!$A$2:$AB$1057,15,FALSE)),"")</f>
        <v>4463</v>
      </c>
      <c r="M13" s="34">
        <f>+IFERROR((VLOOKUP(A13,Hoja4!$A$2:$AB$1057,16,FALSE)),"")</f>
        <v>5110</v>
      </c>
      <c r="N13" s="195">
        <f>+IFERROR((VLOOKUP(A13,Hoja4!$A$2:$AB$1057,17,FALSE)),"")</f>
        <v>4803</v>
      </c>
    </row>
    <row r="14" spans="1:14" x14ac:dyDescent="0.25">
      <c r="A14" s="121">
        <v>3</v>
      </c>
      <c r="B14" s="35">
        <f>+IFERROR((VLOOKUP(A14,Hoja4!$A$2:$M$1057,4,FALSE)),"")</f>
        <v>20013</v>
      </c>
      <c r="C14" s="33" t="str">
        <f>+IFERROR((VLOOKUP(A14,Hoja4!$A$2:$M$1057,5,FALSE)),"")</f>
        <v>AGUSTIN CODAZZI</v>
      </c>
      <c r="D14" s="34">
        <f>+IFERROR((VLOOKUP(A14,Hoja4!$A$2:$AA$1057,7,FALSE)),"")</f>
        <v>260</v>
      </c>
      <c r="E14" s="34">
        <f>+IFERROR((VLOOKUP(A14,Hoja4!$A$2:$AA$1057,8,FALSE)),"")</f>
        <v>264</v>
      </c>
      <c r="F14" s="34">
        <f>+IFERROR((VLOOKUP(A14,Hoja4!$A$2:$AA$1057,9,FALSE)),"")</f>
        <v>274</v>
      </c>
      <c r="G14" s="34">
        <f>+IFERROR((VLOOKUP(A14,Hoja4!$A$2:$AA$1057,10,FALSE)),"")</f>
        <v>272</v>
      </c>
      <c r="H14" s="34">
        <f>+IFERROR((VLOOKUP(A14,Hoja4!$A$2:$AA$1057,11,FALSE)),"")</f>
        <v>74</v>
      </c>
      <c r="I14" s="34">
        <f>+IFERROR((VLOOKUP(A14,Hoja4!$A$2:$AA$1057,12,FALSE)),"")</f>
        <v>10</v>
      </c>
      <c r="J14" s="34" t="str">
        <f>+IFERROR((VLOOKUP(A14,Hoja4!$A$2:$AA$1057,13,FALSE)),"")</f>
        <v>-</v>
      </c>
      <c r="K14" s="125">
        <f>+IFERROR((VLOOKUP(A14,Hoja4!$A$2:$AA$1057,14,FALSE)),"")</f>
        <v>0</v>
      </c>
      <c r="L14" s="34">
        <f>+IFERROR((VLOOKUP(A14,Hoja4!$A$2:$AB$1057,15,FALSE)),"")</f>
        <v>2</v>
      </c>
      <c r="M14" s="34" t="str">
        <f>+IFERROR((VLOOKUP(A14,Hoja4!$A$2:$AB$1057,16,FALSE)),"")</f>
        <v>-</v>
      </c>
      <c r="N14" s="195">
        <f>+IFERROR((VLOOKUP(A14,Hoja4!$A$2:$AB$1057,17,FALSE)),"")</f>
        <v>0</v>
      </c>
    </row>
    <row r="15" spans="1:14" x14ac:dyDescent="0.25">
      <c r="A15" s="121">
        <v>4</v>
      </c>
      <c r="B15" s="35">
        <f>+IFERROR((VLOOKUP(A15,Hoja4!$A$2:$M$1057,4,FALSE)),"")</f>
        <v>20032</v>
      </c>
      <c r="C15" s="33" t="str">
        <f>+IFERROR((VLOOKUP(A15,Hoja4!$A$2:$M$1057,5,FALSE)),"")</f>
        <v>ASTREA</v>
      </c>
      <c r="D15" s="34" t="str">
        <f>+IFERROR((VLOOKUP(A15,Hoja4!$A$2:$AA$1057,7,FALSE)),"")</f>
        <v>-</v>
      </c>
      <c r="E15" s="34" t="str">
        <f>+IFERROR((VLOOKUP(A15,Hoja4!$A$2:$AA$1057,8,FALSE)),"")</f>
        <v>-</v>
      </c>
      <c r="F15" s="34" t="str">
        <f>+IFERROR((VLOOKUP(A15,Hoja4!$A$2:$AA$1057,9,FALSE)),"")</f>
        <v>-</v>
      </c>
      <c r="G15" s="34" t="str">
        <f>+IFERROR((VLOOKUP(A15,Hoja4!$A$2:$AA$1057,10,FALSE)),"")</f>
        <v>-</v>
      </c>
      <c r="H15" s="34">
        <f>+IFERROR((VLOOKUP(A15,Hoja4!$A$2:$AA$1057,11,FALSE)),"")</f>
        <v>1</v>
      </c>
      <c r="I15" s="34" t="str">
        <f>+IFERROR((VLOOKUP(A15,Hoja4!$A$2:$AA$1057,12,FALSE)),"")</f>
        <v>-</v>
      </c>
      <c r="J15" s="34" t="str">
        <f>+IFERROR((VLOOKUP(A15,Hoja4!$A$2:$AA$1057,13,FALSE)),"")</f>
        <v>-</v>
      </c>
      <c r="K15" s="125">
        <f>+IFERROR((VLOOKUP(A15,Hoja4!$A$2:$AA$1057,14,FALSE)),"")</f>
        <v>0</v>
      </c>
      <c r="L15" s="34" t="str">
        <f>+IFERROR((VLOOKUP(A15,Hoja4!$A$2:$AB$1057,15,FALSE)),"")</f>
        <v>-</v>
      </c>
      <c r="M15" s="34" t="str">
        <f>+IFERROR((VLOOKUP(A15,Hoja4!$A$2:$AB$1057,16,FALSE)),"")</f>
        <v>-</v>
      </c>
      <c r="N15" s="195">
        <f>+IFERROR((VLOOKUP(A15,Hoja4!$A$2:$AB$1057,17,FALSE)),"")</f>
        <v>0</v>
      </c>
    </row>
    <row r="16" spans="1:14" x14ac:dyDescent="0.25">
      <c r="A16" s="121">
        <v>5</v>
      </c>
      <c r="B16" s="35">
        <f>+IFERROR((VLOOKUP(A16,Hoja4!$A$2:$M$1057,4,FALSE)),"")</f>
        <v>20045</v>
      </c>
      <c r="C16" s="33" t="str">
        <f>+IFERROR((VLOOKUP(A16,Hoja4!$A$2:$M$1057,5,FALSE)),"")</f>
        <v>BECERRIL</v>
      </c>
      <c r="D16" s="34">
        <f>+IFERROR((VLOOKUP(A16,Hoja4!$A$2:$AA$1057,7,FALSE)),"")</f>
        <v>33</v>
      </c>
      <c r="E16" s="34">
        <f>+IFERROR((VLOOKUP(A16,Hoja4!$A$2:$AA$1057,8,FALSE)),"")</f>
        <v>33</v>
      </c>
      <c r="F16" s="34">
        <f>+IFERROR((VLOOKUP(A16,Hoja4!$A$2:$AA$1057,9,FALSE)),"")</f>
        <v>31</v>
      </c>
      <c r="G16" s="34" t="str">
        <f>+IFERROR((VLOOKUP(A16,Hoja4!$A$2:$AA$1057,10,FALSE)),"")</f>
        <v>-</v>
      </c>
      <c r="H16" s="34" t="str">
        <f>+IFERROR((VLOOKUP(A16,Hoja4!$A$2:$AA$1057,11,FALSE)),"")</f>
        <v>-</v>
      </c>
      <c r="I16" s="34" t="str">
        <f>+IFERROR((VLOOKUP(A16,Hoja4!$A$2:$AA$1057,12,FALSE)),"")</f>
        <v>-</v>
      </c>
      <c r="J16" s="34" t="str">
        <f>+IFERROR((VLOOKUP(A16,Hoja4!$A$2:$AA$1057,13,FALSE)),"")</f>
        <v>-</v>
      </c>
      <c r="K16" s="125">
        <f>+IFERROR((VLOOKUP(A16,Hoja4!$A$2:$AA$1057,14,FALSE)),"")</f>
        <v>0</v>
      </c>
      <c r="L16" s="34" t="str">
        <f>+IFERROR((VLOOKUP(A16,Hoja4!$A$2:$AB$1057,15,FALSE)),"")</f>
        <v>-</v>
      </c>
      <c r="M16" s="34" t="str">
        <f>+IFERROR((VLOOKUP(A16,Hoja4!$A$2:$AB$1057,16,FALSE)),"")</f>
        <v>-</v>
      </c>
      <c r="N16" s="195">
        <f>+IFERROR((VLOOKUP(A16,Hoja4!$A$2:$AB$1057,17,FALSE)),"")</f>
        <v>0</v>
      </c>
    </row>
    <row r="17" spans="1:14" x14ac:dyDescent="0.25">
      <c r="A17" s="121">
        <v>6</v>
      </c>
      <c r="B17" s="35">
        <f>+IFERROR((VLOOKUP(A17,Hoja4!$A$2:$M$1057,4,FALSE)),"")</f>
        <v>20060</v>
      </c>
      <c r="C17" s="33" t="str">
        <f>+IFERROR((VLOOKUP(A17,Hoja4!$A$2:$M$1057,5,FALSE)),"")</f>
        <v>BOSCONIA</v>
      </c>
      <c r="D17" s="34">
        <f>+IFERROR((VLOOKUP(A17,Hoja4!$A$2:$AA$1057,7,FALSE)),"")</f>
        <v>46</v>
      </c>
      <c r="E17" s="34">
        <f>+IFERROR((VLOOKUP(A17,Hoja4!$A$2:$AA$1057,8,FALSE)),"")</f>
        <v>23</v>
      </c>
      <c r="F17" s="34">
        <f>+IFERROR((VLOOKUP(A17,Hoja4!$A$2:$AA$1057,9,FALSE)),"")</f>
        <v>66</v>
      </c>
      <c r="G17" s="34">
        <f>+IFERROR((VLOOKUP(A17,Hoja4!$A$2:$AA$1057,10,FALSE)),"")</f>
        <v>93</v>
      </c>
      <c r="H17" s="34">
        <f>+IFERROR((VLOOKUP(A17,Hoja4!$A$2:$AA$1057,11,FALSE)),"")</f>
        <v>18</v>
      </c>
      <c r="I17" s="34">
        <f>+IFERROR((VLOOKUP(A17,Hoja4!$A$2:$AA$1057,12,FALSE)),"")</f>
        <v>51</v>
      </c>
      <c r="J17" s="34">
        <f>+IFERROR((VLOOKUP(A17,Hoja4!$A$2:$AA$1057,13,FALSE)),"")</f>
        <v>41</v>
      </c>
      <c r="K17" s="125">
        <f>+IFERROR((VLOOKUP(A17,Hoja4!$A$2:$AA$1057,14,FALSE)),"")</f>
        <v>27</v>
      </c>
      <c r="L17" s="34">
        <f>+IFERROR((VLOOKUP(A17,Hoja4!$A$2:$AB$1057,15,FALSE)),"")</f>
        <v>24</v>
      </c>
      <c r="M17" s="34">
        <f>+IFERROR((VLOOKUP(A17,Hoja4!$A$2:$AB$1057,16,FALSE)),"")</f>
        <v>87</v>
      </c>
      <c r="N17" s="195">
        <f>+IFERROR((VLOOKUP(A17,Hoja4!$A$2:$AB$1057,17,FALSE)),"")</f>
        <v>176</v>
      </c>
    </row>
    <row r="18" spans="1:14" x14ac:dyDescent="0.25">
      <c r="A18" s="121">
        <v>7</v>
      </c>
      <c r="B18" s="35">
        <f>+IFERROR((VLOOKUP(A18,Hoja4!$A$2:$M$1057,4,FALSE)),"")</f>
        <v>20175</v>
      </c>
      <c r="C18" s="33" t="str">
        <f>+IFERROR((VLOOKUP(A18,Hoja4!$A$2:$M$1057,5,FALSE)),"")</f>
        <v>CHIMICHAGUA</v>
      </c>
      <c r="D18" s="34">
        <f>+IFERROR((VLOOKUP(A18,Hoja4!$A$2:$AA$1057,7,FALSE)),"")</f>
        <v>14</v>
      </c>
      <c r="E18" s="34">
        <f>+IFERROR((VLOOKUP(A18,Hoja4!$A$2:$AA$1057,8,FALSE)),"")</f>
        <v>94</v>
      </c>
      <c r="F18" s="34">
        <f>+IFERROR((VLOOKUP(A18,Hoja4!$A$2:$AA$1057,9,FALSE)),"")</f>
        <v>94</v>
      </c>
      <c r="G18" s="34">
        <f>+IFERROR((VLOOKUP(A18,Hoja4!$A$2:$AA$1057,10,FALSE)),"")</f>
        <v>75</v>
      </c>
      <c r="H18" s="34" t="str">
        <f>+IFERROR((VLOOKUP(A18,Hoja4!$A$2:$AA$1057,11,FALSE)),"")</f>
        <v>-</v>
      </c>
      <c r="I18" s="34">
        <f>+IFERROR((VLOOKUP(A18,Hoja4!$A$2:$AA$1057,12,FALSE)),"")</f>
        <v>1</v>
      </c>
      <c r="J18" s="34" t="str">
        <f>+IFERROR((VLOOKUP(A18,Hoja4!$A$2:$AA$1057,13,FALSE)),"")</f>
        <v>-</v>
      </c>
      <c r="K18" s="125">
        <f>+IFERROR((VLOOKUP(A18,Hoja4!$A$2:$AA$1057,14,FALSE)),"")</f>
        <v>0</v>
      </c>
      <c r="L18" s="34">
        <f>+IFERROR((VLOOKUP(A18,Hoja4!$A$2:$AB$1057,15,FALSE)),"")</f>
        <v>1</v>
      </c>
      <c r="M18" s="34" t="str">
        <f>+IFERROR((VLOOKUP(A18,Hoja4!$A$2:$AB$1057,16,FALSE)),"")</f>
        <v>-</v>
      </c>
      <c r="N18" s="195">
        <f>+IFERROR((VLOOKUP(A18,Hoja4!$A$2:$AB$1057,17,FALSE)),"")</f>
        <v>0</v>
      </c>
    </row>
    <row r="19" spans="1:14" x14ac:dyDescent="0.25">
      <c r="A19" s="121">
        <v>8</v>
      </c>
      <c r="B19" s="35">
        <f>+IFERROR((VLOOKUP(A19,Hoja4!$A$2:$M$1057,4,FALSE)),"")</f>
        <v>20178</v>
      </c>
      <c r="C19" s="33" t="str">
        <f>+IFERROR((VLOOKUP(A19,Hoja4!$A$2:$M$1057,5,FALSE)),"")</f>
        <v>CHIRIGUANA</v>
      </c>
      <c r="D19" s="34">
        <f>+IFERROR((VLOOKUP(A19,Hoja4!$A$2:$AA$1057,7,FALSE)),"")</f>
        <v>35</v>
      </c>
      <c r="E19" s="34">
        <f>+IFERROR((VLOOKUP(A19,Hoja4!$A$2:$AA$1057,8,FALSE)),"")</f>
        <v>35</v>
      </c>
      <c r="F19" s="34">
        <f>+IFERROR((VLOOKUP(A19,Hoja4!$A$2:$AA$1057,9,FALSE)),"")</f>
        <v>1</v>
      </c>
      <c r="G19" s="34" t="str">
        <f>+IFERROR((VLOOKUP(A19,Hoja4!$A$2:$AA$1057,10,FALSE)),"")</f>
        <v>-</v>
      </c>
      <c r="H19" s="34" t="str">
        <f>+IFERROR((VLOOKUP(A19,Hoja4!$A$2:$AA$1057,11,FALSE)),"")</f>
        <v>-</v>
      </c>
      <c r="I19" s="34" t="str">
        <f>+IFERROR((VLOOKUP(A19,Hoja4!$A$2:$AA$1057,12,FALSE)),"")</f>
        <v>-</v>
      </c>
      <c r="J19" s="34" t="str">
        <f>+IFERROR((VLOOKUP(A19,Hoja4!$A$2:$AA$1057,13,FALSE)),"")</f>
        <v>-</v>
      </c>
      <c r="K19" s="125">
        <f>+IFERROR((VLOOKUP(A19,Hoja4!$A$2:$AA$1057,14,FALSE)),"")</f>
        <v>0</v>
      </c>
      <c r="L19" s="34">
        <f>+IFERROR((VLOOKUP(A19,Hoja4!$A$2:$AB$1057,15,FALSE)),"")</f>
        <v>1</v>
      </c>
      <c r="M19" s="34" t="str">
        <f>+IFERROR((VLOOKUP(A19,Hoja4!$A$2:$AB$1057,16,FALSE)),"")</f>
        <v>-</v>
      </c>
      <c r="N19" s="195">
        <f>+IFERROR((VLOOKUP(A19,Hoja4!$A$2:$AB$1057,17,FALSE)),"")</f>
        <v>0</v>
      </c>
    </row>
    <row r="20" spans="1:14" x14ac:dyDescent="0.25">
      <c r="A20" s="121">
        <v>9</v>
      </c>
      <c r="B20" s="35">
        <f>+IFERROR((VLOOKUP(A20,Hoja4!$A$2:$M$1057,4,FALSE)),"")</f>
        <v>20228</v>
      </c>
      <c r="C20" s="33" t="str">
        <f>+IFERROR((VLOOKUP(A20,Hoja4!$A$2:$M$1057,5,FALSE)),"")</f>
        <v>CURUMANÍ</v>
      </c>
      <c r="D20" s="34">
        <f>+IFERROR((VLOOKUP(A20,Hoja4!$A$2:$AA$1057,7,FALSE)),"")</f>
        <v>407</v>
      </c>
      <c r="E20" s="34">
        <f>+IFERROR((VLOOKUP(A20,Hoja4!$A$2:$AA$1057,8,FALSE)),"")</f>
        <v>431</v>
      </c>
      <c r="F20" s="34">
        <f>+IFERROR((VLOOKUP(A20,Hoja4!$A$2:$AA$1057,9,FALSE)),"")</f>
        <v>401</v>
      </c>
      <c r="G20" s="34">
        <f>+IFERROR((VLOOKUP(A20,Hoja4!$A$2:$AA$1057,10,FALSE)),"")</f>
        <v>393</v>
      </c>
      <c r="H20" s="34">
        <f>+IFERROR((VLOOKUP(A20,Hoja4!$A$2:$AA$1057,11,FALSE)),"")</f>
        <v>442</v>
      </c>
      <c r="I20" s="34">
        <f>+IFERROR((VLOOKUP(A20,Hoja4!$A$2:$AA$1057,12,FALSE)),"")</f>
        <v>381</v>
      </c>
      <c r="J20" s="34">
        <f>+IFERROR((VLOOKUP(A20,Hoja4!$A$2:$AA$1057,13,FALSE)),"")</f>
        <v>451</v>
      </c>
      <c r="K20" s="125">
        <f>+IFERROR((VLOOKUP(A20,Hoja4!$A$2:$AA$1057,14,FALSE)),"")</f>
        <v>433</v>
      </c>
      <c r="L20" s="34">
        <f>+IFERROR((VLOOKUP(A20,Hoja4!$A$2:$AB$1057,15,FALSE)),"")</f>
        <v>325</v>
      </c>
      <c r="M20" s="34">
        <f>+IFERROR((VLOOKUP(A20,Hoja4!$A$2:$AB$1057,16,FALSE)),"")</f>
        <v>446</v>
      </c>
      <c r="N20" s="195">
        <f>+IFERROR((VLOOKUP(A20,Hoja4!$A$2:$AB$1057,17,FALSE)),"")</f>
        <v>811</v>
      </c>
    </row>
    <row r="21" spans="1:14" x14ac:dyDescent="0.25">
      <c r="A21" s="121">
        <v>10</v>
      </c>
      <c r="B21" s="35">
        <f>+IFERROR((VLOOKUP(A21,Hoja4!$A$2:$M$1057,4,FALSE)),"")</f>
        <v>20238</v>
      </c>
      <c r="C21" s="33" t="str">
        <f>+IFERROR((VLOOKUP(A21,Hoja4!$A$2:$M$1057,5,FALSE)),"")</f>
        <v>EL COPEY</v>
      </c>
      <c r="D21" s="34">
        <f>+IFERROR((VLOOKUP(A21,Hoja4!$A$2:$AA$1057,7,FALSE)),"")</f>
        <v>83</v>
      </c>
      <c r="E21" s="34">
        <f>+IFERROR((VLOOKUP(A21,Hoja4!$A$2:$AA$1057,8,FALSE)),"")</f>
        <v>98</v>
      </c>
      <c r="F21" s="34">
        <f>+IFERROR((VLOOKUP(A21,Hoja4!$A$2:$AA$1057,9,FALSE)),"")</f>
        <v>97</v>
      </c>
      <c r="G21" s="34">
        <f>+IFERROR((VLOOKUP(A21,Hoja4!$A$2:$AA$1057,10,FALSE)),"")</f>
        <v>37</v>
      </c>
      <c r="H21" s="34">
        <f>+IFERROR((VLOOKUP(A21,Hoja4!$A$2:$AA$1057,11,FALSE)),"")</f>
        <v>33</v>
      </c>
      <c r="I21" s="34" t="str">
        <f>+IFERROR((VLOOKUP(A21,Hoja4!$A$2:$AA$1057,12,FALSE)),"")</f>
        <v>-</v>
      </c>
      <c r="J21" s="34">
        <f>+IFERROR((VLOOKUP(A21,Hoja4!$A$2:$AA$1057,13,FALSE)),"")</f>
        <v>1</v>
      </c>
      <c r="K21" s="125">
        <f>+IFERROR((VLOOKUP(A21,Hoja4!$A$2:$AA$1057,14,FALSE)),"")</f>
        <v>0</v>
      </c>
      <c r="L21" s="34">
        <f>+IFERROR((VLOOKUP(A21,Hoja4!$A$2:$AB$1057,15,FALSE)),"")</f>
        <v>2</v>
      </c>
      <c r="M21" s="34" t="str">
        <f>+IFERROR((VLOOKUP(A21,Hoja4!$A$2:$AB$1057,16,FALSE)),"")</f>
        <v>-</v>
      </c>
      <c r="N21" s="195">
        <f>+IFERROR((VLOOKUP(A21,Hoja4!$A$2:$AB$1057,17,FALSE)),"")</f>
        <v>0</v>
      </c>
    </row>
    <row r="22" spans="1:14" x14ac:dyDescent="0.25">
      <c r="A22" s="121">
        <v>11</v>
      </c>
      <c r="B22" s="35">
        <f>+IFERROR((VLOOKUP(A22,Hoja4!$A$2:$M$1057,4,FALSE)),"")</f>
        <v>20250</v>
      </c>
      <c r="C22" s="33" t="str">
        <f>+IFERROR((VLOOKUP(A22,Hoja4!$A$2:$M$1057,5,FALSE)),"")</f>
        <v>EL PASO</v>
      </c>
      <c r="D22" s="34">
        <f>+IFERROR((VLOOKUP(A22,Hoja4!$A$2:$AA$1057,7,FALSE)),"")</f>
        <v>32</v>
      </c>
      <c r="E22" s="34">
        <f>+IFERROR((VLOOKUP(A22,Hoja4!$A$2:$AA$1057,8,FALSE)),"")</f>
        <v>96</v>
      </c>
      <c r="F22" s="34">
        <f>+IFERROR((VLOOKUP(A22,Hoja4!$A$2:$AA$1057,9,FALSE)),"")</f>
        <v>64</v>
      </c>
      <c r="G22" s="34">
        <f>+IFERROR((VLOOKUP(A22,Hoja4!$A$2:$AA$1057,10,FALSE)),"")</f>
        <v>40</v>
      </c>
      <c r="H22" s="34" t="str">
        <f>+IFERROR((VLOOKUP(A22,Hoja4!$A$2:$AA$1057,11,FALSE)),"")</f>
        <v>-</v>
      </c>
      <c r="I22" s="34" t="str">
        <f>+IFERROR((VLOOKUP(A22,Hoja4!$A$2:$AA$1057,12,FALSE)),"")</f>
        <v>-</v>
      </c>
      <c r="J22" s="34" t="str">
        <f>+IFERROR((VLOOKUP(A22,Hoja4!$A$2:$AA$1057,13,FALSE)),"")</f>
        <v>-</v>
      </c>
      <c r="K22" s="125">
        <f>+IFERROR((VLOOKUP(A22,Hoja4!$A$2:$AA$1057,14,FALSE)),"")</f>
        <v>0</v>
      </c>
      <c r="L22" s="34">
        <f>+IFERROR((VLOOKUP(A22,Hoja4!$A$2:$AB$1057,15,FALSE)),"")</f>
        <v>3</v>
      </c>
      <c r="M22" s="34" t="str">
        <f>+IFERROR((VLOOKUP(A22,Hoja4!$A$2:$AB$1057,16,FALSE)),"")</f>
        <v>-</v>
      </c>
      <c r="N22" s="195">
        <f>+IFERROR((VLOOKUP(A22,Hoja4!$A$2:$AB$1057,17,FALSE)),"")</f>
        <v>0</v>
      </c>
    </row>
    <row r="23" spans="1:14" x14ac:dyDescent="0.25">
      <c r="A23" s="121">
        <v>12</v>
      </c>
      <c r="B23" s="35">
        <f>+IFERROR((VLOOKUP(A23,Hoja4!$A$2:$M$1057,4,FALSE)),"")</f>
        <v>20295</v>
      </c>
      <c r="C23" s="33" t="str">
        <f>+IFERROR((VLOOKUP(A23,Hoja4!$A$2:$M$1057,5,FALSE)),"")</f>
        <v>GAMARRA</v>
      </c>
      <c r="D23" s="34">
        <f>+IFERROR((VLOOKUP(A23,Hoja4!$A$2:$AA$1057,7,FALSE)),"")</f>
        <v>32</v>
      </c>
      <c r="E23" s="34" t="str">
        <f>+IFERROR((VLOOKUP(A23,Hoja4!$A$2:$AA$1057,8,FALSE)),"")</f>
        <v>-</v>
      </c>
      <c r="F23" s="34" t="str">
        <f>+IFERROR((VLOOKUP(A23,Hoja4!$A$2:$AA$1057,9,FALSE)),"")</f>
        <v>-</v>
      </c>
      <c r="G23" s="34" t="str">
        <f>+IFERROR((VLOOKUP(A23,Hoja4!$A$2:$AA$1057,10,FALSE)),"")</f>
        <v>-</v>
      </c>
      <c r="H23" s="34" t="str">
        <f>+IFERROR((VLOOKUP(A23,Hoja4!$A$2:$AA$1057,11,FALSE)),"")</f>
        <v>-</v>
      </c>
      <c r="I23" s="34" t="str">
        <f>+IFERROR((VLOOKUP(A23,Hoja4!$A$2:$AA$1057,12,FALSE)),"")</f>
        <v>-</v>
      </c>
      <c r="J23" s="34" t="str">
        <f>+IFERROR((VLOOKUP(A23,Hoja4!$A$2:$AA$1057,13,FALSE)),"")</f>
        <v>-</v>
      </c>
      <c r="K23" s="125">
        <f>+IFERROR((VLOOKUP(A23,Hoja4!$A$2:$AA$1057,14,FALSE)),"")</f>
        <v>0</v>
      </c>
      <c r="L23" s="34" t="str">
        <f>+IFERROR((VLOOKUP(A23,Hoja4!$A$2:$AB$1057,15,FALSE)),"")</f>
        <v>-</v>
      </c>
      <c r="M23" s="34" t="str">
        <f>+IFERROR((VLOOKUP(A23,Hoja4!$A$2:$AB$1057,16,FALSE)),"")</f>
        <v>-</v>
      </c>
      <c r="N23" s="195">
        <f>+IFERROR((VLOOKUP(A23,Hoja4!$A$2:$AB$1057,17,FALSE)),"")</f>
        <v>0</v>
      </c>
    </row>
    <row r="24" spans="1:14" x14ac:dyDescent="0.25">
      <c r="A24" s="121">
        <v>13</v>
      </c>
      <c r="B24" s="35">
        <f>+IFERROR((VLOOKUP(A24,Hoja4!$A$2:$M$1057,4,FALSE)),"")</f>
        <v>20310</v>
      </c>
      <c r="C24" s="33" t="str">
        <f>+IFERROR((VLOOKUP(A24,Hoja4!$A$2:$M$1057,5,FALSE)),"")</f>
        <v>GONZALEZ</v>
      </c>
      <c r="D24" s="34" t="str">
        <f>+IFERROR((VLOOKUP(A24,Hoja4!$A$2:$AA$1057,7,FALSE)),"")</f>
        <v>-</v>
      </c>
      <c r="E24" s="34">
        <f>+IFERROR((VLOOKUP(A24,Hoja4!$A$2:$AA$1057,8,FALSE)),"")</f>
        <v>2</v>
      </c>
      <c r="F24" s="34" t="str">
        <f>+IFERROR((VLOOKUP(A24,Hoja4!$A$2:$AA$1057,9,FALSE)),"")</f>
        <v>-</v>
      </c>
      <c r="G24" s="34" t="str">
        <f>+IFERROR((VLOOKUP(A24,Hoja4!$A$2:$AA$1057,10,FALSE)),"")</f>
        <v>-</v>
      </c>
      <c r="H24" s="34" t="str">
        <f>+IFERROR((VLOOKUP(A24,Hoja4!$A$2:$AA$1057,11,FALSE)),"")</f>
        <v>-</v>
      </c>
      <c r="I24" s="34" t="str">
        <f>+IFERROR((VLOOKUP(A24,Hoja4!$A$2:$AA$1057,12,FALSE)),"")</f>
        <v>-</v>
      </c>
      <c r="J24" s="34" t="str">
        <f>+IFERROR((VLOOKUP(A24,Hoja4!$A$2:$AA$1057,13,FALSE)),"")</f>
        <v>-</v>
      </c>
      <c r="K24" s="125">
        <f>+IFERROR((VLOOKUP(A24,Hoja4!$A$2:$AA$1057,14,FALSE)),"")</f>
        <v>0</v>
      </c>
      <c r="L24" s="34" t="str">
        <f>+IFERROR((VLOOKUP(A24,Hoja4!$A$2:$AB$1057,15,FALSE)),"")</f>
        <v>-</v>
      </c>
      <c r="M24" s="34" t="str">
        <f>+IFERROR((VLOOKUP(A24,Hoja4!$A$2:$AB$1057,16,FALSE)),"")</f>
        <v>-</v>
      </c>
      <c r="N24" s="195">
        <f>+IFERROR((VLOOKUP(A24,Hoja4!$A$2:$AB$1057,17,FALSE)),"")</f>
        <v>0</v>
      </c>
    </row>
    <row r="25" spans="1:14" x14ac:dyDescent="0.25">
      <c r="A25" s="121">
        <v>14</v>
      </c>
      <c r="B25" s="35">
        <f>+IFERROR((VLOOKUP(A25,Hoja4!$A$2:$M$1057,4,FALSE)),"")</f>
        <v>20383</v>
      </c>
      <c r="C25" s="33" t="str">
        <f>+IFERROR((VLOOKUP(A25,Hoja4!$A$2:$M$1057,5,FALSE)),"")</f>
        <v>LA GLORIA</v>
      </c>
      <c r="D25" s="34" t="str">
        <f>+IFERROR((VLOOKUP(A25,Hoja4!$A$2:$AA$1057,7,FALSE)),"")</f>
        <v>-</v>
      </c>
      <c r="E25" s="34">
        <f>+IFERROR((VLOOKUP(A25,Hoja4!$A$2:$AA$1057,8,FALSE)),"")</f>
        <v>42</v>
      </c>
      <c r="F25" s="34">
        <f>+IFERROR((VLOOKUP(A25,Hoja4!$A$2:$AA$1057,9,FALSE)),"")</f>
        <v>45</v>
      </c>
      <c r="G25" s="34">
        <f>+IFERROR((VLOOKUP(A25,Hoja4!$A$2:$AA$1057,10,FALSE)),"")</f>
        <v>45</v>
      </c>
      <c r="H25" s="34" t="str">
        <f>+IFERROR((VLOOKUP(A25,Hoja4!$A$2:$AA$1057,11,FALSE)),"")</f>
        <v>-</v>
      </c>
      <c r="I25" s="34" t="str">
        <f>+IFERROR((VLOOKUP(A25,Hoja4!$A$2:$AA$1057,12,FALSE)),"")</f>
        <v>-</v>
      </c>
      <c r="J25" s="34" t="str">
        <f>+IFERROR((VLOOKUP(A25,Hoja4!$A$2:$AA$1057,13,FALSE)),"")</f>
        <v>-</v>
      </c>
      <c r="K25" s="125">
        <f>+IFERROR((VLOOKUP(A25,Hoja4!$A$2:$AA$1057,14,FALSE)),"")</f>
        <v>0</v>
      </c>
      <c r="L25" s="34">
        <f>+IFERROR((VLOOKUP(A25,Hoja4!$A$2:$AB$1057,15,FALSE)),"")</f>
        <v>0</v>
      </c>
      <c r="M25" s="34" t="str">
        <f>+IFERROR((VLOOKUP(A25,Hoja4!$A$2:$AB$1057,16,FALSE)),"")</f>
        <v>-</v>
      </c>
      <c r="N25" s="195">
        <f>+IFERROR((VLOOKUP(A25,Hoja4!$A$2:$AB$1057,17,FALSE)),"")</f>
        <v>0</v>
      </c>
    </row>
    <row r="26" spans="1:14" x14ac:dyDescent="0.25">
      <c r="A26" s="121">
        <v>15</v>
      </c>
      <c r="B26" s="35">
        <f>+IFERROR((VLOOKUP(A26,Hoja4!$A$2:$M$1057,4,FALSE)),"")</f>
        <v>20400</v>
      </c>
      <c r="C26" s="33" t="str">
        <f>+IFERROR((VLOOKUP(A26,Hoja4!$A$2:$M$1057,5,FALSE)),"")</f>
        <v>LA JAGUA DE IBIRICO</v>
      </c>
      <c r="D26" s="34">
        <f>+IFERROR((VLOOKUP(A26,Hoja4!$A$2:$AA$1057,7,FALSE)),"")</f>
        <v>292</v>
      </c>
      <c r="E26" s="34">
        <f>+IFERROR((VLOOKUP(A26,Hoja4!$A$2:$AA$1057,8,FALSE)),"")</f>
        <v>303</v>
      </c>
      <c r="F26" s="34">
        <f>+IFERROR((VLOOKUP(A26,Hoja4!$A$2:$AA$1057,9,FALSE)),"")</f>
        <v>262</v>
      </c>
      <c r="G26" s="34">
        <f>+IFERROR((VLOOKUP(A26,Hoja4!$A$2:$AA$1057,10,FALSE)),"")</f>
        <v>129</v>
      </c>
      <c r="H26" s="34" t="str">
        <f>+IFERROR((VLOOKUP(A26,Hoja4!$A$2:$AA$1057,11,FALSE)),"")</f>
        <v>-</v>
      </c>
      <c r="I26" s="34" t="str">
        <f>+IFERROR((VLOOKUP(A26,Hoja4!$A$2:$AA$1057,12,FALSE)),"")</f>
        <v>-</v>
      </c>
      <c r="J26" s="34" t="str">
        <f>+IFERROR((VLOOKUP(A26,Hoja4!$A$2:$AA$1057,13,FALSE)),"")</f>
        <v>-</v>
      </c>
      <c r="K26" s="125">
        <f>+IFERROR((VLOOKUP(A26,Hoja4!$A$2:$AA$1057,14,FALSE)),"")</f>
        <v>0</v>
      </c>
      <c r="L26" s="34">
        <f>+IFERROR((VLOOKUP(A26,Hoja4!$A$2:$AB$1057,15,FALSE)),"")</f>
        <v>0</v>
      </c>
      <c r="M26" s="34" t="str">
        <f>+IFERROR((VLOOKUP(A26,Hoja4!$A$2:$AB$1057,16,FALSE)),"")</f>
        <v>-</v>
      </c>
      <c r="N26" s="195">
        <f>+IFERROR((VLOOKUP(A26,Hoja4!$A$2:$AB$1057,17,FALSE)),"")</f>
        <v>76</v>
      </c>
    </row>
    <row r="27" spans="1:14" x14ac:dyDescent="0.25">
      <c r="A27" s="121">
        <v>16</v>
      </c>
      <c r="B27" s="35">
        <f>+IFERROR((VLOOKUP(A27,Hoja4!$A$2:$M$1057,4,FALSE)),"")</f>
        <v>20443</v>
      </c>
      <c r="C27" s="33" t="str">
        <f>+IFERROR((VLOOKUP(A27,Hoja4!$A$2:$M$1057,5,FALSE)),"")</f>
        <v>MANAURE</v>
      </c>
      <c r="D27" s="34">
        <f>+IFERROR((VLOOKUP(A27,Hoja4!$A$2:$AA$1057,7,FALSE)),"")</f>
        <v>25</v>
      </c>
      <c r="E27" s="34">
        <f>+IFERROR((VLOOKUP(A27,Hoja4!$A$2:$AA$1057,8,FALSE)),"")</f>
        <v>25</v>
      </c>
      <c r="F27" s="34">
        <f>+IFERROR((VLOOKUP(A27,Hoja4!$A$2:$AA$1057,9,FALSE)),"")</f>
        <v>25</v>
      </c>
      <c r="G27" s="34" t="str">
        <f>+IFERROR((VLOOKUP(A27,Hoja4!$A$2:$AA$1057,10,FALSE)),"")</f>
        <v>-</v>
      </c>
      <c r="H27" s="34" t="str">
        <f>+IFERROR((VLOOKUP(A27,Hoja4!$A$2:$AA$1057,11,FALSE)),"")</f>
        <v>-</v>
      </c>
      <c r="I27" s="34" t="str">
        <f>+IFERROR((VLOOKUP(A27,Hoja4!$A$2:$AA$1057,12,FALSE)),"")</f>
        <v>-</v>
      </c>
      <c r="J27" s="34" t="str">
        <f>+IFERROR((VLOOKUP(A27,Hoja4!$A$2:$AA$1057,13,FALSE)),"")</f>
        <v>-</v>
      </c>
      <c r="K27" s="125">
        <f>+IFERROR((VLOOKUP(A27,Hoja4!$A$2:$AA$1057,14,FALSE)),"")</f>
        <v>0</v>
      </c>
      <c r="L27" s="34" t="str">
        <f>+IFERROR((VLOOKUP(A27,Hoja4!$A$2:$AB$1057,15,FALSE)),"")</f>
        <v>-</v>
      </c>
      <c r="M27" s="34" t="str">
        <f>+IFERROR((VLOOKUP(A27,Hoja4!$A$2:$AB$1057,16,FALSE)),"")</f>
        <v>-</v>
      </c>
      <c r="N27" s="195">
        <f>+IFERROR((VLOOKUP(A27,Hoja4!$A$2:$AB$1057,17,FALSE)),"")</f>
        <v>0</v>
      </c>
    </row>
    <row r="28" spans="1:14" x14ac:dyDescent="0.25">
      <c r="A28" s="121">
        <v>17</v>
      </c>
      <c r="B28" s="35">
        <f>+IFERROR((VLOOKUP(A28,Hoja4!$A$2:$M$1057,4,FALSE)),"")</f>
        <v>20517</v>
      </c>
      <c r="C28" s="33" t="str">
        <f>+IFERROR((VLOOKUP(A28,Hoja4!$A$2:$M$1057,5,FALSE)),"")</f>
        <v>PAILITAS</v>
      </c>
      <c r="D28" s="34">
        <f>+IFERROR((VLOOKUP(A28,Hoja4!$A$2:$AA$1057,7,FALSE)),"")</f>
        <v>35</v>
      </c>
      <c r="E28" s="34">
        <f>+IFERROR((VLOOKUP(A28,Hoja4!$A$2:$AA$1057,8,FALSE)),"")</f>
        <v>34</v>
      </c>
      <c r="F28" s="34">
        <f>+IFERROR((VLOOKUP(A28,Hoja4!$A$2:$AA$1057,9,FALSE)),"")</f>
        <v>23</v>
      </c>
      <c r="G28" s="34">
        <f>+IFERROR((VLOOKUP(A28,Hoja4!$A$2:$AA$1057,10,FALSE)),"")</f>
        <v>21</v>
      </c>
      <c r="H28" s="34">
        <f>+IFERROR((VLOOKUP(A28,Hoja4!$A$2:$AA$1057,11,FALSE)),"")</f>
        <v>10</v>
      </c>
      <c r="I28" s="34">
        <f>+IFERROR((VLOOKUP(A28,Hoja4!$A$2:$AA$1057,12,FALSE)),"")</f>
        <v>9</v>
      </c>
      <c r="J28" s="34">
        <f>+IFERROR((VLOOKUP(A28,Hoja4!$A$2:$AA$1057,13,FALSE)),"")</f>
        <v>13</v>
      </c>
      <c r="K28" s="125">
        <f>+IFERROR((VLOOKUP(A28,Hoja4!$A$2:$AA$1057,14,FALSE)),"")</f>
        <v>0</v>
      </c>
      <c r="L28" s="34" t="str">
        <f>+IFERROR((VLOOKUP(A28,Hoja4!$A$2:$AB$1057,15,FALSE)),"")</f>
        <v>-</v>
      </c>
      <c r="M28" s="34" t="str">
        <f>+IFERROR((VLOOKUP(A28,Hoja4!$A$2:$AB$1057,16,FALSE)),"")</f>
        <v>-</v>
      </c>
      <c r="N28" s="195">
        <f>+IFERROR((VLOOKUP(A28,Hoja4!$A$2:$AB$1057,17,FALSE)),"")</f>
        <v>0</v>
      </c>
    </row>
    <row r="29" spans="1:14" x14ac:dyDescent="0.25">
      <c r="A29" s="121">
        <v>18</v>
      </c>
      <c r="B29" s="35">
        <f>+IFERROR((VLOOKUP(A29,Hoja4!$A$2:$M$1057,4,FALSE)),"")</f>
        <v>20550</v>
      </c>
      <c r="C29" s="33" t="str">
        <f>+IFERROR((VLOOKUP(A29,Hoja4!$A$2:$M$1057,5,FALSE)),"")</f>
        <v>PELAYA</v>
      </c>
      <c r="D29" s="34" t="str">
        <f>+IFERROR((VLOOKUP(A29,Hoja4!$A$2:$AA$1057,7,FALSE)),"")</f>
        <v>-</v>
      </c>
      <c r="E29" s="34" t="str">
        <f>+IFERROR((VLOOKUP(A29,Hoja4!$A$2:$AA$1057,8,FALSE)),"")</f>
        <v>-</v>
      </c>
      <c r="F29" s="34" t="str">
        <f>+IFERROR((VLOOKUP(A29,Hoja4!$A$2:$AA$1057,9,FALSE)),"")</f>
        <v>-</v>
      </c>
      <c r="G29" s="34" t="str">
        <f>+IFERROR((VLOOKUP(A29,Hoja4!$A$2:$AA$1057,10,FALSE)),"")</f>
        <v>-</v>
      </c>
      <c r="H29" s="34">
        <f>+IFERROR((VLOOKUP(A29,Hoja4!$A$2:$AA$1057,11,FALSE)),"")</f>
        <v>2</v>
      </c>
      <c r="I29" s="34">
        <f>+IFERROR((VLOOKUP(A29,Hoja4!$A$2:$AA$1057,12,FALSE)),"")</f>
        <v>3</v>
      </c>
      <c r="J29" s="34" t="str">
        <f>+IFERROR((VLOOKUP(A29,Hoja4!$A$2:$AA$1057,13,FALSE)),"")</f>
        <v>-</v>
      </c>
      <c r="K29" s="125">
        <f>+IFERROR((VLOOKUP(A29,Hoja4!$A$2:$AA$1057,14,FALSE)),"")</f>
        <v>0</v>
      </c>
      <c r="L29" s="34">
        <f>+IFERROR((VLOOKUP(A29,Hoja4!$A$2:$AB$1057,15,FALSE)),"")</f>
        <v>0</v>
      </c>
      <c r="M29" s="34" t="str">
        <f>+IFERROR((VLOOKUP(A29,Hoja4!$A$2:$AB$1057,16,FALSE)),"")</f>
        <v>-</v>
      </c>
      <c r="N29" s="195">
        <f>+IFERROR((VLOOKUP(A29,Hoja4!$A$2:$AB$1057,17,FALSE)),"")</f>
        <v>3</v>
      </c>
    </row>
    <row r="30" spans="1:14" x14ac:dyDescent="0.25">
      <c r="A30" s="121">
        <v>19</v>
      </c>
      <c r="B30" s="35">
        <f>+IFERROR((VLOOKUP(A30,Hoja4!$A$2:$M$1057,4,FALSE)),"")</f>
        <v>20570</v>
      </c>
      <c r="C30" s="33" t="str">
        <f>+IFERROR((VLOOKUP(A30,Hoja4!$A$2:$M$1057,5,FALSE)),"")</f>
        <v>PUEBLO BELLO</v>
      </c>
      <c r="D30" s="34" t="str">
        <f>+IFERROR((VLOOKUP(A30,Hoja4!$A$2:$AA$1057,7,FALSE)),"")</f>
        <v>-</v>
      </c>
      <c r="E30" s="34" t="str">
        <f>+IFERROR((VLOOKUP(A30,Hoja4!$A$2:$AA$1057,8,FALSE)),"")</f>
        <v>-</v>
      </c>
      <c r="F30" s="34" t="str">
        <f>+IFERROR((VLOOKUP(A30,Hoja4!$A$2:$AA$1057,9,FALSE)),"")</f>
        <v>-</v>
      </c>
      <c r="G30" s="34" t="str">
        <f>+IFERROR((VLOOKUP(A30,Hoja4!$A$2:$AA$1057,10,FALSE)),"")</f>
        <v>-</v>
      </c>
      <c r="H30" s="34" t="str">
        <f>+IFERROR((VLOOKUP(A30,Hoja4!$A$2:$AA$1057,11,FALSE)),"")</f>
        <v>-</v>
      </c>
      <c r="I30" s="34" t="str">
        <f>+IFERROR((VLOOKUP(A30,Hoja4!$A$2:$AA$1057,12,FALSE)),"")</f>
        <v>-</v>
      </c>
      <c r="J30" s="34" t="str">
        <f>+IFERROR((VLOOKUP(A30,Hoja4!$A$2:$AA$1057,13,FALSE)),"")</f>
        <v>-</v>
      </c>
      <c r="K30" s="125">
        <f>+IFERROR((VLOOKUP(A30,Hoja4!$A$2:$AA$1057,14,FALSE)),"")</f>
        <v>0</v>
      </c>
      <c r="L30" s="34">
        <f>+IFERROR((VLOOKUP(A30,Hoja4!$A$2:$AB$1057,15,FALSE)),"")</f>
        <v>1</v>
      </c>
      <c r="M30" s="34" t="str">
        <f>+IFERROR((VLOOKUP(A30,Hoja4!$A$2:$AB$1057,16,FALSE)),"")</f>
        <v>-</v>
      </c>
      <c r="N30" s="195">
        <f>+IFERROR((VLOOKUP(A30,Hoja4!$A$2:$AB$1057,17,FALSE)),"")</f>
        <v>0</v>
      </c>
    </row>
    <row r="31" spans="1:14" x14ac:dyDescent="0.25">
      <c r="A31" s="121">
        <v>20</v>
      </c>
      <c r="B31" s="35">
        <f>+IFERROR((VLOOKUP(A31,Hoja4!$A$2:$M$1057,4,FALSE)),"")</f>
        <v>20614</v>
      </c>
      <c r="C31" s="33" t="str">
        <f>+IFERROR((VLOOKUP(A31,Hoja4!$A$2:$M$1057,5,FALSE)),"")</f>
        <v>RIO DE ORO</v>
      </c>
      <c r="D31" s="34" t="str">
        <f>+IFERROR((VLOOKUP(A31,Hoja4!$A$2:$AA$1057,7,FALSE)),"")</f>
        <v>-</v>
      </c>
      <c r="E31" s="34" t="str">
        <f>+IFERROR((VLOOKUP(A31,Hoja4!$A$2:$AA$1057,8,FALSE)),"")</f>
        <v>-</v>
      </c>
      <c r="F31" s="34">
        <f>+IFERROR((VLOOKUP(A31,Hoja4!$A$2:$AA$1057,9,FALSE)),"")</f>
        <v>1</v>
      </c>
      <c r="G31" s="34" t="str">
        <f>+IFERROR((VLOOKUP(A31,Hoja4!$A$2:$AA$1057,10,FALSE)),"")</f>
        <v>-</v>
      </c>
      <c r="H31" s="34" t="str">
        <f>+IFERROR((VLOOKUP(A31,Hoja4!$A$2:$AA$1057,11,FALSE)),"")</f>
        <v>-</v>
      </c>
      <c r="I31" s="34" t="str">
        <f>+IFERROR((VLOOKUP(A31,Hoja4!$A$2:$AA$1057,12,FALSE)),"")</f>
        <v>-</v>
      </c>
      <c r="J31" s="34" t="str">
        <f>+IFERROR((VLOOKUP(A31,Hoja4!$A$2:$AA$1057,13,FALSE)),"")</f>
        <v>-</v>
      </c>
      <c r="K31" s="125">
        <f>+IFERROR((VLOOKUP(A31,Hoja4!$A$2:$AA$1057,14,FALSE)),"")</f>
        <v>0</v>
      </c>
      <c r="L31" s="34" t="str">
        <f>+IFERROR((VLOOKUP(A31,Hoja4!$A$2:$AB$1057,15,FALSE)),"")</f>
        <v>-</v>
      </c>
      <c r="M31" s="34" t="str">
        <f>+IFERROR((VLOOKUP(A31,Hoja4!$A$2:$AB$1057,16,FALSE)),"")</f>
        <v>-</v>
      </c>
      <c r="N31" s="195">
        <f>+IFERROR((VLOOKUP(A31,Hoja4!$A$2:$AB$1057,17,FALSE)),"")</f>
        <v>0</v>
      </c>
    </row>
    <row r="32" spans="1:14" x14ac:dyDescent="0.25">
      <c r="A32" s="121">
        <v>21</v>
      </c>
      <c r="B32" s="35">
        <f>+IFERROR((VLOOKUP(A32,Hoja4!$A$2:$M$1057,4,FALSE)),"")</f>
        <v>20621</v>
      </c>
      <c r="C32" s="33" t="str">
        <f>+IFERROR((VLOOKUP(A32,Hoja4!$A$2:$M$1057,5,FALSE)),"")</f>
        <v>LA PAZ</v>
      </c>
      <c r="D32" s="34">
        <f>+IFERROR((VLOOKUP(A32,Hoja4!$A$2:$AA$1057,7,FALSE)),"")</f>
        <v>23</v>
      </c>
      <c r="E32" s="34">
        <f>+IFERROR((VLOOKUP(A32,Hoja4!$A$2:$AA$1057,8,FALSE)),"")</f>
        <v>23</v>
      </c>
      <c r="F32" s="34" t="str">
        <f>+IFERROR((VLOOKUP(A32,Hoja4!$A$2:$AA$1057,9,FALSE)),"")</f>
        <v>-</v>
      </c>
      <c r="G32" s="34" t="str">
        <f>+IFERROR((VLOOKUP(A32,Hoja4!$A$2:$AA$1057,10,FALSE)),"")</f>
        <v>-</v>
      </c>
      <c r="H32" s="34" t="str">
        <f>+IFERROR((VLOOKUP(A32,Hoja4!$A$2:$AA$1057,11,FALSE)),"")</f>
        <v>-</v>
      </c>
      <c r="I32" s="34" t="str">
        <f>+IFERROR((VLOOKUP(A32,Hoja4!$A$2:$AA$1057,12,FALSE)),"")</f>
        <v>-</v>
      </c>
      <c r="J32" s="34" t="str">
        <f>+IFERROR((VLOOKUP(A32,Hoja4!$A$2:$AA$1057,13,FALSE)),"")</f>
        <v>-</v>
      </c>
      <c r="K32" s="125">
        <f>+IFERROR((VLOOKUP(A32,Hoja4!$A$2:$AA$1057,14,FALSE)),"")</f>
        <v>0</v>
      </c>
      <c r="L32" s="34">
        <f>+IFERROR((VLOOKUP(A32,Hoja4!$A$2:$AB$1057,15,FALSE)),"")</f>
        <v>0</v>
      </c>
      <c r="M32" s="34">
        <f>+IFERROR((VLOOKUP(A32,Hoja4!$A$2:$AB$1057,16,FALSE)),"")</f>
        <v>386</v>
      </c>
      <c r="N32" s="195">
        <f>+IFERROR((VLOOKUP(A32,Hoja4!$A$2:$AB$1057,17,FALSE)),"")</f>
        <v>731</v>
      </c>
    </row>
    <row r="33" spans="1:14" x14ac:dyDescent="0.25">
      <c r="A33" s="121">
        <v>22</v>
      </c>
      <c r="B33" s="35">
        <f>+IFERROR((VLOOKUP(A33,Hoja4!$A$2:$M$1057,4,FALSE)),"")</f>
        <v>20710</v>
      </c>
      <c r="C33" s="33" t="str">
        <f>+IFERROR((VLOOKUP(A33,Hoja4!$A$2:$M$1057,5,FALSE)),"")</f>
        <v>SAN ALBERTO</v>
      </c>
      <c r="D33" s="34">
        <f>+IFERROR((VLOOKUP(A33,Hoja4!$A$2:$AA$1057,7,FALSE)),"")</f>
        <v>81</v>
      </c>
      <c r="E33" s="34">
        <f>+IFERROR((VLOOKUP(A33,Hoja4!$A$2:$AA$1057,8,FALSE)),"")</f>
        <v>66</v>
      </c>
      <c r="F33" s="34">
        <f>+IFERROR((VLOOKUP(A33,Hoja4!$A$2:$AA$1057,9,FALSE)),"")</f>
        <v>18</v>
      </c>
      <c r="G33" s="34" t="str">
        <f>+IFERROR((VLOOKUP(A33,Hoja4!$A$2:$AA$1057,10,FALSE)),"")</f>
        <v>-</v>
      </c>
      <c r="H33" s="34" t="str">
        <f>+IFERROR((VLOOKUP(A33,Hoja4!$A$2:$AA$1057,11,FALSE)),"")</f>
        <v>-</v>
      </c>
      <c r="I33" s="34">
        <f>+IFERROR((VLOOKUP(A33,Hoja4!$A$2:$AA$1057,12,FALSE)),"")</f>
        <v>5</v>
      </c>
      <c r="J33" s="34" t="str">
        <f>+IFERROR((VLOOKUP(A33,Hoja4!$A$2:$AA$1057,13,FALSE)),"")</f>
        <v>-</v>
      </c>
      <c r="K33" s="125">
        <f>+IFERROR((VLOOKUP(A33,Hoja4!$A$2:$AA$1057,14,FALSE)),"")</f>
        <v>15</v>
      </c>
      <c r="L33" s="34" t="str">
        <f>+IFERROR((VLOOKUP(A33,Hoja4!$A$2:$AB$1057,15,FALSE)),"")</f>
        <v>-</v>
      </c>
      <c r="M33" s="34" t="str">
        <f>+IFERROR((VLOOKUP(A33,Hoja4!$A$2:$AB$1057,16,FALSE)),"")</f>
        <v>-</v>
      </c>
      <c r="N33" s="195">
        <f>+IFERROR((VLOOKUP(A33,Hoja4!$A$2:$AB$1057,17,FALSE)),"")</f>
        <v>0</v>
      </c>
    </row>
    <row r="34" spans="1:14" x14ac:dyDescent="0.25">
      <c r="A34" s="121">
        <v>23</v>
      </c>
      <c r="B34" s="35">
        <f>+IFERROR((VLOOKUP(A34,Hoja4!$A$2:$M$1057,4,FALSE)),"")</f>
        <v>20750</v>
      </c>
      <c r="C34" s="33" t="str">
        <f>+IFERROR((VLOOKUP(A34,Hoja4!$A$2:$M$1057,5,FALSE)),"")</f>
        <v>SAN DIEGO</v>
      </c>
      <c r="D34" s="34" t="str">
        <f>+IFERROR((VLOOKUP(A34,Hoja4!$A$2:$AA$1057,7,FALSE)),"")</f>
        <v>-</v>
      </c>
      <c r="E34" s="34" t="str">
        <f>+IFERROR((VLOOKUP(A34,Hoja4!$A$2:$AA$1057,8,FALSE)),"")</f>
        <v>-</v>
      </c>
      <c r="F34" s="34" t="str">
        <f>+IFERROR((VLOOKUP(A34,Hoja4!$A$2:$AA$1057,9,FALSE)),"")</f>
        <v>-</v>
      </c>
      <c r="G34" s="34" t="str">
        <f>+IFERROR((VLOOKUP(A34,Hoja4!$A$2:$AA$1057,10,FALSE)),"")</f>
        <v>-</v>
      </c>
      <c r="H34" s="34" t="str">
        <f>+IFERROR((VLOOKUP(A34,Hoja4!$A$2:$AA$1057,11,FALSE)),"")</f>
        <v>-</v>
      </c>
      <c r="I34" s="34" t="str">
        <f>+IFERROR((VLOOKUP(A34,Hoja4!$A$2:$AA$1057,12,FALSE)),"")</f>
        <v>-</v>
      </c>
      <c r="J34" s="34" t="str">
        <f>+IFERROR((VLOOKUP(A34,Hoja4!$A$2:$AA$1057,13,FALSE)),"")</f>
        <v>-</v>
      </c>
      <c r="K34" s="125">
        <f>+IFERROR((VLOOKUP(A34,Hoja4!$A$2:$AA$1057,14,FALSE)),"")</f>
        <v>0</v>
      </c>
      <c r="L34" s="34" t="str">
        <f>+IFERROR((VLOOKUP(A34,Hoja4!$A$2:$AB$1057,15,FALSE)),"")</f>
        <v>-</v>
      </c>
      <c r="M34" s="34" t="str">
        <f>+IFERROR((VLOOKUP(A34,Hoja4!$A$2:$AB$1057,16,FALSE)),"")</f>
        <v>-</v>
      </c>
      <c r="N34" s="195">
        <f>+IFERROR((VLOOKUP(A34,Hoja4!$A$2:$AB$1057,17,FALSE)),"")</f>
        <v>0</v>
      </c>
    </row>
    <row r="35" spans="1:14" x14ac:dyDescent="0.25">
      <c r="A35" s="121">
        <v>24</v>
      </c>
      <c r="B35" s="35">
        <f>+IFERROR((VLOOKUP(A35,Hoja4!$A$2:$M$1057,4,FALSE)),"")</f>
        <v>20770</v>
      </c>
      <c r="C35" s="33" t="str">
        <f>+IFERROR((VLOOKUP(A35,Hoja4!$A$2:$M$1057,5,FALSE)),"")</f>
        <v>SAN MARTIN</v>
      </c>
      <c r="D35" s="34" t="str">
        <f>+IFERROR((VLOOKUP(A35,Hoja4!$A$2:$AA$1057,7,FALSE)),"")</f>
        <v>-</v>
      </c>
      <c r="E35" s="34">
        <f>+IFERROR((VLOOKUP(A35,Hoja4!$A$2:$AA$1057,8,FALSE)),"")</f>
        <v>1</v>
      </c>
      <c r="F35" s="34">
        <f>+IFERROR((VLOOKUP(A35,Hoja4!$A$2:$AA$1057,9,FALSE)),"")</f>
        <v>2</v>
      </c>
      <c r="G35" s="34" t="str">
        <f>+IFERROR((VLOOKUP(A35,Hoja4!$A$2:$AA$1057,10,FALSE)),"")</f>
        <v>-</v>
      </c>
      <c r="H35" s="34" t="str">
        <f>+IFERROR((VLOOKUP(A35,Hoja4!$A$2:$AA$1057,11,FALSE)),"")</f>
        <v>-</v>
      </c>
      <c r="I35" s="34">
        <f>+IFERROR((VLOOKUP(A35,Hoja4!$A$2:$AA$1057,12,FALSE)),"")</f>
        <v>18</v>
      </c>
      <c r="J35" s="34" t="str">
        <f>+IFERROR((VLOOKUP(A35,Hoja4!$A$2:$AA$1057,13,FALSE)),"")</f>
        <v>-</v>
      </c>
      <c r="K35" s="125">
        <f>+IFERROR((VLOOKUP(A35,Hoja4!$A$2:$AA$1057,14,FALSE)),"")</f>
        <v>0</v>
      </c>
      <c r="L35" s="34">
        <f>+IFERROR((VLOOKUP(A35,Hoja4!$A$2:$AB$1057,15,FALSE)),"")</f>
        <v>0</v>
      </c>
      <c r="M35" s="34">
        <f>+IFERROR((VLOOKUP(A35,Hoja4!$A$2:$AB$1057,16,FALSE)),"")</f>
        <v>1</v>
      </c>
      <c r="N35" s="195">
        <f>+IFERROR((VLOOKUP(A35,Hoja4!$A$2:$AB$1057,17,FALSE)),"")</f>
        <v>0</v>
      </c>
    </row>
    <row r="36" spans="1:14" x14ac:dyDescent="0.25">
      <c r="A36" s="121">
        <v>25</v>
      </c>
      <c r="B36" s="35">
        <f>+IFERROR((VLOOKUP(A36,Hoja4!$A$2:$M$1057,4,FALSE)),"")</f>
        <v>20787</v>
      </c>
      <c r="C36" s="33" t="str">
        <f>+IFERROR((VLOOKUP(A36,Hoja4!$A$2:$M$1057,5,FALSE)),"")</f>
        <v>TAMALAMEQUE</v>
      </c>
      <c r="D36" s="34">
        <f>+IFERROR((VLOOKUP(A36,Hoja4!$A$2:$AA$1057,7,FALSE)),"")</f>
        <v>34</v>
      </c>
      <c r="E36" s="34">
        <f>+IFERROR((VLOOKUP(A36,Hoja4!$A$2:$AA$1057,8,FALSE)),"")</f>
        <v>42</v>
      </c>
      <c r="F36" s="34">
        <f>+IFERROR((VLOOKUP(A36,Hoja4!$A$2:$AA$1057,9,FALSE)),"")</f>
        <v>42</v>
      </c>
      <c r="G36" s="34">
        <f>+IFERROR((VLOOKUP(A36,Hoja4!$A$2:$AA$1057,10,FALSE)),"")</f>
        <v>42</v>
      </c>
      <c r="H36" s="34">
        <f>+IFERROR((VLOOKUP(A36,Hoja4!$A$2:$AA$1057,11,FALSE)),"")</f>
        <v>1</v>
      </c>
      <c r="I36" s="34" t="str">
        <f>+IFERROR((VLOOKUP(A36,Hoja4!$A$2:$AA$1057,12,FALSE)),"")</f>
        <v>-</v>
      </c>
      <c r="J36" s="34" t="str">
        <f>+IFERROR((VLOOKUP(A36,Hoja4!$A$2:$AA$1057,13,FALSE)),"")</f>
        <v>-</v>
      </c>
      <c r="K36" s="125">
        <f>+IFERROR((VLOOKUP(A36,Hoja4!$A$2:$AA$1057,14,FALSE)),"")</f>
        <v>0</v>
      </c>
      <c r="L36" s="34" t="str">
        <f>+IFERROR((VLOOKUP(A36,Hoja4!$A$2:$AB$1057,15,FALSE)),"")</f>
        <v>-</v>
      </c>
      <c r="M36" s="34" t="str">
        <f>+IFERROR((VLOOKUP(A36,Hoja4!$A$2:$AB$1057,16,FALSE)),"")</f>
        <v>-</v>
      </c>
      <c r="N36" s="195">
        <f>+IFERROR((VLOOKUP(A36,Hoja4!$A$2:$AB$1057,17,FALSE)),"")</f>
        <v>0</v>
      </c>
    </row>
    <row r="37" spans="1:14" x14ac:dyDescent="0.25">
      <c r="A37" s="121">
        <v>26</v>
      </c>
      <c r="B37" s="35" t="str">
        <f>+IFERROR((VLOOKUP(A37,Hoja4!$A$2:$M$1057,4,FALSE)),"")</f>
        <v/>
      </c>
      <c r="C37" s="33" t="str">
        <f>+IFERROR((VLOOKUP(A37,Hoja4!$A$2:$M$1057,5,FALSE)),"")</f>
        <v/>
      </c>
      <c r="D37" s="34" t="str">
        <f>+IFERROR((VLOOKUP(A37,Hoja4!$A$2:$AA$1057,7,FALSE)),"")</f>
        <v/>
      </c>
      <c r="E37" s="34" t="str">
        <f>+IFERROR((VLOOKUP(A37,Hoja4!$A$2:$AA$1057,8,FALSE)),"")</f>
        <v/>
      </c>
      <c r="F37" s="34" t="str">
        <f>+IFERROR((VLOOKUP(A37,Hoja4!$A$2:$AA$1057,9,FALSE)),"")</f>
        <v/>
      </c>
      <c r="G37" s="34" t="str">
        <f>+IFERROR((VLOOKUP(A37,Hoja4!$A$2:$AA$1057,10,FALSE)),"")</f>
        <v/>
      </c>
      <c r="H37" s="34" t="str">
        <f>+IFERROR((VLOOKUP(A37,Hoja4!$A$2:$AA$1057,11,FALSE)),"")</f>
        <v/>
      </c>
      <c r="I37" s="34" t="str">
        <f>+IFERROR((VLOOKUP(A37,Hoja4!$A$2:$AA$1057,12,FALSE)),"")</f>
        <v/>
      </c>
      <c r="J37" s="34" t="str">
        <f>+IFERROR((VLOOKUP(A37,Hoja4!$A$2:$AA$1057,13,FALSE)),"")</f>
        <v/>
      </c>
      <c r="K37" s="125" t="str">
        <f>+IFERROR((VLOOKUP(A37,Hoja4!$A$2:$AA$1057,14,FALSE)),"")</f>
        <v/>
      </c>
      <c r="L37" s="34" t="str">
        <f>+IFERROR((VLOOKUP(A37,Hoja4!$A$2:$AB$1057,15,FALSE)),"")</f>
        <v/>
      </c>
      <c r="M37" s="34" t="str">
        <f>+IFERROR((VLOOKUP(A37,Hoja4!$A$2:$AB$1057,16,FALSE)),"")</f>
        <v/>
      </c>
      <c r="N37" s="195" t="str">
        <f>+IFERROR((VLOOKUP(A37,Hoja4!$A$2:$AB$1057,17,FALSE)),"")</f>
        <v/>
      </c>
    </row>
    <row r="38" spans="1:14" x14ac:dyDescent="0.25">
      <c r="A38" s="121">
        <v>27</v>
      </c>
      <c r="B38" s="35" t="str">
        <f>+IFERROR((VLOOKUP(A38,Hoja4!$A$2:$M$1057,4,FALSE)),"")</f>
        <v/>
      </c>
      <c r="C38" s="33" t="str">
        <f>+IFERROR((VLOOKUP(A38,Hoja4!$A$2:$M$1057,5,FALSE)),"")</f>
        <v/>
      </c>
      <c r="D38" s="34" t="str">
        <f>+IFERROR((VLOOKUP(A38,Hoja4!$A$2:$AA$1057,7,FALSE)),"")</f>
        <v/>
      </c>
      <c r="E38" s="34" t="str">
        <f>+IFERROR((VLOOKUP(A38,Hoja4!$A$2:$AA$1057,8,FALSE)),"")</f>
        <v/>
      </c>
      <c r="F38" s="34" t="str">
        <f>+IFERROR((VLOOKUP(A38,Hoja4!$A$2:$AA$1057,9,FALSE)),"")</f>
        <v/>
      </c>
      <c r="G38" s="34" t="str">
        <f>+IFERROR((VLOOKUP(A38,Hoja4!$A$2:$AA$1057,10,FALSE)),"")</f>
        <v/>
      </c>
      <c r="H38" s="34" t="str">
        <f>+IFERROR((VLOOKUP(A38,Hoja4!$A$2:$AA$1057,11,FALSE)),"")</f>
        <v/>
      </c>
      <c r="I38" s="34" t="str">
        <f>+IFERROR((VLOOKUP(A38,Hoja4!$A$2:$AA$1057,12,FALSE)),"")</f>
        <v/>
      </c>
      <c r="J38" s="34" t="str">
        <f>+IFERROR((VLOOKUP(A38,Hoja4!$A$2:$AA$1057,13,FALSE)),"")</f>
        <v/>
      </c>
      <c r="K38" s="125" t="str">
        <f>+IFERROR((VLOOKUP(A38,Hoja4!$A$2:$AA$1057,14,FALSE)),"")</f>
        <v/>
      </c>
      <c r="L38" s="34" t="str">
        <f>+IFERROR((VLOOKUP(A38,Hoja4!$A$2:$AB$1057,15,FALSE)),"")</f>
        <v/>
      </c>
      <c r="M38" s="34" t="str">
        <f>+IFERROR((VLOOKUP(A38,Hoja4!$A$2:$AB$1057,16,FALSE)),"")</f>
        <v/>
      </c>
      <c r="N38" s="195" t="str">
        <f>+IFERROR((VLOOKUP(A38,Hoja4!$A$2:$AB$1057,17,FALSE)),"")</f>
        <v/>
      </c>
    </row>
    <row r="39" spans="1:14" x14ac:dyDescent="0.25">
      <c r="A39" s="121">
        <v>28</v>
      </c>
      <c r="B39" s="35" t="str">
        <f>+IFERROR((VLOOKUP(A39,Hoja4!$A$2:$M$1057,4,FALSE)),"")</f>
        <v/>
      </c>
      <c r="C39" s="33" t="str">
        <f>+IFERROR((VLOOKUP(A39,Hoja4!$A$2:$M$1057,5,FALSE)),"")</f>
        <v/>
      </c>
      <c r="D39" s="34" t="str">
        <f>+IFERROR((VLOOKUP(A39,Hoja4!$A$2:$AA$1057,7,FALSE)),"")</f>
        <v/>
      </c>
      <c r="E39" s="34" t="str">
        <f>+IFERROR((VLOOKUP(A39,Hoja4!$A$2:$AA$1057,8,FALSE)),"")</f>
        <v/>
      </c>
      <c r="F39" s="34" t="str">
        <f>+IFERROR((VLOOKUP(A39,Hoja4!$A$2:$AA$1057,9,FALSE)),"")</f>
        <v/>
      </c>
      <c r="G39" s="34" t="str">
        <f>+IFERROR((VLOOKUP(A39,Hoja4!$A$2:$AA$1057,10,FALSE)),"")</f>
        <v/>
      </c>
      <c r="H39" s="34" t="str">
        <f>+IFERROR((VLOOKUP(A39,Hoja4!$A$2:$AA$1057,11,FALSE)),"")</f>
        <v/>
      </c>
      <c r="I39" s="34" t="str">
        <f>+IFERROR((VLOOKUP(A39,Hoja4!$A$2:$AA$1057,12,FALSE)),"")</f>
        <v/>
      </c>
      <c r="J39" s="34" t="str">
        <f>+IFERROR((VLOOKUP(A39,Hoja4!$A$2:$AA$1057,13,FALSE)),"")</f>
        <v/>
      </c>
      <c r="K39" s="125" t="str">
        <f>+IFERROR((VLOOKUP(A39,Hoja4!$A$2:$AA$1057,14,FALSE)),"")</f>
        <v/>
      </c>
      <c r="L39" s="34" t="str">
        <f>+IFERROR((VLOOKUP(A39,Hoja4!$A$2:$AB$1057,15,FALSE)),"")</f>
        <v/>
      </c>
      <c r="M39" s="34" t="str">
        <f>+IFERROR((VLOOKUP(A39,Hoja4!$A$2:$AB$1057,16,FALSE)),"")</f>
        <v/>
      </c>
      <c r="N39" s="195" t="str">
        <f>+IFERROR((VLOOKUP(A39,Hoja4!$A$2:$AB$1057,17,FALSE)),"")</f>
        <v/>
      </c>
    </row>
    <row r="40" spans="1:14" x14ac:dyDescent="0.25">
      <c r="A40" s="121">
        <v>29</v>
      </c>
      <c r="B40" s="35" t="str">
        <f>+IFERROR((VLOOKUP(A40,Hoja4!$A$2:$M$1057,4,FALSE)),"")</f>
        <v/>
      </c>
      <c r="C40" s="33" t="str">
        <f>+IFERROR((VLOOKUP(A40,Hoja4!$A$2:$M$1057,5,FALSE)),"")</f>
        <v/>
      </c>
      <c r="D40" s="34" t="str">
        <f>+IFERROR((VLOOKUP(A40,Hoja4!$A$2:$AA$1057,7,FALSE)),"")</f>
        <v/>
      </c>
      <c r="E40" s="34" t="str">
        <f>+IFERROR((VLOOKUP(A40,Hoja4!$A$2:$AA$1057,8,FALSE)),"")</f>
        <v/>
      </c>
      <c r="F40" s="34" t="str">
        <f>+IFERROR((VLOOKUP(A40,Hoja4!$A$2:$AA$1057,9,FALSE)),"")</f>
        <v/>
      </c>
      <c r="G40" s="34" t="str">
        <f>+IFERROR((VLOOKUP(A40,Hoja4!$A$2:$AA$1057,10,FALSE)),"")</f>
        <v/>
      </c>
      <c r="H40" s="34" t="str">
        <f>+IFERROR((VLOOKUP(A40,Hoja4!$A$2:$AA$1057,11,FALSE)),"")</f>
        <v/>
      </c>
      <c r="I40" s="34" t="str">
        <f>+IFERROR((VLOOKUP(A40,Hoja4!$A$2:$AA$1057,12,FALSE)),"")</f>
        <v/>
      </c>
      <c r="J40" s="34" t="str">
        <f>+IFERROR((VLOOKUP(A40,Hoja4!$A$2:$AA$1057,13,FALSE)),"")</f>
        <v/>
      </c>
      <c r="K40" s="125" t="str">
        <f>+IFERROR((VLOOKUP(A40,Hoja4!$A$2:$AA$1057,14,FALSE)),"")</f>
        <v/>
      </c>
      <c r="L40" s="34" t="str">
        <f>+IFERROR((VLOOKUP(A40,Hoja4!$A$2:$AB$1057,15,FALSE)),"")</f>
        <v/>
      </c>
      <c r="M40" s="34" t="str">
        <f>+IFERROR((VLOOKUP(A40,Hoja4!$A$2:$AB$1057,16,FALSE)),"")</f>
        <v/>
      </c>
      <c r="N40" s="195" t="str">
        <f>+IFERROR((VLOOKUP(A40,Hoja4!$A$2:$AB$1057,17,FALSE)),"")</f>
        <v/>
      </c>
    </row>
    <row r="41" spans="1:14" x14ac:dyDescent="0.25">
      <c r="A41" s="121">
        <v>30</v>
      </c>
      <c r="B41" s="35" t="str">
        <f>+IFERROR((VLOOKUP(A41,Hoja4!$A$2:$M$1057,4,FALSE)),"")</f>
        <v/>
      </c>
      <c r="C41" s="33" t="str">
        <f>+IFERROR((VLOOKUP(A41,Hoja4!$A$2:$M$1057,5,FALSE)),"")</f>
        <v/>
      </c>
      <c r="D41" s="34" t="str">
        <f>+IFERROR((VLOOKUP(A41,Hoja4!$A$2:$AA$1057,7,FALSE)),"")</f>
        <v/>
      </c>
      <c r="E41" s="34" t="str">
        <f>+IFERROR((VLOOKUP(A41,Hoja4!$A$2:$AA$1057,8,FALSE)),"")</f>
        <v/>
      </c>
      <c r="F41" s="34" t="str">
        <f>+IFERROR((VLOOKUP(A41,Hoja4!$A$2:$AA$1057,9,FALSE)),"")</f>
        <v/>
      </c>
      <c r="G41" s="34" t="str">
        <f>+IFERROR((VLOOKUP(A41,Hoja4!$A$2:$AA$1057,10,FALSE)),"")</f>
        <v/>
      </c>
      <c r="H41" s="34" t="str">
        <f>+IFERROR((VLOOKUP(A41,Hoja4!$A$2:$AA$1057,11,FALSE)),"")</f>
        <v/>
      </c>
      <c r="I41" s="34" t="str">
        <f>+IFERROR((VLOOKUP(A41,Hoja4!$A$2:$AA$1057,12,FALSE)),"")</f>
        <v/>
      </c>
      <c r="J41" s="34" t="str">
        <f>+IFERROR((VLOOKUP(A41,Hoja4!$A$2:$AA$1057,13,FALSE)),"")</f>
        <v/>
      </c>
      <c r="K41" s="125" t="str">
        <f>+IFERROR((VLOOKUP(A41,Hoja4!$A$2:$AA$1057,14,FALSE)),"")</f>
        <v/>
      </c>
      <c r="L41" s="34" t="str">
        <f>+IFERROR((VLOOKUP(A41,Hoja4!$A$2:$AB$1057,15,FALSE)),"")</f>
        <v/>
      </c>
      <c r="M41" s="34" t="str">
        <f>+IFERROR((VLOOKUP(A41,Hoja4!$A$2:$AB$1057,16,FALSE)),"")</f>
        <v/>
      </c>
      <c r="N41" s="195" t="str">
        <f>+IFERROR((VLOOKUP(A41,Hoja4!$A$2:$AB$1057,17,FALSE)),"")</f>
        <v/>
      </c>
    </row>
    <row r="42" spans="1:14" x14ac:dyDescent="0.25">
      <c r="A42" s="121">
        <v>31</v>
      </c>
      <c r="B42" s="35" t="str">
        <f>+IFERROR((VLOOKUP(A42,Hoja4!$A$2:$M$1057,4,FALSE)),"")</f>
        <v/>
      </c>
      <c r="C42" s="33" t="str">
        <f>+IFERROR((VLOOKUP(A42,Hoja4!$A$2:$M$1057,5,FALSE)),"")</f>
        <v/>
      </c>
      <c r="D42" s="34" t="str">
        <f>+IFERROR((VLOOKUP(A42,Hoja4!$A$2:$AA$1057,7,FALSE)),"")</f>
        <v/>
      </c>
      <c r="E42" s="34" t="str">
        <f>+IFERROR((VLOOKUP(A42,Hoja4!$A$2:$AA$1057,8,FALSE)),"")</f>
        <v/>
      </c>
      <c r="F42" s="34" t="str">
        <f>+IFERROR((VLOOKUP(A42,Hoja4!$A$2:$AA$1057,9,FALSE)),"")</f>
        <v/>
      </c>
      <c r="G42" s="34" t="str">
        <f>+IFERROR((VLOOKUP(A42,Hoja4!$A$2:$AA$1057,10,FALSE)),"")</f>
        <v/>
      </c>
      <c r="H42" s="34" t="str">
        <f>+IFERROR((VLOOKUP(A42,Hoja4!$A$2:$AA$1057,11,FALSE)),"")</f>
        <v/>
      </c>
      <c r="I42" s="34" t="str">
        <f>+IFERROR((VLOOKUP(A42,Hoja4!$A$2:$AA$1057,12,FALSE)),"")</f>
        <v/>
      </c>
      <c r="J42" s="34" t="str">
        <f>+IFERROR((VLOOKUP(A42,Hoja4!$A$2:$AA$1057,13,FALSE)),"")</f>
        <v/>
      </c>
      <c r="K42" s="125" t="str">
        <f>+IFERROR((VLOOKUP(A42,Hoja4!$A$2:$AA$1057,14,FALSE)),"")</f>
        <v/>
      </c>
      <c r="L42" s="34" t="str">
        <f>+IFERROR((VLOOKUP(A42,Hoja4!$A$2:$AB$1057,15,FALSE)),"")</f>
        <v/>
      </c>
      <c r="M42" s="34" t="str">
        <f>+IFERROR((VLOOKUP(A42,Hoja4!$A$2:$AB$1057,16,FALSE)),"")</f>
        <v/>
      </c>
      <c r="N42" s="195" t="str">
        <f>+IFERROR((VLOOKUP(A42,Hoja4!$A$2:$AB$1057,17,FALSE)),"")</f>
        <v/>
      </c>
    </row>
    <row r="43" spans="1:14" x14ac:dyDescent="0.25">
      <c r="A43" s="121">
        <v>32</v>
      </c>
      <c r="B43" s="35" t="str">
        <f>+IFERROR((VLOOKUP(A43,Hoja4!$A$2:$M$1057,4,FALSE)),"")</f>
        <v/>
      </c>
      <c r="C43" s="33" t="str">
        <f>+IFERROR((VLOOKUP(A43,Hoja4!$A$2:$M$1057,5,FALSE)),"")</f>
        <v/>
      </c>
      <c r="D43" s="34" t="str">
        <f>+IFERROR((VLOOKUP(A43,Hoja4!$A$2:$AA$1057,7,FALSE)),"")</f>
        <v/>
      </c>
      <c r="E43" s="34" t="str">
        <f>+IFERROR((VLOOKUP(A43,Hoja4!$A$2:$AA$1057,8,FALSE)),"")</f>
        <v/>
      </c>
      <c r="F43" s="34" t="str">
        <f>+IFERROR((VLOOKUP(A43,Hoja4!$A$2:$AA$1057,9,FALSE)),"")</f>
        <v/>
      </c>
      <c r="G43" s="34" t="str">
        <f>+IFERROR((VLOOKUP(A43,Hoja4!$A$2:$AA$1057,10,FALSE)),"")</f>
        <v/>
      </c>
      <c r="H43" s="34" t="str">
        <f>+IFERROR((VLOOKUP(A43,Hoja4!$A$2:$AA$1057,11,FALSE)),"")</f>
        <v/>
      </c>
      <c r="I43" s="34" t="str">
        <f>+IFERROR((VLOOKUP(A43,Hoja4!$A$2:$AA$1057,12,FALSE)),"")</f>
        <v/>
      </c>
      <c r="J43" s="34" t="str">
        <f>+IFERROR((VLOOKUP(A43,Hoja4!$A$2:$AA$1057,13,FALSE)),"")</f>
        <v/>
      </c>
      <c r="K43" s="125" t="str">
        <f>+IFERROR((VLOOKUP(A43,Hoja4!$A$2:$AA$1057,14,FALSE)),"")</f>
        <v/>
      </c>
      <c r="L43" s="34" t="str">
        <f>+IFERROR((VLOOKUP(A43,Hoja4!$A$2:$AB$1057,15,FALSE)),"")</f>
        <v/>
      </c>
      <c r="M43" s="34" t="str">
        <f>+IFERROR((VLOOKUP(A43,Hoja4!$A$2:$AB$1057,16,FALSE)),"")</f>
        <v/>
      </c>
      <c r="N43" s="195" t="str">
        <f>+IFERROR((VLOOKUP(A43,Hoja4!$A$2:$AB$1057,17,FALSE)),"")</f>
        <v/>
      </c>
    </row>
    <row r="44" spans="1:14" x14ac:dyDescent="0.25">
      <c r="A44" s="121">
        <v>33</v>
      </c>
      <c r="B44" s="35" t="str">
        <f>+IFERROR((VLOOKUP(A44,Hoja4!$A$2:$M$1057,4,FALSE)),"")</f>
        <v/>
      </c>
      <c r="C44" s="33" t="str">
        <f>+IFERROR((VLOOKUP(A44,Hoja4!$A$2:$M$1057,5,FALSE)),"")</f>
        <v/>
      </c>
      <c r="D44" s="34" t="str">
        <f>+IFERROR((VLOOKUP(A44,Hoja4!$A$2:$AA$1057,7,FALSE)),"")</f>
        <v/>
      </c>
      <c r="E44" s="34" t="str">
        <f>+IFERROR((VLOOKUP(A44,Hoja4!$A$2:$AA$1057,8,FALSE)),"")</f>
        <v/>
      </c>
      <c r="F44" s="34" t="str">
        <f>+IFERROR((VLOOKUP(A44,Hoja4!$A$2:$AA$1057,9,FALSE)),"")</f>
        <v/>
      </c>
      <c r="G44" s="34" t="str">
        <f>+IFERROR((VLOOKUP(A44,Hoja4!$A$2:$AA$1057,10,FALSE)),"")</f>
        <v/>
      </c>
      <c r="H44" s="34" t="str">
        <f>+IFERROR((VLOOKUP(A44,Hoja4!$A$2:$AA$1057,11,FALSE)),"")</f>
        <v/>
      </c>
      <c r="I44" s="34" t="str">
        <f>+IFERROR((VLOOKUP(A44,Hoja4!$A$2:$AA$1057,12,FALSE)),"")</f>
        <v/>
      </c>
      <c r="J44" s="34" t="str">
        <f>+IFERROR((VLOOKUP(A44,Hoja4!$A$2:$AA$1057,13,FALSE)),"")</f>
        <v/>
      </c>
      <c r="K44" s="125" t="str">
        <f>+IFERROR((VLOOKUP(A44,Hoja4!$A$2:$AA$1057,14,FALSE)),"")</f>
        <v/>
      </c>
      <c r="L44" s="34" t="str">
        <f>+IFERROR((VLOOKUP(A44,Hoja4!$A$2:$AB$1057,15,FALSE)),"")</f>
        <v/>
      </c>
      <c r="M44" s="34" t="str">
        <f>+IFERROR((VLOOKUP(A44,Hoja4!$A$2:$AB$1057,16,FALSE)),"")</f>
        <v/>
      </c>
      <c r="N44" s="195" t="str">
        <f>+IFERROR((VLOOKUP(A44,Hoja4!$A$2:$AB$1057,17,FALSE)),"")</f>
        <v/>
      </c>
    </row>
    <row r="45" spans="1:14" x14ac:dyDescent="0.25">
      <c r="A45" s="121">
        <v>34</v>
      </c>
      <c r="B45" s="35" t="str">
        <f>+IFERROR((VLOOKUP(A45,Hoja4!$A$2:$M$1057,4,FALSE)),"")</f>
        <v/>
      </c>
      <c r="C45" s="33" t="str">
        <f>+IFERROR((VLOOKUP(A45,Hoja4!$A$2:$M$1057,5,FALSE)),"")</f>
        <v/>
      </c>
      <c r="D45" s="34" t="str">
        <f>+IFERROR((VLOOKUP(A45,Hoja4!$A$2:$AA$1057,7,FALSE)),"")</f>
        <v/>
      </c>
      <c r="E45" s="34" t="str">
        <f>+IFERROR((VLOOKUP(A45,Hoja4!$A$2:$AA$1057,8,FALSE)),"")</f>
        <v/>
      </c>
      <c r="F45" s="34" t="str">
        <f>+IFERROR((VLOOKUP(A45,Hoja4!$A$2:$AA$1057,9,FALSE)),"")</f>
        <v/>
      </c>
      <c r="G45" s="34" t="str">
        <f>+IFERROR((VLOOKUP(A45,Hoja4!$A$2:$AA$1057,10,FALSE)),"")</f>
        <v/>
      </c>
      <c r="H45" s="34" t="str">
        <f>+IFERROR((VLOOKUP(A45,Hoja4!$A$2:$AA$1057,11,FALSE)),"")</f>
        <v/>
      </c>
      <c r="I45" s="34" t="str">
        <f>+IFERROR((VLOOKUP(A45,Hoja4!$A$2:$AA$1057,12,FALSE)),"")</f>
        <v/>
      </c>
      <c r="J45" s="34" t="str">
        <f>+IFERROR((VLOOKUP(A45,Hoja4!$A$2:$AA$1057,13,FALSE)),"")</f>
        <v/>
      </c>
      <c r="K45" s="125" t="str">
        <f>+IFERROR((VLOOKUP(A45,Hoja4!$A$2:$AA$1057,14,FALSE)),"")</f>
        <v/>
      </c>
      <c r="L45" s="34" t="str">
        <f>+IFERROR((VLOOKUP(A45,Hoja4!$A$2:$AB$1057,15,FALSE)),"")</f>
        <v/>
      </c>
      <c r="M45" s="34" t="str">
        <f>+IFERROR((VLOOKUP(A45,Hoja4!$A$2:$AB$1057,16,FALSE)),"")</f>
        <v/>
      </c>
      <c r="N45" s="195" t="str">
        <f>+IFERROR((VLOOKUP(A45,Hoja4!$A$2:$AB$1057,17,FALSE)),"")</f>
        <v/>
      </c>
    </row>
    <row r="46" spans="1:14" x14ac:dyDescent="0.25">
      <c r="A46" s="121">
        <v>35</v>
      </c>
      <c r="B46" s="35" t="str">
        <f>+IFERROR((VLOOKUP(A46,Hoja4!$A$2:$M$1057,4,FALSE)),"")</f>
        <v/>
      </c>
      <c r="C46" s="33" t="str">
        <f>+IFERROR((VLOOKUP(A46,Hoja4!$A$2:$M$1057,5,FALSE)),"")</f>
        <v/>
      </c>
      <c r="D46" s="34" t="str">
        <f>+IFERROR((VLOOKUP(A46,Hoja4!$A$2:$AA$1057,7,FALSE)),"")</f>
        <v/>
      </c>
      <c r="E46" s="34" t="str">
        <f>+IFERROR((VLOOKUP(A46,Hoja4!$A$2:$AA$1057,8,FALSE)),"")</f>
        <v/>
      </c>
      <c r="F46" s="34" t="str">
        <f>+IFERROR((VLOOKUP(A46,Hoja4!$A$2:$AA$1057,9,FALSE)),"")</f>
        <v/>
      </c>
      <c r="G46" s="34" t="str">
        <f>+IFERROR((VLOOKUP(A46,Hoja4!$A$2:$AA$1057,10,FALSE)),"")</f>
        <v/>
      </c>
      <c r="H46" s="34" t="str">
        <f>+IFERROR((VLOOKUP(A46,Hoja4!$A$2:$AA$1057,11,FALSE)),"")</f>
        <v/>
      </c>
      <c r="I46" s="34" t="str">
        <f>+IFERROR((VLOOKUP(A46,Hoja4!$A$2:$AA$1057,12,FALSE)),"")</f>
        <v/>
      </c>
      <c r="J46" s="34" t="str">
        <f>+IFERROR((VLOOKUP(A46,Hoja4!$A$2:$AA$1057,13,FALSE)),"")</f>
        <v/>
      </c>
      <c r="K46" s="125" t="str">
        <f>+IFERROR((VLOOKUP(A46,Hoja4!$A$2:$AA$1057,14,FALSE)),"")</f>
        <v/>
      </c>
      <c r="L46" s="34" t="str">
        <f>+IFERROR((VLOOKUP(A46,Hoja4!$A$2:$AB$1057,15,FALSE)),"")</f>
        <v/>
      </c>
      <c r="M46" s="34" t="str">
        <f>+IFERROR((VLOOKUP(A46,Hoja4!$A$2:$AB$1057,16,FALSE)),"")</f>
        <v/>
      </c>
      <c r="N46" s="195" t="str">
        <f>+IFERROR((VLOOKUP(A46,Hoja4!$A$2:$AB$1057,17,FALSE)),"")</f>
        <v/>
      </c>
    </row>
    <row r="47" spans="1:14" x14ac:dyDescent="0.25">
      <c r="A47" s="121">
        <v>36</v>
      </c>
      <c r="B47" s="35" t="str">
        <f>+IFERROR((VLOOKUP(A47,Hoja4!$A$2:$M$1057,4,FALSE)),"")</f>
        <v/>
      </c>
      <c r="C47" s="33" t="str">
        <f>+IFERROR((VLOOKUP(A47,Hoja4!$A$2:$M$1057,5,FALSE)),"")</f>
        <v/>
      </c>
      <c r="D47" s="34" t="str">
        <f>+IFERROR((VLOOKUP(A47,Hoja4!$A$2:$AA$1057,7,FALSE)),"")</f>
        <v/>
      </c>
      <c r="E47" s="34" t="str">
        <f>+IFERROR((VLOOKUP(A47,Hoja4!$A$2:$AA$1057,8,FALSE)),"")</f>
        <v/>
      </c>
      <c r="F47" s="34" t="str">
        <f>+IFERROR((VLOOKUP(A47,Hoja4!$A$2:$AA$1057,9,FALSE)),"")</f>
        <v/>
      </c>
      <c r="G47" s="34" t="str">
        <f>+IFERROR((VLOOKUP(A47,Hoja4!$A$2:$AA$1057,10,FALSE)),"")</f>
        <v/>
      </c>
      <c r="H47" s="34" t="str">
        <f>+IFERROR((VLOOKUP(A47,Hoja4!$A$2:$AA$1057,11,FALSE)),"")</f>
        <v/>
      </c>
      <c r="I47" s="34" t="str">
        <f>+IFERROR((VLOOKUP(A47,Hoja4!$A$2:$AA$1057,12,FALSE)),"")</f>
        <v/>
      </c>
      <c r="J47" s="34" t="str">
        <f>+IFERROR((VLOOKUP(A47,Hoja4!$A$2:$AA$1057,13,FALSE)),"")</f>
        <v/>
      </c>
      <c r="K47" s="125" t="str">
        <f>+IFERROR((VLOOKUP(A47,Hoja4!$A$2:$AA$1057,14,FALSE)),"")</f>
        <v/>
      </c>
      <c r="L47" s="34" t="str">
        <f>+IFERROR((VLOOKUP(A47,Hoja4!$A$2:$AB$1057,15,FALSE)),"")</f>
        <v/>
      </c>
      <c r="M47" s="34" t="str">
        <f>+IFERROR((VLOOKUP(A47,Hoja4!$A$2:$AB$1057,16,FALSE)),"")</f>
        <v/>
      </c>
      <c r="N47" s="195" t="str">
        <f>+IFERROR((VLOOKUP(A47,Hoja4!$A$2:$AB$1057,17,FALSE)),"")</f>
        <v/>
      </c>
    </row>
    <row r="48" spans="1:14" x14ac:dyDescent="0.25">
      <c r="A48" s="121">
        <v>37</v>
      </c>
      <c r="B48" s="35" t="str">
        <f>+IFERROR((VLOOKUP(A48,Hoja4!$A$2:$M$1057,4,FALSE)),"")</f>
        <v/>
      </c>
      <c r="C48" s="33" t="str">
        <f>+IFERROR((VLOOKUP(A48,Hoja4!$A$2:$M$1057,5,FALSE)),"")</f>
        <v/>
      </c>
      <c r="D48" s="34" t="str">
        <f>+IFERROR((VLOOKUP(A48,Hoja4!$A$2:$AA$1057,7,FALSE)),"")</f>
        <v/>
      </c>
      <c r="E48" s="34" t="str">
        <f>+IFERROR((VLOOKUP(A48,Hoja4!$A$2:$AA$1057,8,FALSE)),"")</f>
        <v/>
      </c>
      <c r="F48" s="34" t="str">
        <f>+IFERROR((VLOOKUP(A48,Hoja4!$A$2:$AA$1057,9,FALSE)),"")</f>
        <v/>
      </c>
      <c r="G48" s="34" t="str">
        <f>+IFERROR((VLOOKUP(A48,Hoja4!$A$2:$AA$1057,10,FALSE)),"")</f>
        <v/>
      </c>
      <c r="H48" s="34" t="str">
        <f>+IFERROR((VLOOKUP(A48,Hoja4!$A$2:$AA$1057,11,FALSE)),"")</f>
        <v/>
      </c>
      <c r="I48" s="34" t="str">
        <f>+IFERROR((VLOOKUP(A48,Hoja4!$A$2:$AA$1057,12,FALSE)),"")</f>
        <v/>
      </c>
      <c r="J48" s="34" t="str">
        <f>+IFERROR((VLOOKUP(A48,Hoja4!$A$2:$AA$1057,13,FALSE)),"")</f>
        <v/>
      </c>
      <c r="K48" s="125" t="str">
        <f>+IFERROR((VLOOKUP(A48,Hoja4!$A$2:$AA$1057,14,FALSE)),"")</f>
        <v/>
      </c>
      <c r="L48" s="34" t="str">
        <f>+IFERROR((VLOOKUP(A48,Hoja4!$A$2:$AB$1057,15,FALSE)),"")</f>
        <v/>
      </c>
      <c r="M48" s="34" t="str">
        <f>+IFERROR((VLOOKUP(A48,Hoja4!$A$2:$AB$1057,16,FALSE)),"")</f>
        <v/>
      </c>
      <c r="N48" s="195" t="str">
        <f>+IFERROR((VLOOKUP(A48,Hoja4!$A$2:$AB$1057,17,FALSE)),"")</f>
        <v/>
      </c>
    </row>
    <row r="49" spans="1:14" x14ac:dyDescent="0.25">
      <c r="A49" s="121">
        <v>38</v>
      </c>
      <c r="B49" s="35" t="str">
        <f>+IFERROR((VLOOKUP(A49,Hoja4!$A$2:$M$1057,4,FALSE)),"")</f>
        <v/>
      </c>
      <c r="C49" s="33" t="str">
        <f>+IFERROR((VLOOKUP(A49,Hoja4!$A$2:$M$1057,5,FALSE)),"")</f>
        <v/>
      </c>
      <c r="D49" s="34" t="str">
        <f>+IFERROR((VLOOKUP(A49,Hoja4!$A$2:$AA$1057,7,FALSE)),"")</f>
        <v/>
      </c>
      <c r="E49" s="34" t="str">
        <f>+IFERROR((VLOOKUP(A49,Hoja4!$A$2:$AA$1057,8,FALSE)),"")</f>
        <v/>
      </c>
      <c r="F49" s="34" t="str">
        <f>+IFERROR((VLOOKUP(A49,Hoja4!$A$2:$AA$1057,9,FALSE)),"")</f>
        <v/>
      </c>
      <c r="G49" s="34" t="str">
        <f>+IFERROR((VLOOKUP(A49,Hoja4!$A$2:$AA$1057,10,FALSE)),"")</f>
        <v/>
      </c>
      <c r="H49" s="34" t="str">
        <f>+IFERROR((VLOOKUP(A49,Hoja4!$A$2:$AA$1057,11,FALSE)),"")</f>
        <v/>
      </c>
      <c r="I49" s="34" t="str">
        <f>+IFERROR((VLOOKUP(A49,Hoja4!$A$2:$AA$1057,12,FALSE)),"")</f>
        <v/>
      </c>
      <c r="J49" s="34" t="str">
        <f>+IFERROR((VLOOKUP(A49,Hoja4!$A$2:$AA$1057,13,FALSE)),"")</f>
        <v/>
      </c>
      <c r="K49" s="125" t="str">
        <f>+IFERROR((VLOOKUP(A49,Hoja4!$A$2:$AA$1057,14,FALSE)),"")</f>
        <v/>
      </c>
      <c r="L49" s="34" t="str">
        <f>+IFERROR((VLOOKUP(A49,Hoja4!$A$2:$AB$1057,15,FALSE)),"")</f>
        <v/>
      </c>
      <c r="M49" s="34" t="str">
        <f>+IFERROR((VLOOKUP(A49,Hoja4!$A$2:$AB$1057,16,FALSE)),"")</f>
        <v/>
      </c>
      <c r="N49" s="195" t="str">
        <f>+IFERROR((VLOOKUP(A49,Hoja4!$A$2:$AB$1057,17,FALSE)),"")</f>
        <v/>
      </c>
    </row>
    <row r="50" spans="1:14" x14ac:dyDescent="0.25">
      <c r="A50" s="121">
        <v>39</v>
      </c>
      <c r="B50" s="35" t="str">
        <f>+IFERROR((VLOOKUP(A50,Hoja4!$A$2:$M$1057,4,FALSE)),"")</f>
        <v/>
      </c>
      <c r="C50" s="33" t="str">
        <f>+IFERROR((VLOOKUP(A50,Hoja4!$A$2:$M$1057,5,FALSE)),"")</f>
        <v/>
      </c>
      <c r="D50" s="34" t="str">
        <f>+IFERROR((VLOOKUP(A50,Hoja4!$A$2:$AA$1057,7,FALSE)),"")</f>
        <v/>
      </c>
      <c r="E50" s="34" t="str">
        <f>+IFERROR((VLOOKUP(A50,Hoja4!$A$2:$AA$1057,8,FALSE)),"")</f>
        <v/>
      </c>
      <c r="F50" s="34" t="str">
        <f>+IFERROR((VLOOKUP(A50,Hoja4!$A$2:$AA$1057,9,FALSE)),"")</f>
        <v/>
      </c>
      <c r="G50" s="34" t="str">
        <f>+IFERROR((VLOOKUP(A50,Hoja4!$A$2:$AA$1057,10,FALSE)),"")</f>
        <v/>
      </c>
      <c r="H50" s="34" t="str">
        <f>+IFERROR((VLOOKUP(A50,Hoja4!$A$2:$AA$1057,11,FALSE)),"")</f>
        <v/>
      </c>
      <c r="I50" s="34" t="str">
        <f>+IFERROR((VLOOKUP(A50,Hoja4!$A$2:$AA$1057,12,FALSE)),"")</f>
        <v/>
      </c>
      <c r="J50" s="34" t="str">
        <f>+IFERROR((VLOOKUP(A50,Hoja4!$A$2:$AA$1057,13,FALSE)),"")</f>
        <v/>
      </c>
      <c r="K50" s="125" t="str">
        <f>+IFERROR((VLOOKUP(A50,Hoja4!$A$2:$AA$1057,14,FALSE)),"")</f>
        <v/>
      </c>
      <c r="L50" s="34" t="str">
        <f>+IFERROR((VLOOKUP(A50,Hoja4!$A$2:$AB$1057,15,FALSE)),"")</f>
        <v/>
      </c>
      <c r="M50" s="34" t="str">
        <f>+IFERROR((VLOOKUP(A50,Hoja4!$A$2:$AB$1057,16,FALSE)),"")</f>
        <v/>
      </c>
      <c r="N50" s="195" t="str">
        <f>+IFERROR((VLOOKUP(A50,Hoja4!$A$2:$AB$1057,17,FALSE)),"")</f>
        <v/>
      </c>
    </row>
    <row r="51" spans="1:14" x14ac:dyDescent="0.25">
      <c r="A51" s="121">
        <v>40</v>
      </c>
      <c r="B51" s="35" t="str">
        <f>+IFERROR((VLOOKUP(A51,Hoja4!$A$2:$M$1057,4,FALSE)),"")</f>
        <v/>
      </c>
      <c r="C51" s="33" t="str">
        <f>+IFERROR((VLOOKUP(A51,Hoja4!$A$2:$M$1057,5,FALSE)),"")</f>
        <v/>
      </c>
      <c r="D51" s="34" t="str">
        <f>+IFERROR((VLOOKUP(A51,Hoja4!$A$2:$AA$1057,7,FALSE)),"")</f>
        <v/>
      </c>
      <c r="E51" s="34" t="str">
        <f>+IFERROR((VLOOKUP(A51,Hoja4!$A$2:$AA$1057,8,FALSE)),"")</f>
        <v/>
      </c>
      <c r="F51" s="34" t="str">
        <f>+IFERROR((VLOOKUP(A51,Hoja4!$A$2:$AA$1057,9,FALSE)),"")</f>
        <v/>
      </c>
      <c r="G51" s="34" t="str">
        <f>+IFERROR((VLOOKUP(A51,Hoja4!$A$2:$AA$1057,10,FALSE)),"")</f>
        <v/>
      </c>
      <c r="H51" s="34" t="str">
        <f>+IFERROR((VLOOKUP(A51,Hoja4!$A$2:$AA$1057,11,FALSE)),"")</f>
        <v/>
      </c>
      <c r="I51" s="34" t="str">
        <f>+IFERROR((VLOOKUP(A51,Hoja4!$A$2:$AA$1057,12,FALSE)),"")</f>
        <v/>
      </c>
      <c r="J51" s="34" t="str">
        <f>+IFERROR((VLOOKUP(A51,Hoja4!$A$2:$AA$1057,13,FALSE)),"")</f>
        <v/>
      </c>
      <c r="K51" s="125" t="str">
        <f>+IFERROR((VLOOKUP(A51,Hoja4!$A$2:$AA$1057,14,FALSE)),"")</f>
        <v/>
      </c>
      <c r="L51" s="34" t="str">
        <f>+IFERROR((VLOOKUP(A51,Hoja4!$A$2:$AB$1057,15,FALSE)),"")</f>
        <v/>
      </c>
      <c r="M51" s="34" t="str">
        <f>+IFERROR((VLOOKUP(A51,Hoja4!$A$2:$AB$1057,16,FALSE)),"")</f>
        <v/>
      </c>
      <c r="N51" s="195" t="str">
        <f>+IFERROR((VLOOKUP(A51,Hoja4!$A$2:$AB$1057,17,FALSE)),"")</f>
        <v/>
      </c>
    </row>
    <row r="52" spans="1:14" x14ac:dyDescent="0.25">
      <c r="A52" s="121">
        <v>41</v>
      </c>
      <c r="B52" s="35" t="str">
        <f>+IFERROR((VLOOKUP(A52,Hoja4!$A$2:$M$1057,4,FALSE)),"")</f>
        <v/>
      </c>
      <c r="C52" s="33" t="str">
        <f>+IFERROR((VLOOKUP(A52,Hoja4!$A$2:$M$1057,5,FALSE)),"")</f>
        <v/>
      </c>
      <c r="D52" s="34" t="str">
        <f>+IFERROR((VLOOKUP(A52,Hoja4!$A$2:$AA$1057,7,FALSE)),"")</f>
        <v/>
      </c>
      <c r="E52" s="34" t="str">
        <f>+IFERROR((VLOOKUP(A52,Hoja4!$A$2:$AA$1057,8,FALSE)),"")</f>
        <v/>
      </c>
      <c r="F52" s="34" t="str">
        <f>+IFERROR((VLOOKUP(A52,Hoja4!$A$2:$AA$1057,9,FALSE)),"")</f>
        <v/>
      </c>
      <c r="G52" s="34" t="str">
        <f>+IFERROR((VLOOKUP(A52,Hoja4!$A$2:$AA$1057,10,FALSE)),"")</f>
        <v/>
      </c>
      <c r="H52" s="34" t="str">
        <f>+IFERROR((VLOOKUP(A52,Hoja4!$A$2:$AA$1057,11,FALSE)),"")</f>
        <v/>
      </c>
      <c r="I52" s="34" t="str">
        <f>+IFERROR((VLOOKUP(A52,Hoja4!$A$2:$AA$1057,12,FALSE)),"")</f>
        <v/>
      </c>
      <c r="J52" s="34" t="str">
        <f>+IFERROR((VLOOKUP(A52,Hoja4!$A$2:$AA$1057,13,FALSE)),"")</f>
        <v/>
      </c>
      <c r="K52" s="125" t="str">
        <f>+IFERROR((VLOOKUP(A52,Hoja4!$A$2:$AA$1057,14,FALSE)),"")</f>
        <v/>
      </c>
      <c r="L52" s="34" t="str">
        <f>+IFERROR((VLOOKUP(A52,Hoja4!$A$2:$AB$1057,15,FALSE)),"")</f>
        <v/>
      </c>
      <c r="M52" s="34" t="str">
        <f>+IFERROR((VLOOKUP(A52,Hoja4!$A$2:$AB$1057,16,FALSE)),"")</f>
        <v/>
      </c>
      <c r="N52" s="195" t="str">
        <f>+IFERROR((VLOOKUP(A52,Hoja4!$A$2:$AB$1057,17,FALSE)),"")</f>
        <v/>
      </c>
    </row>
    <row r="53" spans="1:14" x14ac:dyDescent="0.25">
      <c r="A53" s="121">
        <v>42</v>
      </c>
      <c r="B53" s="35" t="str">
        <f>+IFERROR((VLOOKUP(A53,Hoja4!$A$2:$M$1057,4,FALSE)),"")</f>
        <v/>
      </c>
      <c r="C53" s="33" t="str">
        <f>+IFERROR((VLOOKUP(A53,Hoja4!$A$2:$M$1057,5,FALSE)),"")</f>
        <v/>
      </c>
      <c r="D53" s="34" t="str">
        <f>+IFERROR((VLOOKUP(A53,Hoja4!$A$2:$AA$1057,7,FALSE)),"")</f>
        <v/>
      </c>
      <c r="E53" s="34" t="str">
        <f>+IFERROR((VLOOKUP(A53,Hoja4!$A$2:$AA$1057,8,FALSE)),"")</f>
        <v/>
      </c>
      <c r="F53" s="34" t="str">
        <f>+IFERROR((VLOOKUP(A53,Hoja4!$A$2:$AA$1057,9,FALSE)),"")</f>
        <v/>
      </c>
      <c r="G53" s="34" t="str">
        <f>+IFERROR((VLOOKUP(A53,Hoja4!$A$2:$AA$1057,10,FALSE)),"")</f>
        <v/>
      </c>
      <c r="H53" s="34" t="str">
        <f>+IFERROR((VLOOKUP(A53,Hoja4!$A$2:$AA$1057,11,FALSE)),"")</f>
        <v/>
      </c>
      <c r="I53" s="34" t="str">
        <f>+IFERROR((VLOOKUP(A53,Hoja4!$A$2:$AA$1057,12,FALSE)),"")</f>
        <v/>
      </c>
      <c r="J53" s="34" t="str">
        <f>+IFERROR((VLOOKUP(A53,Hoja4!$A$2:$AA$1057,13,FALSE)),"")</f>
        <v/>
      </c>
      <c r="K53" s="125" t="str">
        <f>+IFERROR((VLOOKUP(A53,Hoja4!$A$2:$AA$1057,14,FALSE)),"")</f>
        <v/>
      </c>
      <c r="L53" s="34" t="str">
        <f>+IFERROR((VLOOKUP(A53,Hoja4!$A$2:$AB$1057,15,FALSE)),"")</f>
        <v/>
      </c>
      <c r="M53" s="34" t="str">
        <f>+IFERROR((VLOOKUP(A53,Hoja4!$A$2:$AB$1057,16,FALSE)),"")</f>
        <v/>
      </c>
      <c r="N53" s="195" t="str">
        <f>+IFERROR((VLOOKUP(A53,Hoja4!$A$2:$AB$1057,17,FALSE)),"")</f>
        <v/>
      </c>
    </row>
    <row r="54" spans="1:14" x14ac:dyDescent="0.25">
      <c r="A54" s="121">
        <v>43</v>
      </c>
      <c r="B54" s="35" t="str">
        <f>+IFERROR((VLOOKUP(A54,Hoja4!$A$2:$M$1057,4,FALSE)),"")</f>
        <v/>
      </c>
      <c r="C54" s="33" t="str">
        <f>+IFERROR((VLOOKUP(A54,Hoja4!$A$2:$M$1057,5,FALSE)),"")</f>
        <v/>
      </c>
      <c r="D54" s="34" t="str">
        <f>+IFERROR((VLOOKUP(A54,Hoja4!$A$2:$AA$1057,7,FALSE)),"")</f>
        <v/>
      </c>
      <c r="E54" s="34" t="str">
        <f>+IFERROR((VLOOKUP(A54,Hoja4!$A$2:$AA$1057,8,FALSE)),"")</f>
        <v/>
      </c>
      <c r="F54" s="34" t="str">
        <f>+IFERROR((VLOOKUP(A54,Hoja4!$A$2:$AA$1057,9,FALSE)),"")</f>
        <v/>
      </c>
      <c r="G54" s="34" t="str">
        <f>+IFERROR((VLOOKUP(A54,Hoja4!$A$2:$AA$1057,10,FALSE)),"")</f>
        <v/>
      </c>
      <c r="H54" s="34" t="str">
        <f>+IFERROR((VLOOKUP(A54,Hoja4!$A$2:$AA$1057,11,FALSE)),"")</f>
        <v/>
      </c>
      <c r="I54" s="34" t="str">
        <f>+IFERROR((VLOOKUP(A54,Hoja4!$A$2:$AA$1057,12,FALSE)),"")</f>
        <v/>
      </c>
      <c r="J54" s="34" t="str">
        <f>+IFERROR((VLOOKUP(A54,Hoja4!$A$2:$AA$1057,13,FALSE)),"")</f>
        <v/>
      </c>
      <c r="K54" s="125" t="str">
        <f>+IFERROR((VLOOKUP(A54,Hoja4!$A$2:$AA$1057,14,FALSE)),"")</f>
        <v/>
      </c>
      <c r="L54" s="34" t="str">
        <f>+IFERROR((VLOOKUP(A54,Hoja4!$A$2:$AB$1057,15,FALSE)),"")</f>
        <v/>
      </c>
      <c r="M54" s="34" t="str">
        <f>+IFERROR((VLOOKUP(A54,Hoja4!$A$2:$AB$1057,16,FALSE)),"")</f>
        <v/>
      </c>
      <c r="N54" s="195" t="str">
        <f>+IFERROR((VLOOKUP(A54,Hoja4!$A$2:$AB$1057,17,FALSE)),"")</f>
        <v/>
      </c>
    </row>
    <row r="55" spans="1:14" x14ac:dyDescent="0.25">
      <c r="A55" s="121">
        <v>44</v>
      </c>
      <c r="B55" s="35" t="str">
        <f>+IFERROR((VLOOKUP(A55,Hoja4!$A$2:$M$1057,4,FALSE)),"")</f>
        <v/>
      </c>
      <c r="C55" s="33" t="str">
        <f>+IFERROR((VLOOKUP(A55,Hoja4!$A$2:$M$1057,5,FALSE)),"")</f>
        <v/>
      </c>
      <c r="D55" s="34" t="str">
        <f>+IFERROR((VLOOKUP(A55,Hoja4!$A$2:$AA$1057,7,FALSE)),"")</f>
        <v/>
      </c>
      <c r="E55" s="34" t="str">
        <f>+IFERROR((VLOOKUP(A55,Hoja4!$A$2:$AA$1057,8,FALSE)),"")</f>
        <v/>
      </c>
      <c r="F55" s="34" t="str">
        <f>+IFERROR((VLOOKUP(A55,Hoja4!$A$2:$AA$1057,9,FALSE)),"")</f>
        <v/>
      </c>
      <c r="G55" s="34" t="str">
        <f>+IFERROR((VLOOKUP(A55,Hoja4!$A$2:$AA$1057,10,FALSE)),"")</f>
        <v/>
      </c>
      <c r="H55" s="34" t="str">
        <f>+IFERROR((VLOOKUP(A55,Hoja4!$A$2:$AA$1057,11,FALSE)),"")</f>
        <v/>
      </c>
      <c r="I55" s="34" t="str">
        <f>+IFERROR((VLOOKUP(A55,Hoja4!$A$2:$AA$1057,12,FALSE)),"")</f>
        <v/>
      </c>
      <c r="J55" s="34" t="str">
        <f>+IFERROR((VLOOKUP(A55,Hoja4!$A$2:$AA$1057,13,FALSE)),"")</f>
        <v/>
      </c>
      <c r="K55" s="125" t="str">
        <f>+IFERROR((VLOOKUP(A55,Hoja4!$A$2:$AA$1057,14,FALSE)),"")</f>
        <v/>
      </c>
      <c r="L55" s="34" t="str">
        <f>+IFERROR((VLOOKUP(A55,Hoja4!$A$2:$AB$1057,15,FALSE)),"")</f>
        <v/>
      </c>
      <c r="M55" s="34" t="str">
        <f>+IFERROR((VLOOKUP(A55,Hoja4!$A$2:$AB$1057,16,FALSE)),"")</f>
        <v/>
      </c>
      <c r="N55" s="195" t="str">
        <f>+IFERROR((VLOOKUP(A55,Hoja4!$A$2:$AB$1057,17,FALSE)),"")</f>
        <v/>
      </c>
    </row>
    <row r="56" spans="1:14" x14ac:dyDescent="0.25">
      <c r="A56" s="121">
        <v>45</v>
      </c>
      <c r="B56" s="35" t="str">
        <f>+IFERROR((VLOOKUP(A56,Hoja4!$A$2:$M$1057,4,FALSE)),"")</f>
        <v/>
      </c>
      <c r="C56" s="33" t="str">
        <f>+IFERROR((VLOOKUP(A56,Hoja4!$A$2:$M$1057,5,FALSE)),"")</f>
        <v/>
      </c>
      <c r="D56" s="34" t="str">
        <f>+IFERROR((VLOOKUP(A56,Hoja4!$A$2:$AA$1057,7,FALSE)),"")</f>
        <v/>
      </c>
      <c r="E56" s="34" t="str">
        <f>+IFERROR((VLOOKUP(A56,Hoja4!$A$2:$AA$1057,8,FALSE)),"")</f>
        <v/>
      </c>
      <c r="F56" s="34" t="str">
        <f>+IFERROR((VLOOKUP(A56,Hoja4!$A$2:$AA$1057,9,FALSE)),"")</f>
        <v/>
      </c>
      <c r="G56" s="34" t="str">
        <f>+IFERROR((VLOOKUP(A56,Hoja4!$A$2:$AA$1057,10,FALSE)),"")</f>
        <v/>
      </c>
      <c r="H56" s="34" t="str">
        <f>+IFERROR((VLOOKUP(A56,Hoja4!$A$2:$AA$1057,11,FALSE)),"")</f>
        <v/>
      </c>
      <c r="I56" s="34" t="str">
        <f>+IFERROR((VLOOKUP(A56,Hoja4!$A$2:$AA$1057,12,FALSE)),"")</f>
        <v/>
      </c>
      <c r="J56" s="34" t="str">
        <f>+IFERROR((VLOOKUP(A56,Hoja4!$A$2:$AA$1057,13,FALSE)),"")</f>
        <v/>
      </c>
      <c r="K56" s="125" t="str">
        <f>+IFERROR((VLOOKUP(A56,Hoja4!$A$2:$AA$1057,14,FALSE)),"")</f>
        <v/>
      </c>
      <c r="L56" s="34" t="str">
        <f>+IFERROR((VLOOKUP(A56,Hoja4!$A$2:$AB$1057,15,FALSE)),"")</f>
        <v/>
      </c>
      <c r="M56" s="34" t="str">
        <f>+IFERROR((VLOOKUP(A56,Hoja4!$A$2:$AB$1057,16,FALSE)),"")</f>
        <v/>
      </c>
      <c r="N56" s="195" t="str">
        <f>+IFERROR((VLOOKUP(A56,Hoja4!$A$2:$AB$1057,17,FALSE)),"")</f>
        <v/>
      </c>
    </row>
    <row r="57" spans="1:14" x14ac:dyDescent="0.25">
      <c r="A57" s="121">
        <v>46</v>
      </c>
      <c r="B57" s="35" t="str">
        <f>+IFERROR((VLOOKUP(A57,Hoja4!$A$2:$M$1057,4,FALSE)),"")</f>
        <v/>
      </c>
      <c r="C57" s="33" t="str">
        <f>+IFERROR((VLOOKUP(A57,Hoja4!$A$2:$M$1057,5,FALSE)),"")</f>
        <v/>
      </c>
      <c r="D57" s="34" t="str">
        <f>+IFERROR((VLOOKUP(A57,Hoja4!$A$2:$AA$1057,7,FALSE)),"")</f>
        <v/>
      </c>
      <c r="E57" s="34" t="str">
        <f>+IFERROR((VLOOKUP(A57,Hoja4!$A$2:$AA$1057,8,FALSE)),"")</f>
        <v/>
      </c>
      <c r="F57" s="34" t="str">
        <f>+IFERROR((VLOOKUP(A57,Hoja4!$A$2:$AA$1057,9,FALSE)),"")</f>
        <v/>
      </c>
      <c r="G57" s="34" t="str">
        <f>+IFERROR((VLOOKUP(A57,Hoja4!$A$2:$AA$1057,10,FALSE)),"")</f>
        <v/>
      </c>
      <c r="H57" s="34" t="str">
        <f>+IFERROR((VLOOKUP(A57,Hoja4!$A$2:$AA$1057,11,FALSE)),"")</f>
        <v/>
      </c>
      <c r="I57" s="34" t="str">
        <f>+IFERROR((VLOOKUP(A57,Hoja4!$A$2:$AA$1057,12,FALSE)),"")</f>
        <v/>
      </c>
      <c r="J57" s="34" t="str">
        <f>+IFERROR((VLOOKUP(A57,Hoja4!$A$2:$AA$1057,13,FALSE)),"")</f>
        <v/>
      </c>
      <c r="K57" s="125" t="str">
        <f>+IFERROR((VLOOKUP(A57,Hoja4!$A$2:$AA$1057,14,FALSE)),"")</f>
        <v/>
      </c>
      <c r="L57" s="34" t="str">
        <f>+IFERROR((VLOOKUP(A57,Hoja4!$A$2:$AB$1057,15,FALSE)),"")</f>
        <v/>
      </c>
      <c r="M57" s="34" t="str">
        <f>+IFERROR((VLOOKUP(A57,Hoja4!$A$2:$AB$1057,16,FALSE)),"")</f>
        <v/>
      </c>
      <c r="N57" s="195" t="str">
        <f>+IFERROR((VLOOKUP(A57,Hoja4!$A$2:$AB$1057,17,FALSE)),"")</f>
        <v/>
      </c>
    </row>
    <row r="58" spans="1:14" x14ac:dyDescent="0.25">
      <c r="A58" s="121">
        <v>47</v>
      </c>
      <c r="B58" s="35" t="str">
        <f>+IFERROR((VLOOKUP(A58,Hoja4!$A$2:$M$1057,4,FALSE)),"")</f>
        <v/>
      </c>
      <c r="C58" s="33" t="str">
        <f>+IFERROR((VLOOKUP(A58,Hoja4!$A$2:$M$1057,5,FALSE)),"")</f>
        <v/>
      </c>
      <c r="D58" s="34" t="str">
        <f>+IFERROR((VLOOKUP(A58,Hoja4!$A$2:$AA$1057,7,FALSE)),"")</f>
        <v/>
      </c>
      <c r="E58" s="34" t="str">
        <f>+IFERROR((VLOOKUP(A58,Hoja4!$A$2:$AA$1057,8,FALSE)),"")</f>
        <v/>
      </c>
      <c r="F58" s="34" t="str">
        <f>+IFERROR((VLOOKUP(A58,Hoja4!$A$2:$AA$1057,9,FALSE)),"")</f>
        <v/>
      </c>
      <c r="G58" s="34" t="str">
        <f>+IFERROR((VLOOKUP(A58,Hoja4!$A$2:$AA$1057,10,FALSE)),"")</f>
        <v/>
      </c>
      <c r="H58" s="34" t="str">
        <f>+IFERROR((VLOOKUP(A58,Hoja4!$A$2:$AA$1057,11,FALSE)),"")</f>
        <v/>
      </c>
      <c r="I58" s="34" t="str">
        <f>+IFERROR((VLOOKUP(A58,Hoja4!$A$2:$AA$1057,12,FALSE)),"")</f>
        <v/>
      </c>
      <c r="J58" s="34" t="str">
        <f>+IFERROR((VLOOKUP(A58,Hoja4!$A$2:$AA$1057,13,FALSE)),"")</f>
        <v/>
      </c>
      <c r="K58" s="125" t="str">
        <f>+IFERROR((VLOOKUP(A58,Hoja4!$A$2:$AA$1057,14,FALSE)),"")</f>
        <v/>
      </c>
      <c r="L58" s="34" t="str">
        <f>+IFERROR((VLOOKUP(A58,Hoja4!$A$2:$AB$1057,15,FALSE)),"")</f>
        <v/>
      </c>
      <c r="M58" s="34" t="str">
        <f>+IFERROR((VLOOKUP(A58,Hoja4!$A$2:$AB$1057,16,FALSE)),"")</f>
        <v/>
      </c>
      <c r="N58" s="195" t="str">
        <f>+IFERROR((VLOOKUP(A58,Hoja4!$A$2:$AB$1057,17,FALSE)),"")</f>
        <v/>
      </c>
    </row>
    <row r="59" spans="1:14" x14ac:dyDescent="0.25">
      <c r="A59" s="121">
        <v>48</v>
      </c>
      <c r="B59" s="35" t="str">
        <f>+IFERROR((VLOOKUP(A59,Hoja4!$A$2:$M$1057,4,FALSE)),"")</f>
        <v/>
      </c>
      <c r="C59" s="33" t="str">
        <f>+IFERROR((VLOOKUP(A59,Hoja4!$A$2:$M$1057,5,FALSE)),"")</f>
        <v/>
      </c>
      <c r="D59" s="34" t="str">
        <f>+IFERROR((VLOOKUP(A59,Hoja4!$A$2:$AA$1057,7,FALSE)),"")</f>
        <v/>
      </c>
      <c r="E59" s="34" t="str">
        <f>+IFERROR((VLOOKUP(A59,Hoja4!$A$2:$AA$1057,8,FALSE)),"")</f>
        <v/>
      </c>
      <c r="F59" s="34" t="str">
        <f>+IFERROR((VLOOKUP(A59,Hoja4!$A$2:$AA$1057,9,FALSE)),"")</f>
        <v/>
      </c>
      <c r="G59" s="34" t="str">
        <f>+IFERROR((VLOOKUP(A59,Hoja4!$A$2:$AA$1057,10,FALSE)),"")</f>
        <v/>
      </c>
      <c r="H59" s="34" t="str">
        <f>+IFERROR((VLOOKUP(A59,Hoja4!$A$2:$AA$1057,11,FALSE)),"")</f>
        <v/>
      </c>
      <c r="I59" s="34" t="str">
        <f>+IFERROR((VLOOKUP(A59,Hoja4!$A$2:$AA$1057,12,FALSE)),"")</f>
        <v/>
      </c>
      <c r="J59" s="34" t="str">
        <f>+IFERROR((VLOOKUP(A59,Hoja4!$A$2:$AA$1057,13,FALSE)),"")</f>
        <v/>
      </c>
      <c r="K59" s="125" t="str">
        <f>+IFERROR((VLOOKUP(A59,Hoja4!$A$2:$AA$1057,14,FALSE)),"")</f>
        <v/>
      </c>
      <c r="L59" s="34" t="str">
        <f>+IFERROR((VLOOKUP(A59,Hoja4!$A$2:$AB$1057,15,FALSE)),"")</f>
        <v/>
      </c>
      <c r="M59" s="34" t="str">
        <f>+IFERROR((VLOOKUP(A59,Hoja4!$A$2:$AB$1057,16,FALSE)),"")</f>
        <v/>
      </c>
      <c r="N59" s="195" t="str">
        <f>+IFERROR((VLOOKUP(A59,Hoja4!$A$2:$AB$1057,17,FALSE)),"")</f>
        <v/>
      </c>
    </row>
    <row r="60" spans="1:14" x14ac:dyDescent="0.25">
      <c r="A60" s="121">
        <v>49</v>
      </c>
      <c r="B60" s="35" t="str">
        <f>+IFERROR((VLOOKUP(A60,Hoja4!$A$2:$M$1057,4,FALSE)),"")</f>
        <v/>
      </c>
      <c r="C60" s="33" t="str">
        <f>+IFERROR((VLOOKUP(A60,Hoja4!$A$2:$M$1057,5,FALSE)),"")</f>
        <v/>
      </c>
      <c r="D60" s="34" t="str">
        <f>+IFERROR((VLOOKUP(A60,Hoja4!$A$2:$AA$1057,7,FALSE)),"")</f>
        <v/>
      </c>
      <c r="E60" s="34" t="str">
        <f>+IFERROR((VLOOKUP(A60,Hoja4!$A$2:$AA$1057,8,FALSE)),"")</f>
        <v/>
      </c>
      <c r="F60" s="34" t="str">
        <f>+IFERROR((VLOOKUP(A60,Hoja4!$A$2:$AA$1057,9,FALSE)),"")</f>
        <v/>
      </c>
      <c r="G60" s="34" t="str">
        <f>+IFERROR((VLOOKUP(A60,Hoja4!$A$2:$AA$1057,10,FALSE)),"")</f>
        <v/>
      </c>
      <c r="H60" s="34" t="str">
        <f>+IFERROR((VLOOKUP(A60,Hoja4!$A$2:$AA$1057,11,FALSE)),"")</f>
        <v/>
      </c>
      <c r="I60" s="34" t="str">
        <f>+IFERROR((VLOOKUP(A60,Hoja4!$A$2:$AA$1057,12,FALSE)),"")</f>
        <v/>
      </c>
      <c r="J60" s="34" t="str">
        <f>+IFERROR((VLOOKUP(A60,Hoja4!$A$2:$AA$1057,13,FALSE)),"")</f>
        <v/>
      </c>
      <c r="K60" s="125" t="str">
        <f>+IFERROR((VLOOKUP(A60,Hoja4!$A$2:$AA$1057,14,FALSE)),"")</f>
        <v/>
      </c>
      <c r="L60" s="34" t="str">
        <f>+IFERROR((VLOOKUP(A60,Hoja4!$A$2:$AB$1057,15,FALSE)),"")</f>
        <v/>
      </c>
      <c r="M60" s="34" t="str">
        <f>+IFERROR((VLOOKUP(A60,Hoja4!$A$2:$AB$1057,16,FALSE)),"")</f>
        <v/>
      </c>
      <c r="N60" s="195" t="str">
        <f>+IFERROR((VLOOKUP(A60,Hoja4!$A$2:$AB$1057,17,FALSE)),"")</f>
        <v/>
      </c>
    </row>
    <row r="61" spans="1:14" x14ac:dyDescent="0.25">
      <c r="A61" s="121">
        <v>50</v>
      </c>
      <c r="B61" s="35" t="str">
        <f>+IFERROR((VLOOKUP(A61,Hoja4!$A$2:$M$1057,4,FALSE)),"")</f>
        <v/>
      </c>
      <c r="C61" s="33" t="str">
        <f>+IFERROR((VLOOKUP(A61,Hoja4!$A$2:$M$1057,5,FALSE)),"")</f>
        <v/>
      </c>
      <c r="D61" s="34" t="str">
        <f>+IFERROR((VLOOKUP(A61,Hoja4!$A$2:$AA$1057,7,FALSE)),"")</f>
        <v/>
      </c>
      <c r="E61" s="34" t="str">
        <f>+IFERROR((VLOOKUP(A61,Hoja4!$A$2:$AA$1057,8,FALSE)),"")</f>
        <v/>
      </c>
      <c r="F61" s="34" t="str">
        <f>+IFERROR((VLOOKUP(A61,Hoja4!$A$2:$AA$1057,9,FALSE)),"")</f>
        <v/>
      </c>
      <c r="G61" s="34" t="str">
        <f>+IFERROR((VLOOKUP(A61,Hoja4!$A$2:$AA$1057,10,FALSE)),"")</f>
        <v/>
      </c>
      <c r="H61" s="34" t="str">
        <f>+IFERROR((VLOOKUP(A61,Hoja4!$A$2:$AA$1057,11,FALSE)),"")</f>
        <v/>
      </c>
      <c r="I61" s="34" t="str">
        <f>+IFERROR((VLOOKUP(A61,Hoja4!$A$2:$AA$1057,12,FALSE)),"")</f>
        <v/>
      </c>
      <c r="J61" s="34" t="str">
        <f>+IFERROR((VLOOKUP(A61,Hoja4!$A$2:$AA$1057,13,FALSE)),"")</f>
        <v/>
      </c>
      <c r="K61" s="125" t="str">
        <f>+IFERROR((VLOOKUP(A61,Hoja4!$A$2:$AA$1057,14,FALSE)),"")</f>
        <v/>
      </c>
      <c r="L61" s="34" t="str">
        <f>+IFERROR((VLOOKUP(A61,Hoja4!$A$2:$AB$1057,15,FALSE)),"")</f>
        <v/>
      </c>
      <c r="M61" s="34" t="str">
        <f>+IFERROR((VLOOKUP(A61,Hoja4!$A$2:$AB$1057,16,FALSE)),"")</f>
        <v/>
      </c>
      <c r="N61" s="195" t="str">
        <f>+IFERROR((VLOOKUP(A61,Hoja4!$A$2:$AB$1057,17,FALSE)),"")</f>
        <v/>
      </c>
    </row>
    <row r="62" spans="1:14" x14ac:dyDescent="0.25">
      <c r="A62" s="121">
        <v>51</v>
      </c>
      <c r="B62" s="35" t="str">
        <f>+IFERROR((VLOOKUP(A62,Hoja4!$A$2:$M$1057,4,FALSE)),"")</f>
        <v/>
      </c>
      <c r="C62" s="33" t="str">
        <f>+IFERROR((VLOOKUP(A62,Hoja4!$A$2:$M$1057,5,FALSE)),"")</f>
        <v/>
      </c>
      <c r="D62" s="34" t="str">
        <f>+IFERROR((VLOOKUP(A62,Hoja4!$A$2:$AA$1057,7,FALSE)),"")</f>
        <v/>
      </c>
      <c r="E62" s="34" t="str">
        <f>+IFERROR((VLOOKUP(A62,Hoja4!$A$2:$AA$1057,8,FALSE)),"")</f>
        <v/>
      </c>
      <c r="F62" s="34" t="str">
        <f>+IFERROR((VLOOKUP(A62,Hoja4!$A$2:$AA$1057,9,FALSE)),"")</f>
        <v/>
      </c>
      <c r="G62" s="34" t="str">
        <f>+IFERROR((VLOOKUP(A62,Hoja4!$A$2:$AA$1057,10,FALSE)),"")</f>
        <v/>
      </c>
      <c r="H62" s="34" t="str">
        <f>+IFERROR((VLOOKUP(A62,Hoja4!$A$2:$AA$1057,11,FALSE)),"")</f>
        <v/>
      </c>
      <c r="I62" s="34" t="str">
        <f>+IFERROR((VLOOKUP(A62,Hoja4!$A$2:$AA$1057,12,FALSE)),"")</f>
        <v/>
      </c>
      <c r="J62" s="34" t="str">
        <f>+IFERROR((VLOOKUP(A62,Hoja4!$A$2:$AA$1057,13,FALSE)),"")</f>
        <v/>
      </c>
      <c r="K62" s="125" t="str">
        <f>+IFERROR((VLOOKUP(A62,Hoja4!$A$2:$AA$1057,14,FALSE)),"")</f>
        <v/>
      </c>
      <c r="L62" s="34" t="str">
        <f>+IFERROR((VLOOKUP(A62,Hoja4!$A$2:$AB$1057,15,FALSE)),"")</f>
        <v/>
      </c>
      <c r="M62" s="34" t="str">
        <f>+IFERROR((VLOOKUP(A62,Hoja4!$A$2:$AB$1057,16,FALSE)),"")</f>
        <v/>
      </c>
      <c r="N62" s="195" t="str">
        <f>+IFERROR((VLOOKUP(A62,Hoja4!$A$2:$AB$1057,17,FALSE)),"")</f>
        <v/>
      </c>
    </row>
    <row r="63" spans="1:14" x14ac:dyDescent="0.25">
      <c r="A63" s="121">
        <v>52</v>
      </c>
      <c r="B63" s="35" t="str">
        <f>+IFERROR((VLOOKUP(A63,Hoja4!$A$2:$M$1057,4,FALSE)),"")</f>
        <v/>
      </c>
      <c r="C63" s="33" t="str">
        <f>+IFERROR((VLOOKUP(A63,Hoja4!$A$2:$M$1057,5,FALSE)),"")</f>
        <v/>
      </c>
      <c r="D63" s="34" t="str">
        <f>+IFERROR((VLOOKUP(A63,Hoja4!$A$2:$AA$1057,7,FALSE)),"")</f>
        <v/>
      </c>
      <c r="E63" s="34" t="str">
        <f>+IFERROR((VLOOKUP(A63,Hoja4!$A$2:$AA$1057,8,FALSE)),"")</f>
        <v/>
      </c>
      <c r="F63" s="34" t="str">
        <f>+IFERROR((VLOOKUP(A63,Hoja4!$A$2:$AA$1057,9,FALSE)),"")</f>
        <v/>
      </c>
      <c r="G63" s="34" t="str">
        <f>+IFERROR((VLOOKUP(A63,Hoja4!$A$2:$AA$1057,10,FALSE)),"")</f>
        <v/>
      </c>
      <c r="H63" s="34" t="str">
        <f>+IFERROR((VLOOKUP(A63,Hoja4!$A$2:$AA$1057,11,FALSE)),"")</f>
        <v/>
      </c>
      <c r="I63" s="34" t="str">
        <f>+IFERROR((VLOOKUP(A63,Hoja4!$A$2:$AA$1057,12,FALSE)),"")</f>
        <v/>
      </c>
      <c r="J63" s="34" t="str">
        <f>+IFERROR((VLOOKUP(A63,Hoja4!$A$2:$AA$1057,13,FALSE)),"")</f>
        <v/>
      </c>
      <c r="K63" s="125" t="str">
        <f>+IFERROR((VLOOKUP(A63,Hoja4!$A$2:$AA$1057,14,FALSE)),"")</f>
        <v/>
      </c>
      <c r="L63" s="34" t="str">
        <f>+IFERROR((VLOOKUP(A63,Hoja4!$A$2:$AB$1057,15,FALSE)),"")</f>
        <v/>
      </c>
      <c r="M63" s="34" t="str">
        <f>+IFERROR((VLOOKUP(A63,Hoja4!$A$2:$AB$1057,16,FALSE)),"")</f>
        <v/>
      </c>
      <c r="N63" s="195" t="str">
        <f>+IFERROR((VLOOKUP(A63,Hoja4!$A$2:$AB$1057,17,FALSE)),"")</f>
        <v/>
      </c>
    </row>
    <row r="64" spans="1:14" x14ac:dyDescent="0.25">
      <c r="A64" s="121">
        <v>53</v>
      </c>
      <c r="B64" s="35" t="str">
        <f>+IFERROR((VLOOKUP(A64,Hoja4!$A$2:$M$1057,4,FALSE)),"")</f>
        <v/>
      </c>
      <c r="C64" s="33" t="str">
        <f>+IFERROR((VLOOKUP(A64,Hoja4!$A$2:$M$1057,5,FALSE)),"")</f>
        <v/>
      </c>
      <c r="D64" s="34" t="str">
        <f>+IFERROR((VLOOKUP(A64,Hoja4!$A$2:$AA$1057,7,FALSE)),"")</f>
        <v/>
      </c>
      <c r="E64" s="34" t="str">
        <f>+IFERROR((VLOOKUP(A64,Hoja4!$A$2:$AA$1057,8,FALSE)),"")</f>
        <v/>
      </c>
      <c r="F64" s="34" t="str">
        <f>+IFERROR((VLOOKUP(A64,Hoja4!$A$2:$AA$1057,9,FALSE)),"")</f>
        <v/>
      </c>
      <c r="G64" s="34" t="str">
        <f>+IFERROR((VLOOKUP(A64,Hoja4!$A$2:$AA$1057,10,FALSE)),"")</f>
        <v/>
      </c>
      <c r="H64" s="34" t="str">
        <f>+IFERROR((VLOOKUP(A64,Hoja4!$A$2:$AA$1057,11,FALSE)),"")</f>
        <v/>
      </c>
      <c r="I64" s="34" t="str">
        <f>+IFERROR((VLOOKUP(A64,Hoja4!$A$2:$AA$1057,12,FALSE)),"")</f>
        <v/>
      </c>
      <c r="J64" s="34" t="str">
        <f>+IFERROR((VLOOKUP(A64,Hoja4!$A$2:$AA$1057,13,FALSE)),"")</f>
        <v/>
      </c>
      <c r="K64" s="125" t="str">
        <f>+IFERROR((VLOOKUP(A64,Hoja4!$A$2:$AA$1057,14,FALSE)),"")</f>
        <v/>
      </c>
      <c r="L64" s="34" t="str">
        <f>+IFERROR((VLOOKUP(A64,Hoja4!$A$2:$AB$1057,15,FALSE)),"")</f>
        <v/>
      </c>
      <c r="M64" s="34" t="str">
        <f>+IFERROR((VLOOKUP(A64,Hoja4!$A$2:$AB$1057,16,FALSE)),"")</f>
        <v/>
      </c>
      <c r="N64" s="195" t="str">
        <f>+IFERROR((VLOOKUP(A64,Hoja4!$A$2:$AB$1057,17,FALSE)),"")</f>
        <v/>
      </c>
    </row>
    <row r="65" spans="1:14" x14ac:dyDescent="0.25">
      <c r="A65" s="121">
        <v>54</v>
      </c>
      <c r="B65" s="35" t="str">
        <f>+IFERROR((VLOOKUP(A65,Hoja4!$A$2:$M$1057,4,FALSE)),"")</f>
        <v/>
      </c>
      <c r="C65" s="33" t="str">
        <f>+IFERROR((VLOOKUP(A65,Hoja4!$A$2:$M$1057,5,FALSE)),"")</f>
        <v/>
      </c>
      <c r="D65" s="34" t="str">
        <f>+IFERROR((VLOOKUP(A65,Hoja4!$A$2:$AA$1057,7,FALSE)),"")</f>
        <v/>
      </c>
      <c r="E65" s="34" t="str">
        <f>+IFERROR((VLOOKUP(A65,Hoja4!$A$2:$AA$1057,8,FALSE)),"")</f>
        <v/>
      </c>
      <c r="F65" s="34" t="str">
        <f>+IFERROR((VLOOKUP(A65,Hoja4!$A$2:$AA$1057,9,FALSE)),"")</f>
        <v/>
      </c>
      <c r="G65" s="34" t="str">
        <f>+IFERROR((VLOOKUP(A65,Hoja4!$A$2:$AA$1057,10,FALSE)),"")</f>
        <v/>
      </c>
      <c r="H65" s="34" t="str">
        <f>+IFERROR((VLOOKUP(A65,Hoja4!$A$2:$AA$1057,11,FALSE)),"")</f>
        <v/>
      </c>
      <c r="I65" s="34" t="str">
        <f>+IFERROR((VLOOKUP(A65,Hoja4!$A$2:$AA$1057,12,FALSE)),"")</f>
        <v/>
      </c>
      <c r="J65" s="34" t="str">
        <f>+IFERROR((VLOOKUP(A65,Hoja4!$A$2:$AA$1057,13,FALSE)),"")</f>
        <v/>
      </c>
      <c r="K65" s="125" t="str">
        <f>+IFERROR((VLOOKUP(A65,Hoja4!$A$2:$AA$1057,14,FALSE)),"")</f>
        <v/>
      </c>
      <c r="L65" s="34" t="str">
        <f>+IFERROR((VLOOKUP(A65,Hoja4!$A$2:$AB$1057,15,FALSE)),"")</f>
        <v/>
      </c>
      <c r="M65" s="34" t="str">
        <f>+IFERROR((VLOOKUP(A65,Hoja4!$A$2:$AB$1057,16,FALSE)),"")</f>
        <v/>
      </c>
      <c r="N65" s="195" t="str">
        <f>+IFERROR((VLOOKUP(A65,Hoja4!$A$2:$AB$1057,17,FALSE)),"")</f>
        <v/>
      </c>
    </row>
    <row r="66" spans="1:14" x14ac:dyDescent="0.25">
      <c r="A66" s="121">
        <v>55</v>
      </c>
      <c r="B66" s="35" t="str">
        <f>+IFERROR((VLOOKUP(A66,Hoja4!$A$2:$M$1057,4,FALSE)),"")</f>
        <v/>
      </c>
      <c r="C66" s="33" t="str">
        <f>+IFERROR((VLOOKUP(A66,Hoja4!$A$2:$M$1057,5,FALSE)),"")</f>
        <v/>
      </c>
      <c r="D66" s="34" t="str">
        <f>+IFERROR((VLOOKUP(A66,Hoja4!$A$2:$AA$1057,7,FALSE)),"")</f>
        <v/>
      </c>
      <c r="E66" s="34" t="str">
        <f>+IFERROR((VLOOKUP(A66,Hoja4!$A$2:$AA$1057,8,FALSE)),"")</f>
        <v/>
      </c>
      <c r="F66" s="34" t="str">
        <f>+IFERROR((VLOOKUP(A66,Hoja4!$A$2:$AA$1057,9,FALSE)),"")</f>
        <v/>
      </c>
      <c r="G66" s="34" t="str">
        <f>+IFERROR((VLOOKUP(A66,Hoja4!$A$2:$AA$1057,10,FALSE)),"")</f>
        <v/>
      </c>
      <c r="H66" s="34" t="str">
        <f>+IFERROR((VLOOKUP(A66,Hoja4!$A$2:$AA$1057,11,FALSE)),"")</f>
        <v/>
      </c>
      <c r="I66" s="34" t="str">
        <f>+IFERROR((VLOOKUP(A66,Hoja4!$A$2:$AA$1057,12,FALSE)),"")</f>
        <v/>
      </c>
      <c r="J66" s="34" t="str">
        <f>+IFERROR((VLOOKUP(A66,Hoja4!$A$2:$AA$1057,13,FALSE)),"")</f>
        <v/>
      </c>
      <c r="K66" s="125" t="str">
        <f>+IFERROR((VLOOKUP(A66,Hoja4!$A$2:$AA$1057,14,FALSE)),"")</f>
        <v/>
      </c>
      <c r="L66" s="34" t="str">
        <f>+IFERROR((VLOOKUP(A66,Hoja4!$A$2:$AB$1057,15,FALSE)),"")</f>
        <v/>
      </c>
      <c r="M66" s="34" t="str">
        <f>+IFERROR((VLOOKUP(A66,Hoja4!$A$2:$AB$1057,16,FALSE)),"")</f>
        <v/>
      </c>
      <c r="N66" s="195" t="str">
        <f>+IFERROR((VLOOKUP(A66,Hoja4!$A$2:$AB$1057,17,FALSE)),"")</f>
        <v/>
      </c>
    </row>
    <row r="67" spans="1:14" x14ac:dyDescent="0.25">
      <c r="A67" s="121">
        <v>56</v>
      </c>
      <c r="B67" s="35" t="str">
        <f>+IFERROR((VLOOKUP(A67,Hoja4!$A$2:$M$1057,4,FALSE)),"")</f>
        <v/>
      </c>
      <c r="C67" s="33" t="str">
        <f>+IFERROR((VLOOKUP(A67,Hoja4!$A$2:$M$1057,5,FALSE)),"")</f>
        <v/>
      </c>
      <c r="D67" s="34" t="str">
        <f>+IFERROR((VLOOKUP(A67,Hoja4!$A$2:$AA$1057,7,FALSE)),"")</f>
        <v/>
      </c>
      <c r="E67" s="34" t="str">
        <f>+IFERROR((VLOOKUP(A67,Hoja4!$A$2:$AA$1057,8,FALSE)),"")</f>
        <v/>
      </c>
      <c r="F67" s="34" t="str">
        <f>+IFERROR((VLOOKUP(A67,Hoja4!$A$2:$AA$1057,9,FALSE)),"")</f>
        <v/>
      </c>
      <c r="G67" s="34" t="str">
        <f>+IFERROR((VLOOKUP(A67,Hoja4!$A$2:$AA$1057,10,FALSE)),"")</f>
        <v/>
      </c>
      <c r="H67" s="34" t="str">
        <f>+IFERROR((VLOOKUP(A67,Hoja4!$A$2:$AA$1057,11,FALSE)),"")</f>
        <v/>
      </c>
      <c r="I67" s="34" t="str">
        <f>+IFERROR((VLOOKUP(A67,Hoja4!$A$2:$AA$1057,12,FALSE)),"")</f>
        <v/>
      </c>
      <c r="J67" s="34" t="str">
        <f>+IFERROR((VLOOKUP(A67,Hoja4!$A$2:$AA$1057,13,FALSE)),"")</f>
        <v/>
      </c>
      <c r="K67" s="125" t="str">
        <f>+IFERROR((VLOOKUP(A67,Hoja4!$A$2:$AA$1057,14,FALSE)),"")</f>
        <v/>
      </c>
      <c r="L67" s="34" t="str">
        <f>+IFERROR((VLOOKUP(A67,Hoja4!$A$2:$AB$1057,15,FALSE)),"")</f>
        <v/>
      </c>
      <c r="M67" s="34" t="str">
        <f>+IFERROR((VLOOKUP(A67,Hoja4!$A$2:$AB$1057,16,FALSE)),"")</f>
        <v/>
      </c>
      <c r="N67" s="195" t="str">
        <f>+IFERROR((VLOOKUP(A67,Hoja4!$A$2:$AB$1057,17,FALSE)),"")</f>
        <v/>
      </c>
    </row>
    <row r="68" spans="1:14" x14ac:dyDescent="0.25">
      <c r="A68" s="121">
        <v>57</v>
      </c>
      <c r="B68" s="35" t="str">
        <f>+IFERROR((VLOOKUP(A68,Hoja4!$A$2:$M$1057,4,FALSE)),"")</f>
        <v/>
      </c>
      <c r="C68" s="33" t="str">
        <f>+IFERROR((VLOOKUP(A68,Hoja4!$A$2:$M$1057,5,FALSE)),"")</f>
        <v/>
      </c>
      <c r="D68" s="34" t="str">
        <f>+IFERROR((VLOOKUP(A68,Hoja4!$A$2:$AA$1057,7,FALSE)),"")</f>
        <v/>
      </c>
      <c r="E68" s="34" t="str">
        <f>+IFERROR((VLOOKUP(A68,Hoja4!$A$2:$AA$1057,8,FALSE)),"")</f>
        <v/>
      </c>
      <c r="F68" s="34" t="str">
        <f>+IFERROR((VLOOKUP(A68,Hoja4!$A$2:$AA$1057,9,FALSE)),"")</f>
        <v/>
      </c>
      <c r="G68" s="34" t="str">
        <f>+IFERROR((VLOOKUP(A68,Hoja4!$A$2:$AA$1057,10,FALSE)),"")</f>
        <v/>
      </c>
      <c r="H68" s="34" t="str">
        <f>+IFERROR((VLOOKUP(A68,Hoja4!$A$2:$AA$1057,11,FALSE)),"")</f>
        <v/>
      </c>
      <c r="I68" s="34" t="str">
        <f>+IFERROR((VLOOKUP(A68,Hoja4!$A$2:$AA$1057,12,FALSE)),"")</f>
        <v/>
      </c>
      <c r="J68" s="34" t="str">
        <f>+IFERROR((VLOOKUP(A68,Hoja4!$A$2:$AA$1057,13,FALSE)),"")</f>
        <v/>
      </c>
      <c r="K68" s="125" t="str">
        <f>+IFERROR((VLOOKUP(A68,Hoja4!$A$2:$AA$1057,14,FALSE)),"")</f>
        <v/>
      </c>
      <c r="L68" s="34" t="str">
        <f>+IFERROR((VLOOKUP(A68,Hoja4!$A$2:$AB$1057,15,FALSE)),"")</f>
        <v/>
      </c>
      <c r="M68" s="34" t="str">
        <f>+IFERROR((VLOOKUP(A68,Hoja4!$A$2:$AB$1057,16,FALSE)),"")</f>
        <v/>
      </c>
      <c r="N68" s="195" t="str">
        <f>+IFERROR((VLOOKUP(A68,Hoja4!$A$2:$AB$1057,17,FALSE)),"")</f>
        <v/>
      </c>
    </row>
    <row r="69" spans="1:14" x14ac:dyDescent="0.25">
      <c r="A69" s="121">
        <v>58</v>
      </c>
      <c r="B69" s="35" t="str">
        <f>+IFERROR((VLOOKUP(A69,Hoja4!$A$2:$M$1057,4,FALSE)),"")</f>
        <v/>
      </c>
      <c r="C69" s="33" t="str">
        <f>+IFERROR((VLOOKUP(A69,Hoja4!$A$2:$M$1057,5,FALSE)),"")</f>
        <v/>
      </c>
      <c r="D69" s="34" t="str">
        <f>+IFERROR((VLOOKUP(A69,Hoja4!$A$2:$AA$1057,7,FALSE)),"")</f>
        <v/>
      </c>
      <c r="E69" s="34" t="str">
        <f>+IFERROR((VLOOKUP(A69,Hoja4!$A$2:$AA$1057,8,FALSE)),"")</f>
        <v/>
      </c>
      <c r="F69" s="34" t="str">
        <f>+IFERROR((VLOOKUP(A69,Hoja4!$A$2:$AA$1057,9,FALSE)),"")</f>
        <v/>
      </c>
      <c r="G69" s="34" t="str">
        <f>+IFERROR((VLOOKUP(A69,Hoja4!$A$2:$AA$1057,10,FALSE)),"")</f>
        <v/>
      </c>
      <c r="H69" s="34" t="str">
        <f>+IFERROR((VLOOKUP(A69,Hoja4!$A$2:$AA$1057,11,FALSE)),"")</f>
        <v/>
      </c>
      <c r="I69" s="34" t="str">
        <f>+IFERROR((VLOOKUP(A69,Hoja4!$A$2:$AA$1057,12,FALSE)),"")</f>
        <v/>
      </c>
      <c r="J69" s="34" t="str">
        <f>+IFERROR((VLOOKUP(A69,Hoja4!$A$2:$AA$1057,13,FALSE)),"")</f>
        <v/>
      </c>
      <c r="K69" s="125" t="str">
        <f>+IFERROR((VLOOKUP(A69,Hoja4!$A$2:$AA$1057,14,FALSE)),"")</f>
        <v/>
      </c>
      <c r="L69" s="34" t="str">
        <f>+IFERROR((VLOOKUP(A69,Hoja4!$A$2:$AB$1057,15,FALSE)),"")</f>
        <v/>
      </c>
      <c r="M69" s="34" t="str">
        <f>+IFERROR((VLOOKUP(A69,Hoja4!$A$2:$AB$1057,16,FALSE)),"")</f>
        <v/>
      </c>
      <c r="N69" s="195" t="str">
        <f>+IFERROR((VLOOKUP(A69,Hoja4!$A$2:$AB$1057,17,FALSE)),"")</f>
        <v/>
      </c>
    </row>
    <row r="70" spans="1:14" x14ac:dyDescent="0.25">
      <c r="A70" s="121">
        <v>59</v>
      </c>
      <c r="B70" s="35" t="str">
        <f>+IFERROR((VLOOKUP(A70,Hoja4!$A$2:$M$1057,4,FALSE)),"")</f>
        <v/>
      </c>
      <c r="C70" s="33" t="str">
        <f>+IFERROR((VLOOKUP(A70,Hoja4!$A$2:$M$1057,5,FALSE)),"")</f>
        <v/>
      </c>
      <c r="D70" s="34" t="str">
        <f>+IFERROR((VLOOKUP(A70,Hoja4!$A$2:$AA$1057,7,FALSE)),"")</f>
        <v/>
      </c>
      <c r="E70" s="34" t="str">
        <f>+IFERROR((VLOOKUP(A70,Hoja4!$A$2:$AA$1057,8,FALSE)),"")</f>
        <v/>
      </c>
      <c r="F70" s="34" t="str">
        <f>+IFERROR((VLOOKUP(A70,Hoja4!$A$2:$AA$1057,9,FALSE)),"")</f>
        <v/>
      </c>
      <c r="G70" s="34" t="str">
        <f>+IFERROR((VLOOKUP(A70,Hoja4!$A$2:$AA$1057,10,FALSE)),"")</f>
        <v/>
      </c>
      <c r="H70" s="34" t="str">
        <f>+IFERROR((VLOOKUP(A70,Hoja4!$A$2:$AA$1057,11,FALSE)),"")</f>
        <v/>
      </c>
      <c r="I70" s="34" t="str">
        <f>+IFERROR((VLOOKUP(A70,Hoja4!$A$2:$AA$1057,12,FALSE)),"")</f>
        <v/>
      </c>
      <c r="J70" s="34" t="str">
        <f>+IFERROR((VLOOKUP(A70,Hoja4!$A$2:$AA$1057,13,FALSE)),"")</f>
        <v/>
      </c>
      <c r="K70" s="125" t="str">
        <f>+IFERROR((VLOOKUP(A70,Hoja4!$A$2:$AA$1057,14,FALSE)),"")</f>
        <v/>
      </c>
      <c r="L70" s="34" t="str">
        <f>+IFERROR((VLOOKUP(A70,Hoja4!$A$2:$AB$1057,15,FALSE)),"")</f>
        <v/>
      </c>
      <c r="M70" s="34" t="str">
        <f>+IFERROR((VLOOKUP(A70,Hoja4!$A$2:$AB$1057,16,FALSE)),"")</f>
        <v/>
      </c>
      <c r="N70" s="195" t="str">
        <f>+IFERROR((VLOOKUP(A70,Hoja4!$A$2:$AB$1057,17,FALSE)),"")</f>
        <v/>
      </c>
    </row>
    <row r="71" spans="1:14" x14ac:dyDescent="0.25">
      <c r="A71" s="121">
        <v>60</v>
      </c>
      <c r="B71" s="35" t="str">
        <f>+IFERROR((VLOOKUP(A71,Hoja4!$A$2:$M$1057,4,FALSE)),"")</f>
        <v/>
      </c>
      <c r="C71" s="33" t="str">
        <f>+IFERROR((VLOOKUP(A71,Hoja4!$A$2:$M$1057,5,FALSE)),"")</f>
        <v/>
      </c>
      <c r="D71" s="34" t="str">
        <f>+IFERROR((VLOOKUP(A71,Hoja4!$A$2:$AA$1057,7,FALSE)),"")</f>
        <v/>
      </c>
      <c r="E71" s="34" t="str">
        <f>+IFERROR((VLOOKUP(A71,Hoja4!$A$2:$AA$1057,8,FALSE)),"")</f>
        <v/>
      </c>
      <c r="F71" s="34" t="str">
        <f>+IFERROR((VLOOKUP(A71,Hoja4!$A$2:$AA$1057,9,FALSE)),"")</f>
        <v/>
      </c>
      <c r="G71" s="34" t="str">
        <f>+IFERROR((VLOOKUP(A71,Hoja4!$A$2:$AA$1057,10,FALSE)),"")</f>
        <v/>
      </c>
      <c r="H71" s="34" t="str">
        <f>+IFERROR((VLOOKUP(A71,Hoja4!$A$2:$AA$1057,11,FALSE)),"")</f>
        <v/>
      </c>
      <c r="I71" s="34" t="str">
        <f>+IFERROR((VLOOKUP(A71,Hoja4!$A$2:$AA$1057,12,FALSE)),"")</f>
        <v/>
      </c>
      <c r="J71" s="34" t="str">
        <f>+IFERROR((VLOOKUP(A71,Hoja4!$A$2:$AA$1057,13,FALSE)),"")</f>
        <v/>
      </c>
      <c r="K71" s="125" t="str">
        <f>+IFERROR((VLOOKUP(A71,Hoja4!$A$2:$AA$1057,14,FALSE)),"")</f>
        <v/>
      </c>
      <c r="L71" s="34" t="str">
        <f>+IFERROR((VLOOKUP(A71,Hoja4!$A$2:$AB$1057,15,FALSE)),"")</f>
        <v/>
      </c>
      <c r="M71" s="34" t="str">
        <f>+IFERROR((VLOOKUP(A71,Hoja4!$A$2:$AB$1057,16,FALSE)),"")</f>
        <v/>
      </c>
      <c r="N71" s="195" t="str">
        <f>+IFERROR((VLOOKUP(A71,Hoja4!$A$2:$AB$1057,17,FALSE)),"")</f>
        <v/>
      </c>
    </row>
    <row r="72" spans="1:14" x14ac:dyDescent="0.25">
      <c r="A72" s="121">
        <v>61</v>
      </c>
      <c r="B72" s="35" t="str">
        <f>+IFERROR((VLOOKUP(A72,Hoja4!$A$2:$M$1057,4,FALSE)),"")</f>
        <v/>
      </c>
      <c r="C72" s="33" t="str">
        <f>+IFERROR((VLOOKUP(A72,Hoja4!$A$2:$M$1057,5,FALSE)),"")</f>
        <v/>
      </c>
      <c r="D72" s="34" t="str">
        <f>+IFERROR((VLOOKUP(A72,Hoja4!$A$2:$AA$1057,7,FALSE)),"")</f>
        <v/>
      </c>
      <c r="E72" s="34" t="str">
        <f>+IFERROR((VLOOKUP(A72,Hoja4!$A$2:$AA$1057,8,FALSE)),"")</f>
        <v/>
      </c>
      <c r="F72" s="34" t="str">
        <f>+IFERROR((VLOOKUP(A72,Hoja4!$A$2:$AA$1057,9,FALSE)),"")</f>
        <v/>
      </c>
      <c r="G72" s="34" t="str">
        <f>+IFERROR((VLOOKUP(A72,Hoja4!$A$2:$AA$1057,10,FALSE)),"")</f>
        <v/>
      </c>
      <c r="H72" s="34" t="str">
        <f>+IFERROR((VLOOKUP(A72,Hoja4!$A$2:$AA$1057,11,FALSE)),"")</f>
        <v/>
      </c>
      <c r="I72" s="34" t="str">
        <f>+IFERROR((VLOOKUP(A72,Hoja4!$A$2:$AA$1057,12,FALSE)),"")</f>
        <v/>
      </c>
      <c r="J72" s="34" t="str">
        <f>+IFERROR((VLOOKUP(A72,Hoja4!$A$2:$AA$1057,13,FALSE)),"")</f>
        <v/>
      </c>
      <c r="K72" s="125" t="str">
        <f>+IFERROR((VLOOKUP(A72,Hoja4!$A$2:$AA$1057,14,FALSE)),"")</f>
        <v/>
      </c>
      <c r="L72" s="34" t="str">
        <f>+IFERROR((VLOOKUP(A72,Hoja4!$A$2:$AB$1057,15,FALSE)),"")</f>
        <v/>
      </c>
      <c r="M72" s="34" t="str">
        <f>+IFERROR((VLOOKUP(A72,Hoja4!$A$2:$AB$1057,16,FALSE)),"")</f>
        <v/>
      </c>
      <c r="N72" s="195" t="str">
        <f>+IFERROR((VLOOKUP(A72,Hoja4!$A$2:$AB$1057,17,FALSE)),"")</f>
        <v/>
      </c>
    </row>
    <row r="73" spans="1:14" x14ac:dyDescent="0.25">
      <c r="A73" s="121">
        <v>62</v>
      </c>
      <c r="B73" s="35" t="str">
        <f>+IFERROR((VLOOKUP(A73,Hoja4!$A$2:$M$1057,4,FALSE)),"")</f>
        <v/>
      </c>
      <c r="C73" s="33" t="str">
        <f>+IFERROR((VLOOKUP(A73,Hoja4!$A$2:$M$1057,5,FALSE)),"")</f>
        <v/>
      </c>
      <c r="D73" s="34" t="str">
        <f>+IFERROR((VLOOKUP(A73,Hoja4!$A$2:$AA$1057,7,FALSE)),"")</f>
        <v/>
      </c>
      <c r="E73" s="34" t="str">
        <f>+IFERROR((VLOOKUP(A73,Hoja4!$A$2:$AA$1057,8,FALSE)),"")</f>
        <v/>
      </c>
      <c r="F73" s="34" t="str">
        <f>+IFERROR((VLOOKUP(A73,Hoja4!$A$2:$AA$1057,9,FALSE)),"")</f>
        <v/>
      </c>
      <c r="G73" s="34" t="str">
        <f>+IFERROR((VLOOKUP(A73,Hoja4!$A$2:$AA$1057,10,FALSE)),"")</f>
        <v/>
      </c>
      <c r="H73" s="34" t="str">
        <f>+IFERROR((VLOOKUP(A73,Hoja4!$A$2:$AA$1057,11,FALSE)),"")</f>
        <v/>
      </c>
      <c r="I73" s="34" t="str">
        <f>+IFERROR((VLOOKUP(A73,Hoja4!$A$2:$AA$1057,12,FALSE)),"")</f>
        <v/>
      </c>
      <c r="J73" s="34" t="str">
        <f>+IFERROR((VLOOKUP(A73,Hoja4!$A$2:$AA$1057,13,FALSE)),"")</f>
        <v/>
      </c>
      <c r="K73" s="125" t="str">
        <f>+IFERROR((VLOOKUP(A73,Hoja4!$A$2:$AA$1057,14,FALSE)),"")</f>
        <v/>
      </c>
      <c r="L73" s="34" t="str">
        <f>+IFERROR((VLOOKUP(A73,Hoja4!$A$2:$AB$1057,15,FALSE)),"")</f>
        <v/>
      </c>
      <c r="M73" s="34" t="str">
        <f>+IFERROR((VLOOKUP(A73,Hoja4!$A$2:$AB$1057,16,FALSE)),"")</f>
        <v/>
      </c>
      <c r="N73" s="195" t="str">
        <f>+IFERROR((VLOOKUP(A73,Hoja4!$A$2:$AB$1057,17,FALSE)),"")</f>
        <v/>
      </c>
    </row>
    <row r="74" spans="1:14" x14ac:dyDescent="0.25">
      <c r="A74" s="121">
        <v>63</v>
      </c>
      <c r="B74" s="35" t="str">
        <f>+IFERROR((VLOOKUP(A74,Hoja4!$A$2:$M$1057,4,FALSE)),"")</f>
        <v/>
      </c>
      <c r="C74" s="33" t="str">
        <f>+IFERROR((VLOOKUP(A74,Hoja4!$A$2:$M$1057,5,FALSE)),"")</f>
        <v/>
      </c>
      <c r="D74" s="34" t="str">
        <f>+IFERROR((VLOOKUP(A74,Hoja4!$A$2:$AA$1057,7,FALSE)),"")</f>
        <v/>
      </c>
      <c r="E74" s="34" t="str">
        <f>+IFERROR((VLOOKUP(A74,Hoja4!$A$2:$AA$1057,8,FALSE)),"")</f>
        <v/>
      </c>
      <c r="F74" s="34" t="str">
        <f>+IFERROR((VLOOKUP(A74,Hoja4!$A$2:$AA$1057,9,FALSE)),"")</f>
        <v/>
      </c>
      <c r="G74" s="34" t="str">
        <f>+IFERROR((VLOOKUP(A74,Hoja4!$A$2:$AA$1057,10,FALSE)),"")</f>
        <v/>
      </c>
      <c r="H74" s="34" t="str">
        <f>+IFERROR((VLOOKUP(A74,Hoja4!$A$2:$AA$1057,11,FALSE)),"")</f>
        <v/>
      </c>
      <c r="I74" s="34" t="str">
        <f>+IFERROR((VLOOKUP(A74,Hoja4!$A$2:$AA$1057,12,FALSE)),"")</f>
        <v/>
      </c>
      <c r="J74" s="34" t="str">
        <f>+IFERROR((VLOOKUP(A74,Hoja4!$A$2:$AA$1057,13,FALSE)),"")</f>
        <v/>
      </c>
      <c r="K74" s="125" t="str">
        <f>+IFERROR((VLOOKUP(A74,Hoja4!$A$2:$AA$1057,14,FALSE)),"")</f>
        <v/>
      </c>
      <c r="L74" s="34" t="str">
        <f>+IFERROR((VLOOKUP(A74,Hoja4!$A$2:$AB$1057,15,FALSE)),"")</f>
        <v/>
      </c>
      <c r="M74" s="34" t="str">
        <f>+IFERROR((VLOOKUP(A74,Hoja4!$A$2:$AB$1057,16,FALSE)),"")</f>
        <v/>
      </c>
      <c r="N74" s="195" t="str">
        <f>+IFERROR((VLOOKUP(A74,Hoja4!$A$2:$AB$1057,17,FALSE)),"")</f>
        <v/>
      </c>
    </row>
    <row r="75" spans="1:14" x14ac:dyDescent="0.25">
      <c r="A75" s="121">
        <v>64</v>
      </c>
      <c r="B75" s="35" t="str">
        <f>+IFERROR((VLOOKUP(A75,Hoja4!$A$2:$M$1057,4,FALSE)),"")</f>
        <v/>
      </c>
      <c r="C75" s="33" t="str">
        <f>+IFERROR((VLOOKUP(A75,Hoja4!$A$2:$M$1057,5,FALSE)),"")</f>
        <v/>
      </c>
      <c r="D75" s="34" t="str">
        <f>+IFERROR((VLOOKUP(A75,Hoja4!$A$2:$AA$1057,7,FALSE)),"")</f>
        <v/>
      </c>
      <c r="E75" s="34" t="str">
        <f>+IFERROR((VLOOKUP(A75,Hoja4!$A$2:$AA$1057,8,FALSE)),"")</f>
        <v/>
      </c>
      <c r="F75" s="34" t="str">
        <f>+IFERROR((VLOOKUP(A75,Hoja4!$A$2:$AA$1057,9,FALSE)),"")</f>
        <v/>
      </c>
      <c r="G75" s="34" t="str">
        <f>+IFERROR((VLOOKUP(A75,Hoja4!$A$2:$AA$1057,10,FALSE)),"")</f>
        <v/>
      </c>
      <c r="H75" s="34" t="str">
        <f>+IFERROR((VLOOKUP(A75,Hoja4!$A$2:$AA$1057,11,FALSE)),"")</f>
        <v/>
      </c>
      <c r="I75" s="34" t="str">
        <f>+IFERROR((VLOOKUP(A75,Hoja4!$A$2:$AA$1057,12,FALSE)),"")</f>
        <v/>
      </c>
      <c r="J75" s="34" t="str">
        <f>+IFERROR((VLOOKUP(A75,Hoja4!$A$2:$AA$1057,13,FALSE)),"")</f>
        <v/>
      </c>
      <c r="K75" s="125" t="str">
        <f>+IFERROR((VLOOKUP(A75,Hoja4!$A$2:$AA$1057,14,FALSE)),"")</f>
        <v/>
      </c>
      <c r="L75" s="34" t="str">
        <f>+IFERROR((VLOOKUP(A75,Hoja4!$A$2:$AB$1057,15,FALSE)),"")</f>
        <v/>
      </c>
      <c r="M75" s="34" t="str">
        <f>+IFERROR((VLOOKUP(A75,Hoja4!$A$2:$AB$1057,16,FALSE)),"")</f>
        <v/>
      </c>
      <c r="N75" s="195" t="str">
        <f>+IFERROR((VLOOKUP(A75,Hoja4!$A$2:$AB$1057,17,FALSE)),"")</f>
        <v/>
      </c>
    </row>
    <row r="76" spans="1:14" x14ac:dyDescent="0.25">
      <c r="A76" s="121">
        <v>65</v>
      </c>
      <c r="B76" s="35" t="str">
        <f>+IFERROR((VLOOKUP(A76,Hoja4!$A$2:$M$1057,4,FALSE)),"")</f>
        <v/>
      </c>
      <c r="C76" s="33" t="str">
        <f>+IFERROR((VLOOKUP(A76,Hoja4!$A$2:$M$1057,5,FALSE)),"")</f>
        <v/>
      </c>
      <c r="D76" s="34" t="str">
        <f>+IFERROR((VLOOKUP(A76,Hoja4!$A$2:$AA$1057,7,FALSE)),"")</f>
        <v/>
      </c>
      <c r="E76" s="34" t="str">
        <f>+IFERROR((VLOOKUP(A76,Hoja4!$A$2:$AA$1057,8,FALSE)),"")</f>
        <v/>
      </c>
      <c r="F76" s="34" t="str">
        <f>+IFERROR((VLOOKUP(A76,Hoja4!$A$2:$AA$1057,9,FALSE)),"")</f>
        <v/>
      </c>
      <c r="G76" s="34" t="str">
        <f>+IFERROR((VLOOKUP(A76,Hoja4!$A$2:$AA$1057,10,FALSE)),"")</f>
        <v/>
      </c>
      <c r="H76" s="34" t="str">
        <f>+IFERROR((VLOOKUP(A76,Hoja4!$A$2:$AA$1057,11,FALSE)),"")</f>
        <v/>
      </c>
      <c r="I76" s="34" t="str">
        <f>+IFERROR((VLOOKUP(A76,Hoja4!$A$2:$AA$1057,12,FALSE)),"")</f>
        <v/>
      </c>
      <c r="J76" s="34" t="str">
        <f>+IFERROR((VLOOKUP(A76,Hoja4!$A$2:$AA$1057,13,FALSE)),"")</f>
        <v/>
      </c>
      <c r="K76" s="125" t="str">
        <f>+IFERROR((VLOOKUP(A76,Hoja4!$A$2:$AA$1057,14,FALSE)),"")</f>
        <v/>
      </c>
      <c r="L76" s="34" t="str">
        <f>+IFERROR((VLOOKUP(A76,Hoja4!$A$2:$AB$1057,15,FALSE)),"")</f>
        <v/>
      </c>
      <c r="M76" s="34" t="str">
        <f>+IFERROR((VLOOKUP(A76,Hoja4!$A$2:$AB$1057,16,FALSE)),"")</f>
        <v/>
      </c>
      <c r="N76" s="195" t="str">
        <f>+IFERROR((VLOOKUP(A76,Hoja4!$A$2:$AB$1057,17,FALSE)),"")</f>
        <v/>
      </c>
    </row>
    <row r="77" spans="1:14" x14ac:dyDescent="0.25">
      <c r="A77" s="121">
        <v>66</v>
      </c>
      <c r="B77" s="35" t="str">
        <f>+IFERROR((VLOOKUP(A77,Hoja4!$A$2:$M$1057,4,FALSE)),"")</f>
        <v/>
      </c>
      <c r="C77" s="33" t="str">
        <f>+IFERROR((VLOOKUP(A77,Hoja4!$A$2:$M$1057,5,FALSE)),"")</f>
        <v/>
      </c>
      <c r="D77" s="34" t="str">
        <f>+IFERROR((VLOOKUP(A77,Hoja4!$A$2:$AA$1057,7,FALSE)),"")</f>
        <v/>
      </c>
      <c r="E77" s="34" t="str">
        <f>+IFERROR((VLOOKUP(A77,Hoja4!$A$2:$AA$1057,8,FALSE)),"")</f>
        <v/>
      </c>
      <c r="F77" s="34" t="str">
        <f>+IFERROR((VLOOKUP(A77,Hoja4!$A$2:$AA$1057,9,FALSE)),"")</f>
        <v/>
      </c>
      <c r="G77" s="34" t="str">
        <f>+IFERROR((VLOOKUP(A77,Hoja4!$A$2:$AA$1057,10,FALSE)),"")</f>
        <v/>
      </c>
      <c r="H77" s="34" t="str">
        <f>+IFERROR((VLOOKUP(A77,Hoja4!$A$2:$AA$1057,11,FALSE)),"")</f>
        <v/>
      </c>
      <c r="I77" s="34" t="str">
        <f>+IFERROR((VLOOKUP(A77,Hoja4!$A$2:$AA$1057,12,FALSE)),"")</f>
        <v/>
      </c>
      <c r="J77" s="34" t="str">
        <f>+IFERROR((VLOOKUP(A77,Hoja4!$A$2:$AA$1057,13,FALSE)),"")</f>
        <v/>
      </c>
      <c r="K77" s="125" t="str">
        <f>+IFERROR((VLOOKUP(A77,Hoja4!$A$2:$AA$1057,14,FALSE)),"")</f>
        <v/>
      </c>
      <c r="L77" s="34" t="str">
        <f>+IFERROR((VLOOKUP(A77,Hoja4!$A$2:$AB$1057,15,FALSE)),"")</f>
        <v/>
      </c>
      <c r="M77" s="34" t="str">
        <f>+IFERROR((VLOOKUP(A77,Hoja4!$A$2:$AB$1057,16,FALSE)),"")</f>
        <v/>
      </c>
      <c r="N77" s="195" t="str">
        <f>+IFERROR((VLOOKUP(A77,Hoja4!$A$2:$AB$1057,17,FALSE)),"")</f>
        <v/>
      </c>
    </row>
    <row r="78" spans="1:14" x14ac:dyDescent="0.25">
      <c r="A78" s="121">
        <v>67</v>
      </c>
      <c r="B78" s="35" t="str">
        <f>+IFERROR((VLOOKUP(A78,Hoja4!$A$2:$M$1057,4,FALSE)),"")</f>
        <v/>
      </c>
      <c r="C78" s="33" t="str">
        <f>+IFERROR((VLOOKUP(A78,Hoja4!$A$2:$M$1057,5,FALSE)),"")</f>
        <v/>
      </c>
      <c r="D78" s="34" t="str">
        <f>+IFERROR((VLOOKUP(A78,Hoja4!$A$2:$AA$1057,7,FALSE)),"")</f>
        <v/>
      </c>
      <c r="E78" s="34" t="str">
        <f>+IFERROR((VLOOKUP(A78,Hoja4!$A$2:$AA$1057,8,FALSE)),"")</f>
        <v/>
      </c>
      <c r="F78" s="34" t="str">
        <f>+IFERROR((VLOOKUP(A78,Hoja4!$A$2:$AA$1057,9,FALSE)),"")</f>
        <v/>
      </c>
      <c r="G78" s="34" t="str">
        <f>+IFERROR((VLOOKUP(A78,Hoja4!$A$2:$AA$1057,10,FALSE)),"")</f>
        <v/>
      </c>
      <c r="H78" s="34" t="str">
        <f>+IFERROR((VLOOKUP(A78,Hoja4!$A$2:$AA$1057,11,FALSE)),"")</f>
        <v/>
      </c>
      <c r="I78" s="34" t="str">
        <f>+IFERROR((VLOOKUP(A78,Hoja4!$A$2:$AA$1057,12,FALSE)),"")</f>
        <v/>
      </c>
      <c r="J78" s="34" t="str">
        <f>+IFERROR((VLOOKUP(A78,Hoja4!$A$2:$AA$1057,13,FALSE)),"")</f>
        <v/>
      </c>
      <c r="K78" s="125" t="str">
        <f>+IFERROR((VLOOKUP(A78,Hoja4!$A$2:$AA$1057,14,FALSE)),"")</f>
        <v/>
      </c>
      <c r="L78" s="34" t="str">
        <f>+IFERROR((VLOOKUP(A78,Hoja4!$A$2:$AB$1057,15,FALSE)),"")</f>
        <v/>
      </c>
      <c r="M78" s="34" t="str">
        <f>+IFERROR((VLOOKUP(A78,Hoja4!$A$2:$AB$1057,16,FALSE)),"")</f>
        <v/>
      </c>
      <c r="N78" s="195" t="str">
        <f>+IFERROR((VLOOKUP(A78,Hoja4!$A$2:$AB$1057,17,FALSE)),"")</f>
        <v/>
      </c>
    </row>
    <row r="79" spans="1:14" x14ac:dyDescent="0.25">
      <c r="A79" s="121">
        <v>68</v>
      </c>
      <c r="B79" s="35" t="str">
        <f>+IFERROR((VLOOKUP(A79,Hoja4!$A$2:$M$1057,4,FALSE)),"")</f>
        <v/>
      </c>
      <c r="C79" s="33" t="str">
        <f>+IFERROR((VLOOKUP(A79,Hoja4!$A$2:$M$1057,5,FALSE)),"")</f>
        <v/>
      </c>
      <c r="D79" s="34" t="str">
        <f>+IFERROR((VLOOKUP(A79,Hoja4!$A$2:$AA$1057,7,FALSE)),"")</f>
        <v/>
      </c>
      <c r="E79" s="34" t="str">
        <f>+IFERROR((VLOOKUP(A79,Hoja4!$A$2:$AA$1057,8,FALSE)),"")</f>
        <v/>
      </c>
      <c r="F79" s="34" t="str">
        <f>+IFERROR((VLOOKUP(A79,Hoja4!$A$2:$AA$1057,9,FALSE)),"")</f>
        <v/>
      </c>
      <c r="G79" s="34" t="str">
        <f>+IFERROR((VLOOKUP(A79,Hoja4!$A$2:$AA$1057,10,FALSE)),"")</f>
        <v/>
      </c>
      <c r="H79" s="34" t="str">
        <f>+IFERROR((VLOOKUP(A79,Hoja4!$A$2:$AA$1057,11,FALSE)),"")</f>
        <v/>
      </c>
      <c r="I79" s="34" t="str">
        <f>+IFERROR((VLOOKUP(A79,Hoja4!$A$2:$AA$1057,12,FALSE)),"")</f>
        <v/>
      </c>
      <c r="J79" s="34" t="str">
        <f>+IFERROR((VLOOKUP(A79,Hoja4!$A$2:$AA$1057,13,FALSE)),"")</f>
        <v/>
      </c>
      <c r="K79" s="125" t="str">
        <f>+IFERROR((VLOOKUP(A79,Hoja4!$A$2:$AA$1057,14,FALSE)),"")</f>
        <v/>
      </c>
      <c r="L79" s="34" t="str">
        <f>+IFERROR((VLOOKUP(A79,Hoja4!$A$2:$AB$1057,15,FALSE)),"")</f>
        <v/>
      </c>
      <c r="M79" s="34" t="str">
        <f>+IFERROR((VLOOKUP(A79,Hoja4!$A$2:$AB$1057,16,FALSE)),"")</f>
        <v/>
      </c>
      <c r="N79" s="195" t="str">
        <f>+IFERROR((VLOOKUP(A79,Hoja4!$A$2:$AB$1057,17,FALSE)),"")</f>
        <v/>
      </c>
    </row>
    <row r="80" spans="1:14" x14ac:dyDescent="0.25">
      <c r="A80" s="121">
        <v>69</v>
      </c>
      <c r="B80" s="35" t="str">
        <f>+IFERROR((VLOOKUP(A80,Hoja4!$A$2:$M$1057,4,FALSE)),"")</f>
        <v/>
      </c>
      <c r="C80" s="33" t="str">
        <f>+IFERROR((VLOOKUP(A80,Hoja4!$A$2:$M$1057,5,FALSE)),"")</f>
        <v/>
      </c>
      <c r="D80" s="34" t="str">
        <f>+IFERROR((VLOOKUP(A80,Hoja4!$A$2:$AA$1057,7,FALSE)),"")</f>
        <v/>
      </c>
      <c r="E80" s="34" t="str">
        <f>+IFERROR((VLOOKUP(A80,Hoja4!$A$2:$AA$1057,8,FALSE)),"")</f>
        <v/>
      </c>
      <c r="F80" s="34" t="str">
        <f>+IFERROR((VLOOKUP(A80,Hoja4!$A$2:$AA$1057,9,FALSE)),"")</f>
        <v/>
      </c>
      <c r="G80" s="34" t="str">
        <f>+IFERROR((VLOOKUP(A80,Hoja4!$A$2:$AA$1057,10,FALSE)),"")</f>
        <v/>
      </c>
      <c r="H80" s="34" t="str">
        <f>+IFERROR((VLOOKUP(A80,Hoja4!$A$2:$AA$1057,11,FALSE)),"")</f>
        <v/>
      </c>
      <c r="I80" s="34" t="str">
        <f>+IFERROR((VLOOKUP(A80,Hoja4!$A$2:$AA$1057,12,FALSE)),"")</f>
        <v/>
      </c>
      <c r="J80" s="34" t="str">
        <f>+IFERROR((VLOOKUP(A80,Hoja4!$A$2:$AA$1057,13,FALSE)),"")</f>
        <v/>
      </c>
      <c r="K80" s="125" t="str">
        <f>+IFERROR((VLOOKUP(A80,Hoja4!$A$2:$AA$1057,14,FALSE)),"")</f>
        <v/>
      </c>
      <c r="L80" s="34" t="str">
        <f>+IFERROR((VLOOKUP(A80,Hoja4!$A$2:$AB$1057,15,FALSE)),"")</f>
        <v/>
      </c>
      <c r="M80" s="34" t="str">
        <f>+IFERROR((VLOOKUP(A80,Hoja4!$A$2:$AB$1057,16,FALSE)),"")</f>
        <v/>
      </c>
      <c r="N80" s="195" t="str">
        <f>+IFERROR((VLOOKUP(A80,Hoja4!$A$2:$AB$1057,17,FALSE)),"")</f>
        <v/>
      </c>
    </row>
    <row r="81" spans="1:14" x14ac:dyDescent="0.25">
      <c r="A81" s="121">
        <v>70</v>
      </c>
      <c r="B81" s="35" t="str">
        <f>+IFERROR((VLOOKUP(A81,Hoja4!$A$2:$M$1057,4,FALSE)),"")</f>
        <v/>
      </c>
      <c r="C81" s="33" t="str">
        <f>+IFERROR((VLOOKUP(A81,Hoja4!$A$2:$M$1057,5,FALSE)),"")</f>
        <v/>
      </c>
      <c r="D81" s="34" t="str">
        <f>+IFERROR((VLOOKUP(A81,Hoja4!$A$2:$AA$1057,7,FALSE)),"")</f>
        <v/>
      </c>
      <c r="E81" s="34" t="str">
        <f>+IFERROR((VLOOKUP(A81,Hoja4!$A$2:$AA$1057,8,FALSE)),"")</f>
        <v/>
      </c>
      <c r="F81" s="34" t="str">
        <f>+IFERROR((VLOOKUP(A81,Hoja4!$A$2:$AA$1057,9,FALSE)),"")</f>
        <v/>
      </c>
      <c r="G81" s="34" t="str">
        <f>+IFERROR((VLOOKUP(A81,Hoja4!$A$2:$AA$1057,10,FALSE)),"")</f>
        <v/>
      </c>
      <c r="H81" s="34" t="str">
        <f>+IFERROR((VLOOKUP(A81,Hoja4!$A$2:$AA$1057,11,FALSE)),"")</f>
        <v/>
      </c>
      <c r="I81" s="34" t="str">
        <f>+IFERROR((VLOOKUP(A81,Hoja4!$A$2:$AA$1057,12,FALSE)),"")</f>
        <v/>
      </c>
      <c r="J81" s="34" t="str">
        <f>+IFERROR((VLOOKUP(A81,Hoja4!$A$2:$AA$1057,13,FALSE)),"")</f>
        <v/>
      </c>
      <c r="K81" s="125" t="str">
        <f>+IFERROR((VLOOKUP(A81,Hoja4!$A$2:$AA$1057,14,FALSE)),"")</f>
        <v/>
      </c>
      <c r="L81" s="34" t="str">
        <f>+IFERROR((VLOOKUP(A81,Hoja4!$A$2:$AB$1057,15,FALSE)),"")</f>
        <v/>
      </c>
      <c r="M81" s="34" t="str">
        <f>+IFERROR((VLOOKUP(A81,Hoja4!$A$2:$AB$1057,16,FALSE)),"")</f>
        <v/>
      </c>
      <c r="N81" s="195" t="str">
        <f>+IFERROR((VLOOKUP(A81,Hoja4!$A$2:$AB$1057,17,FALSE)),"")</f>
        <v/>
      </c>
    </row>
    <row r="82" spans="1:14" x14ac:dyDescent="0.25">
      <c r="A82" s="121">
        <v>71</v>
      </c>
      <c r="B82" s="35" t="str">
        <f>+IFERROR((VLOOKUP(A82,Hoja4!$A$2:$M$1057,4,FALSE)),"")</f>
        <v/>
      </c>
      <c r="C82" s="33" t="str">
        <f>+IFERROR((VLOOKUP(A82,Hoja4!$A$2:$M$1057,5,FALSE)),"")</f>
        <v/>
      </c>
      <c r="D82" s="34" t="str">
        <f>+IFERROR((VLOOKUP(A82,Hoja4!$A$2:$AA$1057,7,FALSE)),"")</f>
        <v/>
      </c>
      <c r="E82" s="34" t="str">
        <f>+IFERROR((VLOOKUP(A82,Hoja4!$A$2:$AA$1057,8,FALSE)),"")</f>
        <v/>
      </c>
      <c r="F82" s="34" t="str">
        <f>+IFERROR((VLOOKUP(A82,Hoja4!$A$2:$AA$1057,9,FALSE)),"")</f>
        <v/>
      </c>
      <c r="G82" s="34" t="str">
        <f>+IFERROR((VLOOKUP(A82,Hoja4!$A$2:$AA$1057,10,FALSE)),"")</f>
        <v/>
      </c>
      <c r="H82" s="34" t="str">
        <f>+IFERROR((VLOOKUP(A82,Hoja4!$A$2:$AA$1057,11,FALSE)),"")</f>
        <v/>
      </c>
      <c r="I82" s="34" t="str">
        <f>+IFERROR((VLOOKUP(A82,Hoja4!$A$2:$AA$1057,12,FALSE)),"")</f>
        <v/>
      </c>
      <c r="J82" s="34" t="str">
        <f>+IFERROR((VLOOKUP(A82,Hoja4!$A$2:$AA$1057,13,FALSE)),"")</f>
        <v/>
      </c>
      <c r="K82" s="125" t="str">
        <f>+IFERROR((VLOOKUP(A82,Hoja4!$A$2:$AA$1057,14,FALSE)),"")</f>
        <v/>
      </c>
      <c r="L82" s="34" t="str">
        <f>+IFERROR((VLOOKUP(A82,Hoja4!$A$2:$AB$1057,15,FALSE)),"")</f>
        <v/>
      </c>
      <c r="M82" s="34" t="str">
        <f>+IFERROR((VLOOKUP(A82,Hoja4!$A$2:$AB$1057,16,FALSE)),"")</f>
        <v/>
      </c>
      <c r="N82" s="195" t="str">
        <f>+IFERROR((VLOOKUP(A82,Hoja4!$A$2:$AB$1057,17,FALSE)),"")</f>
        <v/>
      </c>
    </row>
    <row r="83" spans="1:14" x14ac:dyDescent="0.25">
      <c r="A83" s="121">
        <v>72</v>
      </c>
      <c r="B83" s="35" t="str">
        <f>+IFERROR((VLOOKUP(A83,Hoja4!$A$2:$M$1057,4,FALSE)),"")</f>
        <v/>
      </c>
      <c r="C83" s="33" t="str">
        <f>+IFERROR((VLOOKUP(A83,Hoja4!$A$2:$M$1057,5,FALSE)),"")</f>
        <v/>
      </c>
      <c r="D83" s="34" t="str">
        <f>+IFERROR((VLOOKUP(A83,Hoja4!$A$2:$AA$1057,7,FALSE)),"")</f>
        <v/>
      </c>
      <c r="E83" s="34" t="str">
        <f>+IFERROR((VLOOKUP(A83,Hoja4!$A$2:$AA$1057,8,FALSE)),"")</f>
        <v/>
      </c>
      <c r="F83" s="34" t="str">
        <f>+IFERROR((VLOOKUP(A83,Hoja4!$A$2:$AA$1057,9,FALSE)),"")</f>
        <v/>
      </c>
      <c r="G83" s="34" t="str">
        <f>+IFERROR((VLOOKUP(A83,Hoja4!$A$2:$AA$1057,10,FALSE)),"")</f>
        <v/>
      </c>
      <c r="H83" s="34" t="str">
        <f>+IFERROR((VLOOKUP(A83,Hoja4!$A$2:$AA$1057,11,FALSE)),"")</f>
        <v/>
      </c>
      <c r="I83" s="34" t="str">
        <f>+IFERROR((VLOOKUP(A83,Hoja4!$A$2:$AA$1057,12,FALSE)),"")</f>
        <v/>
      </c>
      <c r="J83" s="34" t="str">
        <f>+IFERROR((VLOOKUP(A83,Hoja4!$A$2:$AA$1057,13,FALSE)),"")</f>
        <v/>
      </c>
      <c r="K83" s="125" t="str">
        <f>+IFERROR((VLOOKUP(A83,Hoja4!$A$2:$AA$1057,14,FALSE)),"")</f>
        <v/>
      </c>
      <c r="L83" s="34" t="str">
        <f>+IFERROR((VLOOKUP(A83,Hoja4!$A$2:$AB$1057,15,FALSE)),"")</f>
        <v/>
      </c>
      <c r="M83" s="34" t="str">
        <f>+IFERROR((VLOOKUP(A83,Hoja4!$A$2:$AB$1057,16,FALSE)),"")</f>
        <v/>
      </c>
      <c r="N83" s="195" t="str">
        <f>+IFERROR((VLOOKUP(A83,Hoja4!$A$2:$AB$1057,17,FALSE)),"")</f>
        <v/>
      </c>
    </row>
    <row r="84" spans="1:14" x14ac:dyDescent="0.25">
      <c r="A84" s="121">
        <v>73</v>
      </c>
      <c r="B84" s="35" t="str">
        <f>+IFERROR((VLOOKUP(A84,Hoja4!$A$2:$M$1057,4,FALSE)),"")</f>
        <v/>
      </c>
      <c r="C84" s="33" t="str">
        <f>+IFERROR((VLOOKUP(A84,Hoja4!$A$2:$M$1057,5,FALSE)),"")</f>
        <v/>
      </c>
      <c r="D84" s="34" t="str">
        <f>+IFERROR((VLOOKUP(A84,Hoja4!$A$2:$AA$1057,7,FALSE)),"")</f>
        <v/>
      </c>
      <c r="E84" s="34" t="str">
        <f>+IFERROR((VLOOKUP(A84,Hoja4!$A$2:$AA$1057,8,FALSE)),"")</f>
        <v/>
      </c>
      <c r="F84" s="34" t="str">
        <f>+IFERROR((VLOOKUP(A84,Hoja4!$A$2:$AA$1057,9,FALSE)),"")</f>
        <v/>
      </c>
      <c r="G84" s="34" t="str">
        <f>+IFERROR((VLOOKUP(A84,Hoja4!$A$2:$AA$1057,10,FALSE)),"")</f>
        <v/>
      </c>
      <c r="H84" s="34" t="str">
        <f>+IFERROR((VLOOKUP(A84,Hoja4!$A$2:$AA$1057,11,FALSE)),"")</f>
        <v/>
      </c>
      <c r="I84" s="34" t="str">
        <f>+IFERROR((VLOOKUP(A84,Hoja4!$A$2:$AA$1057,12,FALSE)),"")</f>
        <v/>
      </c>
      <c r="J84" s="34" t="str">
        <f>+IFERROR((VLOOKUP(A84,Hoja4!$A$2:$AA$1057,13,FALSE)),"")</f>
        <v/>
      </c>
      <c r="K84" s="125" t="str">
        <f>+IFERROR((VLOOKUP(A84,Hoja4!$A$2:$AA$1057,14,FALSE)),"")</f>
        <v/>
      </c>
      <c r="L84" s="34" t="str">
        <f>+IFERROR((VLOOKUP(A84,Hoja4!$A$2:$AB$1057,15,FALSE)),"")</f>
        <v/>
      </c>
      <c r="M84" s="34" t="str">
        <f>+IFERROR((VLOOKUP(A84,Hoja4!$A$2:$AB$1057,16,FALSE)),"")</f>
        <v/>
      </c>
      <c r="N84" s="195" t="str">
        <f>+IFERROR((VLOOKUP(A84,Hoja4!$A$2:$AB$1057,17,FALSE)),"")</f>
        <v/>
      </c>
    </row>
    <row r="85" spans="1:14" x14ac:dyDescent="0.25">
      <c r="A85" s="121">
        <v>74</v>
      </c>
      <c r="B85" s="35" t="str">
        <f>+IFERROR((VLOOKUP(A85,Hoja4!$A$2:$M$1057,4,FALSE)),"")</f>
        <v/>
      </c>
      <c r="C85" s="33" t="str">
        <f>+IFERROR((VLOOKUP(A85,Hoja4!$A$2:$M$1057,5,FALSE)),"")</f>
        <v/>
      </c>
      <c r="D85" s="34" t="str">
        <f>+IFERROR((VLOOKUP(A85,Hoja4!$A$2:$AA$1057,7,FALSE)),"")</f>
        <v/>
      </c>
      <c r="E85" s="34" t="str">
        <f>+IFERROR((VLOOKUP(A85,Hoja4!$A$2:$AA$1057,8,FALSE)),"")</f>
        <v/>
      </c>
      <c r="F85" s="34" t="str">
        <f>+IFERROR((VLOOKUP(A85,Hoja4!$A$2:$AA$1057,9,FALSE)),"")</f>
        <v/>
      </c>
      <c r="G85" s="34" t="str">
        <f>+IFERROR((VLOOKUP(A85,Hoja4!$A$2:$AA$1057,10,FALSE)),"")</f>
        <v/>
      </c>
      <c r="H85" s="34" t="str">
        <f>+IFERROR((VLOOKUP(A85,Hoja4!$A$2:$AA$1057,11,FALSE)),"")</f>
        <v/>
      </c>
      <c r="I85" s="34" t="str">
        <f>+IFERROR((VLOOKUP(A85,Hoja4!$A$2:$AA$1057,12,FALSE)),"")</f>
        <v/>
      </c>
      <c r="J85" s="34" t="str">
        <f>+IFERROR((VLOOKUP(A85,Hoja4!$A$2:$AA$1057,13,FALSE)),"")</f>
        <v/>
      </c>
      <c r="K85" s="125" t="str">
        <f>+IFERROR((VLOOKUP(A85,Hoja4!$A$2:$AA$1057,14,FALSE)),"")</f>
        <v/>
      </c>
      <c r="L85" s="34" t="str">
        <f>+IFERROR((VLOOKUP(A85,Hoja4!$A$2:$AB$1057,15,FALSE)),"")</f>
        <v/>
      </c>
      <c r="M85" s="34" t="str">
        <f>+IFERROR((VLOOKUP(A85,Hoja4!$A$2:$AB$1057,16,FALSE)),"")</f>
        <v/>
      </c>
      <c r="N85" s="195" t="str">
        <f>+IFERROR((VLOOKUP(A85,Hoja4!$A$2:$AB$1057,17,FALSE)),"")</f>
        <v/>
      </c>
    </row>
    <row r="86" spans="1:14" x14ac:dyDescent="0.25">
      <c r="A86" s="121">
        <v>75</v>
      </c>
      <c r="B86" s="35" t="str">
        <f>+IFERROR((VLOOKUP(A86,Hoja4!$A$2:$M$1057,4,FALSE)),"")</f>
        <v/>
      </c>
      <c r="C86" s="33" t="str">
        <f>+IFERROR((VLOOKUP(A86,Hoja4!$A$2:$M$1057,5,FALSE)),"")</f>
        <v/>
      </c>
      <c r="D86" s="34" t="str">
        <f>+IFERROR((VLOOKUP(A86,Hoja4!$A$2:$AA$1057,7,FALSE)),"")</f>
        <v/>
      </c>
      <c r="E86" s="34" t="str">
        <f>+IFERROR((VLOOKUP(A86,Hoja4!$A$2:$AA$1057,8,FALSE)),"")</f>
        <v/>
      </c>
      <c r="F86" s="34" t="str">
        <f>+IFERROR((VLOOKUP(A86,Hoja4!$A$2:$AA$1057,9,FALSE)),"")</f>
        <v/>
      </c>
      <c r="G86" s="34" t="str">
        <f>+IFERROR((VLOOKUP(A86,Hoja4!$A$2:$AA$1057,10,FALSE)),"")</f>
        <v/>
      </c>
      <c r="H86" s="34" t="str">
        <f>+IFERROR((VLOOKUP(A86,Hoja4!$A$2:$AA$1057,11,FALSE)),"")</f>
        <v/>
      </c>
      <c r="I86" s="34" t="str">
        <f>+IFERROR((VLOOKUP(A86,Hoja4!$A$2:$AA$1057,12,FALSE)),"")</f>
        <v/>
      </c>
      <c r="J86" s="34" t="str">
        <f>+IFERROR((VLOOKUP(A86,Hoja4!$A$2:$AA$1057,13,FALSE)),"")</f>
        <v/>
      </c>
      <c r="K86" s="125" t="str">
        <f>+IFERROR((VLOOKUP(A86,Hoja4!$A$2:$AA$1057,14,FALSE)),"")</f>
        <v/>
      </c>
      <c r="L86" s="34" t="str">
        <f>+IFERROR((VLOOKUP(A86,Hoja4!$A$2:$AB$1057,15,FALSE)),"")</f>
        <v/>
      </c>
      <c r="M86" s="34" t="str">
        <f>+IFERROR((VLOOKUP(A86,Hoja4!$A$2:$AB$1057,16,FALSE)),"")</f>
        <v/>
      </c>
      <c r="N86" s="195" t="str">
        <f>+IFERROR((VLOOKUP(A86,Hoja4!$A$2:$AB$1057,17,FALSE)),"")</f>
        <v/>
      </c>
    </row>
    <row r="87" spans="1:14" x14ac:dyDescent="0.25">
      <c r="A87" s="121">
        <v>76</v>
      </c>
      <c r="B87" s="35" t="str">
        <f>+IFERROR((VLOOKUP(A87,Hoja4!$A$2:$M$1057,4,FALSE)),"")</f>
        <v/>
      </c>
      <c r="C87" s="33" t="str">
        <f>+IFERROR((VLOOKUP(A87,Hoja4!$A$2:$M$1057,5,FALSE)),"")</f>
        <v/>
      </c>
      <c r="D87" s="34" t="str">
        <f>+IFERROR((VLOOKUP(A87,Hoja4!$A$2:$AA$1057,7,FALSE)),"")</f>
        <v/>
      </c>
      <c r="E87" s="34" t="str">
        <f>+IFERROR((VLOOKUP(A87,Hoja4!$A$2:$AA$1057,8,FALSE)),"")</f>
        <v/>
      </c>
      <c r="F87" s="34" t="str">
        <f>+IFERROR((VLOOKUP(A87,Hoja4!$A$2:$AA$1057,9,FALSE)),"")</f>
        <v/>
      </c>
      <c r="G87" s="34" t="str">
        <f>+IFERROR((VLOOKUP(A87,Hoja4!$A$2:$AA$1057,10,FALSE)),"")</f>
        <v/>
      </c>
      <c r="H87" s="34" t="str">
        <f>+IFERROR((VLOOKUP(A87,Hoja4!$A$2:$AA$1057,11,FALSE)),"")</f>
        <v/>
      </c>
      <c r="I87" s="34" t="str">
        <f>+IFERROR((VLOOKUP(A87,Hoja4!$A$2:$AA$1057,12,FALSE)),"")</f>
        <v/>
      </c>
      <c r="J87" s="34" t="str">
        <f>+IFERROR((VLOOKUP(A87,Hoja4!$A$2:$AA$1057,13,FALSE)),"")</f>
        <v/>
      </c>
      <c r="K87" s="125" t="str">
        <f>+IFERROR((VLOOKUP(A87,Hoja4!$A$2:$AA$1057,14,FALSE)),"")</f>
        <v/>
      </c>
      <c r="L87" s="34" t="str">
        <f>+IFERROR((VLOOKUP(A87,Hoja4!$A$2:$AB$1057,15,FALSE)),"")</f>
        <v/>
      </c>
      <c r="M87" s="34" t="str">
        <f>+IFERROR((VLOOKUP(A87,Hoja4!$A$2:$AB$1057,16,FALSE)),"")</f>
        <v/>
      </c>
      <c r="N87" s="195" t="str">
        <f>+IFERROR((VLOOKUP(A87,Hoja4!$A$2:$AB$1057,17,FALSE)),"")</f>
        <v/>
      </c>
    </row>
    <row r="88" spans="1:14" x14ac:dyDescent="0.25">
      <c r="A88" s="121">
        <v>77</v>
      </c>
      <c r="B88" s="35" t="str">
        <f>+IFERROR((VLOOKUP(A88,Hoja4!$A$2:$M$1057,4,FALSE)),"")</f>
        <v/>
      </c>
      <c r="C88" s="33" t="str">
        <f>+IFERROR((VLOOKUP(A88,Hoja4!$A$2:$M$1057,5,FALSE)),"")</f>
        <v/>
      </c>
      <c r="D88" s="34" t="str">
        <f>+IFERROR((VLOOKUP(A88,Hoja4!$A$2:$AA$1057,7,FALSE)),"")</f>
        <v/>
      </c>
      <c r="E88" s="34" t="str">
        <f>+IFERROR((VLOOKUP(A88,Hoja4!$A$2:$AA$1057,8,FALSE)),"")</f>
        <v/>
      </c>
      <c r="F88" s="34" t="str">
        <f>+IFERROR((VLOOKUP(A88,Hoja4!$A$2:$AA$1057,9,FALSE)),"")</f>
        <v/>
      </c>
      <c r="G88" s="34" t="str">
        <f>+IFERROR((VLOOKUP(A88,Hoja4!$A$2:$AA$1057,10,FALSE)),"")</f>
        <v/>
      </c>
      <c r="H88" s="34" t="str">
        <f>+IFERROR((VLOOKUP(A88,Hoja4!$A$2:$AA$1057,11,FALSE)),"")</f>
        <v/>
      </c>
      <c r="I88" s="34" t="str">
        <f>+IFERROR((VLOOKUP(A88,Hoja4!$A$2:$AA$1057,12,FALSE)),"")</f>
        <v/>
      </c>
      <c r="J88" s="34" t="str">
        <f>+IFERROR((VLOOKUP(A88,Hoja4!$A$2:$AA$1057,13,FALSE)),"")</f>
        <v/>
      </c>
      <c r="K88" s="125" t="str">
        <f>+IFERROR((VLOOKUP(A88,Hoja4!$A$2:$AA$1057,14,FALSE)),"")</f>
        <v/>
      </c>
      <c r="L88" s="34" t="str">
        <f>+IFERROR((VLOOKUP(A88,Hoja4!$A$2:$AB$1057,15,FALSE)),"")</f>
        <v/>
      </c>
      <c r="M88" s="34" t="str">
        <f>+IFERROR((VLOOKUP(A88,Hoja4!$A$2:$AB$1057,16,FALSE)),"")</f>
        <v/>
      </c>
      <c r="N88" s="195" t="str">
        <f>+IFERROR((VLOOKUP(A88,Hoja4!$A$2:$AB$1057,17,FALSE)),"")</f>
        <v/>
      </c>
    </row>
    <row r="89" spans="1:14" x14ac:dyDescent="0.25">
      <c r="A89" s="121">
        <v>78</v>
      </c>
      <c r="B89" s="35" t="str">
        <f>+IFERROR((VLOOKUP(A89,Hoja4!$A$2:$M$1057,4,FALSE)),"")</f>
        <v/>
      </c>
      <c r="C89" s="33" t="str">
        <f>+IFERROR((VLOOKUP(A89,Hoja4!$A$2:$M$1057,5,FALSE)),"")</f>
        <v/>
      </c>
      <c r="D89" s="34" t="str">
        <f>+IFERROR((VLOOKUP(A89,Hoja4!$A$2:$AA$1057,7,FALSE)),"")</f>
        <v/>
      </c>
      <c r="E89" s="34" t="str">
        <f>+IFERROR((VLOOKUP(A89,Hoja4!$A$2:$AA$1057,8,FALSE)),"")</f>
        <v/>
      </c>
      <c r="F89" s="34" t="str">
        <f>+IFERROR((VLOOKUP(A89,Hoja4!$A$2:$AA$1057,9,FALSE)),"")</f>
        <v/>
      </c>
      <c r="G89" s="34" t="str">
        <f>+IFERROR((VLOOKUP(A89,Hoja4!$A$2:$AA$1057,10,FALSE)),"")</f>
        <v/>
      </c>
      <c r="H89" s="34" t="str">
        <f>+IFERROR((VLOOKUP(A89,Hoja4!$A$2:$AA$1057,11,FALSE)),"")</f>
        <v/>
      </c>
      <c r="I89" s="34" t="str">
        <f>+IFERROR((VLOOKUP(A89,Hoja4!$A$2:$AA$1057,12,FALSE)),"")</f>
        <v/>
      </c>
      <c r="J89" s="34" t="str">
        <f>+IFERROR((VLOOKUP(A89,Hoja4!$A$2:$AA$1057,13,FALSE)),"")</f>
        <v/>
      </c>
      <c r="K89" s="125" t="str">
        <f>+IFERROR((VLOOKUP(A89,Hoja4!$A$2:$AA$1057,14,FALSE)),"")</f>
        <v/>
      </c>
      <c r="L89" s="34" t="str">
        <f>+IFERROR((VLOOKUP(A89,Hoja4!$A$2:$AB$1057,15,FALSE)),"")</f>
        <v/>
      </c>
      <c r="M89" s="34" t="str">
        <f>+IFERROR((VLOOKUP(A89,Hoja4!$A$2:$AB$1057,16,FALSE)),"")</f>
        <v/>
      </c>
      <c r="N89" s="195" t="str">
        <f>+IFERROR((VLOOKUP(A89,Hoja4!$A$2:$AB$1057,17,FALSE)),"")</f>
        <v/>
      </c>
    </row>
    <row r="90" spans="1:14" x14ac:dyDescent="0.25">
      <c r="A90" s="121">
        <v>79</v>
      </c>
      <c r="B90" s="35" t="str">
        <f>+IFERROR((VLOOKUP(A90,Hoja4!$A$2:$M$1057,4,FALSE)),"")</f>
        <v/>
      </c>
      <c r="C90" s="33" t="str">
        <f>+IFERROR((VLOOKUP(A90,Hoja4!$A$2:$M$1057,5,FALSE)),"")</f>
        <v/>
      </c>
      <c r="D90" s="34" t="str">
        <f>+IFERROR((VLOOKUP(A90,Hoja4!$A$2:$AA$1057,7,FALSE)),"")</f>
        <v/>
      </c>
      <c r="E90" s="34" t="str">
        <f>+IFERROR((VLOOKUP(A90,Hoja4!$A$2:$AA$1057,8,FALSE)),"")</f>
        <v/>
      </c>
      <c r="F90" s="34" t="str">
        <f>+IFERROR((VLOOKUP(A90,Hoja4!$A$2:$AA$1057,9,FALSE)),"")</f>
        <v/>
      </c>
      <c r="G90" s="34" t="str">
        <f>+IFERROR((VLOOKUP(A90,Hoja4!$A$2:$AA$1057,10,FALSE)),"")</f>
        <v/>
      </c>
      <c r="H90" s="34" t="str">
        <f>+IFERROR((VLOOKUP(A90,Hoja4!$A$2:$AA$1057,11,FALSE)),"")</f>
        <v/>
      </c>
      <c r="I90" s="34" t="str">
        <f>+IFERROR((VLOOKUP(A90,Hoja4!$A$2:$AA$1057,12,FALSE)),"")</f>
        <v/>
      </c>
      <c r="J90" s="34" t="str">
        <f>+IFERROR((VLOOKUP(A90,Hoja4!$A$2:$AA$1057,13,FALSE)),"")</f>
        <v/>
      </c>
      <c r="K90" s="125" t="str">
        <f>+IFERROR((VLOOKUP(A90,Hoja4!$A$2:$AA$1057,14,FALSE)),"")</f>
        <v/>
      </c>
      <c r="L90" s="34" t="str">
        <f>+IFERROR((VLOOKUP(A90,Hoja4!$A$2:$AB$1057,15,FALSE)),"")</f>
        <v/>
      </c>
      <c r="M90" s="34" t="str">
        <f>+IFERROR((VLOOKUP(A90,Hoja4!$A$2:$AB$1057,16,FALSE)),"")</f>
        <v/>
      </c>
      <c r="N90" s="195" t="str">
        <f>+IFERROR((VLOOKUP(A90,Hoja4!$A$2:$AB$1057,17,FALSE)),"")</f>
        <v/>
      </c>
    </row>
    <row r="91" spans="1:14" x14ac:dyDescent="0.25">
      <c r="A91" s="121">
        <v>80</v>
      </c>
      <c r="B91" s="35" t="str">
        <f>+IFERROR((VLOOKUP(A91,Hoja4!$A$2:$M$1057,4,FALSE)),"")</f>
        <v/>
      </c>
      <c r="C91" s="33" t="str">
        <f>+IFERROR((VLOOKUP(A91,Hoja4!$A$2:$M$1057,5,FALSE)),"")</f>
        <v/>
      </c>
      <c r="D91" s="34" t="str">
        <f>+IFERROR((VLOOKUP(A91,Hoja4!$A$2:$AA$1057,7,FALSE)),"")</f>
        <v/>
      </c>
      <c r="E91" s="34" t="str">
        <f>+IFERROR((VLOOKUP(A91,Hoja4!$A$2:$AA$1057,8,FALSE)),"")</f>
        <v/>
      </c>
      <c r="F91" s="34" t="str">
        <f>+IFERROR((VLOOKUP(A91,Hoja4!$A$2:$AA$1057,9,FALSE)),"")</f>
        <v/>
      </c>
      <c r="G91" s="34" t="str">
        <f>+IFERROR((VLOOKUP(A91,Hoja4!$A$2:$AA$1057,10,FALSE)),"")</f>
        <v/>
      </c>
      <c r="H91" s="34" t="str">
        <f>+IFERROR((VLOOKUP(A91,Hoja4!$A$2:$AA$1057,11,FALSE)),"")</f>
        <v/>
      </c>
      <c r="I91" s="34" t="str">
        <f>+IFERROR((VLOOKUP(A91,Hoja4!$A$2:$AA$1057,12,FALSE)),"")</f>
        <v/>
      </c>
      <c r="J91" s="34" t="str">
        <f>+IFERROR((VLOOKUP(A91,Hoja4!$A$2:$AA$1057,13,FALSE)),"")</f>
        <v/>
      </c>
      <c r="K91" s="125" t="str">
        <f>+IFERROR((VLOOKUP(A91,Hoja4!$A$2:$AA$1057,14,FALSE)),"")</f>
        <v/>
      </c>
      <c r="L91" s="34" t="str">
        <f>+IFERROR((VLOOKUP(A91,Hoja4!$A$2:$AB$1057,15,FALSE)),"")</f>
        <v/>
      </c>
      <c r="M91" s="34" t="str">
        <f>+IFERROR((VLOOKUP(A91,Hoja4!$A$2:$AB$1057,16,FALSE)),"")</f>
        <v/>
      </c>
      <c r="N91" s="195" t="str">
        <f>+IFERROR((VLOOKUP(A91,Hoja4!$A$2:$AB$1057,17,FALSE)),"")</f>
        <v/>
      </c>
    </row>
    <row r="92" spans="1:14" x14ac:dyDescent="0.25">
      <c r="A92" s="121">
        <v>81</v>
      </c>
      <c r="B92" s="35" t="str">
        <f>+IFERROR((VLOOKUP(A92,Hoja4!$A$2:$M$1057,4,FALSE)),"")</f>
        <v/>
      </c>
      <c r="C92" s="33" t="str">
        <f>+IFERROR((VLOOKUP(A92,Hoja4!$A$2:$M$1057,5,FALSE)),"")</f>
        <v/>
      </c>
      <c r="D92" s="34" t="str">
        <f>+IFERROR((VLOOKUP(A92,Hoja4!$A$2:$AA$1057,7,FALSE)),"")</f>
        <v/>
      </c>
      <c r="E92" s="34" t="str">
        <f>+IFERROR((VLOOKUP(A92,Hoja4!$A$2:$AA$1057,8,FALSE)),"")</f>
        <v/>
      </c>
      <c r="F92" s="34" t="str">
        <f>+IFERROR((VLOOKUP(A92,Hoja4!$A$2:$AA$1057,9,FALSE)),"")</f>
        <v/>
      </c>
      <c r="G92" s="34" t="str">
        <f>+IFERROR((VLOOKUP(A92,Hoja4!$A$2:$AA$1057,10,FALSE)),"")</f>
        <v/>
      </c>
      <c r="H92" s="34" t="str">
        <f>+IFERROR((VLOOKUP(A92,Hoja4!$A$2:$AA$1057,11,FALSE)),"")</f>
        <v/>
      </c>
      <c r="I92" s="34" t="str">
        <f>+IFERROR((VLOOKUP(A92,Hoja4!$A$2:$AA$1057,12,FALSE)),"")</f>
        <v/>
      </c>
      <c r="J92" s="34" t="str">
        <f>+IFERROR((VLOOKUP(A92,Hoja4!$A$2:$AA$1057,13,FALSE)),"")</f>
        <v/>
      </c>
      <c r="K92" s="125" t="str">
        <f>+IFERROR((VLOOKUP(A92,Hoja4!$A$2:$AA$1057,14,FALSE)),"")</f>
        <v/>
      </c>
      <c r="L92" s="34" t="str">
        <f>+IFERROR((VLOOKUP(A92,Hoja4!$A$2:$AB$1057,15,FALSE)),"")</f>
        <v/>
      </c>
      <c r="M92" s="34" t="str">
        <f>+IFERROR((VLOOKUP(A92,Hoja4!$A$2:$AB$1057,16,FALSE)),"")</f>
        <v/>
      </c>
      <c r="N92" s="195" t="str">
        <f>+IFERROR((VLOOKUP(A92,Hoja4!$A$2:$AB$1057,17,FALSE)),"")</f>
        <v/>
      </c>
    </row>
    <row r="93" spans="1:14" x14ac:dyDescent="0.25">
      <c r="A93" s="121">
        <v>82</v>
      </c>
      <c r="B93" s="35" t="str">
        <f>+IFERROR((VLOOKUP(A93,Hoja4!$A$2:$M$1057,4,FALSE)),"")</f>
        <v/>
      </c>
      <c r="C93" s="33" t="str">
        <f>+IFERROR((VLOOKUP(A93,Hoja4!$A$2:$M$1057,5,FALSE)),"")</f>
        <v/>
      </c>
      <c r="D93" s="34" t="str">
        <f>+IFERROR((VLOOKUP(A93,Hoja4!$A$2:$AA$1057,7,FALSE)),"")</f>
        <v/>
      </c>
      <c r="E93" s="34" t="str">
        <f>+IFERROR((VLOOKUP(A93,Hoja4!$A$2:$AA$1057,8,FALSE)),"")</f>
        <v/>
      </c>
      <c r="F93" s="34" t="str">
        <f>+IFERROR((VLOOKUP(A93,Hoja4!$A$2:$AA$1057,9,FALSE)),"")</f>
        <v/>
      </c>
      <c r="G93" s="34" t="str">
        <f>+IFERROR((VLOOKUP(A93,Hoja4!$A$2:$AA$1057,10,FALSE)),"")</f>
        <v/>
      </c>
      <c r="H93" s="34" t="str">
        <f>+IFERROR((VLOOKUP(A93,Hoja4!$A$2:$AA$1057,11,FALSE)),"")</f>
        <v/>
      </c>
      <c r="I93" s="34" t="str">
        <f>+IFERROR((VLOOKUP(A93,Hoja4!$A$2:$AA$1057,12,FALSE)),"")</f>
        <v/>
      </c>
      <c r="J93" s="34" t="str">
        <f>+IFERROR((VLOOKUP(A93,Hoja4!$A$2:$AA$1057,13,FALSE)),"")</f>
        <v/>
      </c>
      <c r="K93" s="125" t="str">
        <f>+IFERROR((VLOOKUP(A93,Hoja4!$A$2:$AA$1057,14,FALSE)),"")</f>
        <v/>
      </c>
      <c r="L93" s="34" t="str">
        <f>+IFERROR((VLOOKUP(A93,Hoja4!$A$2:$AB$1057,15,FALSE)),"")</f>
        <v/>
      </c>
      <c r="M93" s="34" t="str">
        <f>+IFERROR((VLOOKUP(A93,Hoja4!$A$2:$AB$1057,16,FALSE)),"")</f>
        <v/>
      </c>
      <c r="N93" s="195" t="str">
        <f>+IFERROR((VLOOKUP(A93,Hoja4!$A$2:$AB$1057,17,FALSE)),"")</f>
        <v/>
      </c>
    </row>
    <row r="94" spans="1:14" x14ac:dyDescent="0.25">
      <c r="A94" s="121">
        <v>83</v>
      </c>
      <c r="B94" s="35" t="str">
        <f>+IFERROR((VLOOKUP(A94,Hoja4!$A$2:$M$1057,4,FALSE)),"")</f>
        <v/>
      </c>
      <c r="C94" s="33" t="str">
        <f>+IFERROR((VLOOKUP(A94,Hoja4!$A$2:$M$1057,5,FALSE)),"")</f>
        <v/>
      </c>
      <c r="D94" s="34" t="str">
        <f>+IFERROR((VLOOKUP(A94,Hoja4!$A$2:$AA$1057,7,FALSE)),"")</f>
        <v/>
      </c>
      <c r="E94" s="34" t="str">
        <f>+IFERROR((VLOOKUP(A94,Hoja4!$A$2:$AA$1057,8,FALSE)),"")</f>
        <v/>
      </c>
      <c r="F94" s="34" t="str">
        <f>+IFERROR((VLOOKUP(A94,Hoja4!$A$2:$AA$1057,9,FALSE)),"")</f>
        <v/>
      </c>
      <c r="G94" s="34" t="str">
        <f>+IFERROR((VLOOKUP(A94,Hoja4!$A$2:$AA$1057,10,FALSE)),"")</f>
        <v/>
      </c>
      <c r="H94" s="34" t="str">
        <f>+IFERROR((VLOOKUP(A94,Hoja4!$A$2:$AA$1057,11,FALSE)),"")</f>
        <v/>
      </c>
      <c r="I94" s="34" t="str">
        <f>+IFERROR((VLOOKUP(A94,Hoja4!$A$2:$AA$1057,12,FALSE)),"")</f>
        <v/>
      </c>
      <c r="J94" s="34" t="str">
        <f>+IFERROR((VLOOKUP(A94,Hoja4!$A$2:$AA$1057,13,FALSE)),"")</f>
        <v/>
      </c>
      <c r="K94" s="125" t="str">
        <f>+IFERROR((VLOOKUP(A94,Hoja4!$A$2:$AA$1057,14,FALSE)),"")</f>
        <v/>
      </c>
      <c r="L94" s="34" t="str">
        <f>+IFERROR((VLOOKUP(A94,Hoja4!$A$2:$AB$1057,15,FALSE)),"")</f>
        <v/>
      </c>
      <c r="M94" s="34" t="str">
        <f>+IFERROR((VLOOKUP(A94,Hoja4!$A$2:$AB$1057,16,FALSE)),"")</f>
        <v/>
      </c>
      <c r="N94" s="195" t="str">
        <f>+IFERROR((VLOOKUP(A94,Hoja4!$A$2:$AB$1057,17,FALSE)),"")</f>
        <v/>
      </c>
    </row>
    <row r="95" spans="1:14" x14ac:dyDescent="0.25">
      <c r="A95" s="121">
        <v>84</v>
      </c>
      <c r="B95" s="35" t="str">
        <f>+IFERROR((VLOOKUP(A95,Hoja4!$A$2:$M$1057,4,FALSE)),"")</f>
        <v/>
      </c>
      <c r="C95" s="33" t="str">
        <f>+IFERROR((VLOOKUP(A95,Hoja4!$A$2:$M$1057,5,FALSE)),"")</f>
        <v/>
      </c>
      <c r="D95" s="34" t="str">
        <f>+IFERROR((VLOOKUP(A95,Hoja4!$A$2:$AA$1057,7,FALSE)),"")</f>
        <v/>
      </c>
      <c r="E95" s="34" t="str">
        <f>+IFERROR((VLOOKUP(A95,Hoja4!$A$2:$AA$1057,8,FALSE)),"")</f>
        <v/>
      </c>
      <c r="F95" s="34" t="str">
        <f>+IFERROR((VLOOKUP(A95,Hoja4!$A$2:$AA$1057,9,FALSE)),"")</f>
        <v/>
      </c>
      <c r="G95" s="34" t="str">
        <f>+IFERROR((VLOOKUP(A95,Hoja4!$A$2:$AA$1057,10,FALSE)),"")</f>
        <v/>
      </c>
      <c r="H95" s="34" t="str">
        <f>+IFERROR((VLOOKUP(A95,Hoja4!$A$2:$AA$1057,11,FALSE)),"")</f>
        <v/>
      </c>
      <c r="I95" s="34" t="str">
        <f>+IFERROR((VLOOKUP(A95,Hoja4!$A$2:$AA$1057,12,FALSE)),"")</f>
        <v/>
      </c>
      <c r="J95" s="34" t="str">
        <f>+IFERROR((VLOOKUP(A95,Hoja4!$A$2:$AA$1057,13,FALSE)),"")</f>
        <v/>
      </c>
      <c r="K95" s="125" t="str">
        <f>+IFERROR((VLOOKUP(A95,Hoja4!$A$2:$AA$1057,14,FALSE)),"")</f>
        <v/>
      </c>
      <c r="L95" s="34" t="str">
        <f>+IFERROR((VLOOKUP(A95,Hoja4!$A$2:$AB$1057,15,FALSE)),"")</f>
        <v/>
      </c>
      <c r="M95" s="34" t="str">
        <f>+IFERROR((VLOOKUP(A95,Hoja4!$A$2:$AB$1057,16,FALSE)),"")</f>
        <v/>
      </c>
      <c r="N95" s="195" t="str">
        <f>+IFERROR((VLOOKUP(A95,Hoja4!$A$2:$AB$1057,17,FALSE)),"")</f>
        <v/>
      </c>
    </row>
    <row r="96" spans="1:14" x14ac:dyDescent="0.25">
      <c r="A96" s="121">
        <v>85</v>
      </c>
      <c r="B96" s="35" t="str">
        <f>+IFERROR((VLOOKUP(A96,Hoja4!$A$2:$M$1057,4,FALSE)),"")</f>
        <v/>
      </c>
      <c r="C96" s="33" t="str">
        <f>+IFERROR((VLOOKUP(A96,Hoja4!$A$2:$M$1057,5,FALSE)),"")</f>
        <v/>
      </c>
      <c r="D96" s="34" t="str">
        <f>+IFERROR((VLOOKUP(A96,Hoja4!$A$2:$AA$1057,7,FALSE)),"")</f>
        <v/>
      </c>
      <c r="E96" s="34" t="str">
        <f>+IFERROR((VLOOKUP(A96,Hoja4!$A$2:$AA$1057,8,FALSE)),"")</f>
        <v/>
      </c>
      <c r="F96" s="34" t="str">
        <f>+IFERROR((VLOOKUP(A96,Hoja4!$A$2:$AA$1057,9,FALSE)),"")</f>
        <v/>
      </c>
      <c r="G96" s="34" t="str">
        <f>+IFERROR((VLOOKUP(A96,Hoja4!$A$2:$AA$1057,10,FALSE)),"")</f>
        <v/>
      </c>
      <c r="H96" s="34" t="str">
        <f>+IFERROR((VLOOKUP(A96,Hoja4!$A$2:$AA$1057,11,FALSE)),"")</f>
        <v/>
      </c>
      <c r="I96" s="34" t="str">
        <f>+IFERROR((VLOOKUP(A96,Hoja4!$A$2:$AA$1057,12,FALSE)),"")</f>
        <v/>
      </c>
      <c r="J96" s="34" t="str">
        <f>+IFERROR((VLOOKUP(A96,Hoja4!$A$2:$AA$1057,13,FALSE)),"")</f>
        <v/>
      </c>
      <c r="K96" s="125" t="str">
        <f>+IFERROR((VLOOKUP(A96,Hoja4!$A$2:$AA$1057,14,FALSE)),"")</f>
        <v/>
      </c>
      <c r="L96" s="34" t="str">
        <f>+IFERROR((VLOOKUP(A96,Hoja4!$A$2:$AB$1057,15,FALSE)),"")</f>
        <v/>
      </c>
      <c r="M96" s="34" t="str">
        <f>+IFERROR((VLOOKUP(A96,Hoja4!$A$2:$AB$1057,16,FALSE)),"")</f>
        <v/>
      </c>
      <c r="N96" s="195" t="str">
        <f>+IFERROR((VLOOKUP(A96,Hoja4!$A$2:$AB$1057,17,FALSE)),"")</f>
        <v/>
      </c>
    </row>
    <row r="97" spans="1:14" x14ac:dyDescent="0.25">
      <c r="A97" s="121">
        <v>86</v>
      </c>
      <c r="B97" s="35" t="str">
        <f>+IFERROR((VLOOKUP(A97,Hoja4!$A$2:$M$1057,4,FALSE)),"")</f>
        <v/>
      </c>
      <c r="C97" s="33" t="str">
        <f>+IFERROR((VLOOKUP(A97,Hoja4!$A$2:$M$1057,5,FALSE)),"")</f>
        <v/>
      </c>
      <c r="D97" s="34" t="str">
        <f>+IFERROR((VLOOKUP(A97,Hoja4!$A$2:$AA$1057,7,FALSE)),"")</f>
        <v/>
      </c>
      <c r="E97" s="34" t="str">
        <f>+IFERROR((VLOOKUP(A97,Hoja4!$A$2:$AA$1057,8,FALSE)),"")</f>
        <v/>
      </c>
      <c r="F97" s="34" t="str">
        <f>+IFERROR((VLOOKUP(A97,Hoja4!$A$2:$AA$1057,9,FALSE)),"")</f>
        <v/>
      </c>
      <c r="G97" s="34" t="str">
        <f>+IFERROR((VLOOKUP(A97,Hoja4!$A$2:$AA$1057,10,FALSE)),"")</f>
        <v/>
      </c>
      <c r="H97" s="34" t="str">
        <f>+IFERROR((VLOOKUP(A97,Hoja4!$A$2:$AA$1057,11,FALSE)),"")</f>
        <v/>
      </c>
      <c r="I97" s="34" t="str">
        <f>+IFERROR((VLOOKUP(A97,Hoja4!$A$2:$AA$1057,12,FALSE)),"")</f>
        <v/>
      </c>
      <c r="J97" s="34" t="str">
        <f>+IFERROR((VLOOKUP(A97,Hoja4!$A$2:$AA$1057,13,FALSE)),"")</f>
        <v/>
      </c>
      <c r="K97" s="125" t="str">
        <f>+IFERROR((VLOOKUP(A97,Hoja4!$A$2:$AA$1057,14,FALSE)),"")</f>
        <v/>
      </c>
      <c r="L97" s="34" t="str">
        <f>+IFERROR((VLOOKUP(A97,Hoja4!$A$2:$AB$1057,15,FALSE)),"")</f>
        <v/>
      </c>
      <c r="M97" s="34" t="str">
        <f>+IFERROR((VLOOKUP(A97,Hoja4!$A$2:$AB$1057,16,FALSE)),"")</f>
        <v/>
      </c>
      <c r="N97" s="195" t="str">
        <f>+IFERROR((VLOOKUP(A97,Hoja4!$A$2:$AB$1057,17,FALSE)),"")</f>
        <v/>
      </c>
    </row>
    <row r="98" spans="1:14" x14ac:dyDescent="0.25">
      <c r="A98" s="121">
        <v>87</v>
      </c>
      <c r="B98" s="35" t="str">
        <f>+IFERROR((VLOOKUP(A98,Hoja4!$A$2:$M$1057,4,FALSE)),"")</f>
        <v/>
      </c>
      <c r="C98" s="33" t="str">
        <f>+IFERROR((VLOOKUP(A98,Hoja4!$A$2:$M$1057,5,FALSE)),"")</f>
        <v/>
      </c>
      <c r="D98" s="34" t="str">
        <f>+IFERROR((VLOOKUP(A98,Hoja4!$A$2:$AA$1057,7,FALSE)),"")</f>
        <v/>
      </c>
      <c r="E98" s="34" t="str">
        <f>+IFERROR((VLOOKUP(A98,Hoja4!$A$2:$AA$1057,8,FALSE)),"")</f>
        <v/>
      </c>
      <c r="F98" s="34" t="str">
        <f>+IFERROR((VLOOKUP(A98,Hoja4!$A$2:$AA$1057,9,FALSE)),"")</f>
        <v/>
      </c>
      <c r="G98" s="34" t="str">
        <f>+IFERROR((VLOOKUP(A98,Hoja4!$A$2:$AA$1057,10,FALSE)),"")</f>
        <v/>
      </c>
      <c r="H98" s="34" t="str">
        <f>+IFERROR((VLOOKUP(A98,Hoja4!$A$2:$AA$1057,11,FALSE)),"")</f>
        <v/>
      </c>
      <c r="I98" s="34" t="str">
        <f>+IFERROR((VLOOKUP(A98,Hoja4!$A$2:$AA$1057,12,FALSE)),"")</f>
        <v/>
      </c>
      <c r="J98" s="34" t="str">
        <f>+IFERROR((VLOOKUP(A98,Hoja4!$A$2:$AA$1057,13,FALSE)),"")</f>
        <v/>
      </c>
      <c r="K98" s="125" t="str">
        <f>+IFERROR((VLOOKUP(A98,Hoja4!$A$2:$AA$1057,14,FALSE)),"")</f>
        <v/>
      </c>
      <c r="L98" s="34" t="str">
        <f>+IFERROR((VLOOKUP(A98,Hoja4!$A$2:$AB$1057,15,FALSE)),"")</f>
        <v/>
      </c>
      <c r="M98" s="34" t="str">
        <f>+IFERROR((VLOOKUP(A98,Hoja4!$A$2:$AB$1057,16,FALSE)),"")</f>
        <v/>
      </c>
      <c r="N98" s="195" t="str">
        <f>+IFERROR((VLOOKUP(A98,Hoja4!$A$2:$AB$1057,17,FALSE)),"")</f>
        <v/>
      </c>
    </row>
    <row r="99" spans="1:14" x14ac:dyDescent="0.25">
      <c r="A99" s="121">
        <v>88</v>
      </c>
      <c r="B99" s="35" t="str">
        <f>+IFERROR((VLOOKUP(A99,Hoja4!$A$2:$M$1057,4,FALSE)),"")</f>
        <v/>
      </c>
      <c r="C99" s="33" t="str">
        <f>+IFERROR((VLOOKUP(A99,Hoja4!$A$2:$M$1057,5,FALSE)),"")</f>
        <v/>
      </c>
      <c r="D99" s="34" t="str">
        <f>+IFERROR((VLOOKUP(A99,Hoja4!$A$2:$AA$1057,7,FALSE)),"")</f>
        <v/>
      </c>
      <c r="E99" s="34" t="str">
        <f>+IFERROR((VLOOKUP(A99,Hoja4!$A$2:$AA$1057,8,FALSE)),"")</f>
        <v/>
      </c>
      <c r="F99" s="34" t="str">
        <f>+IFERROR((VLOOKUP(A99,Hoja4!$A$2:$AA$1057,9,FALSE)),"")</f>
        <v/>
      </c>
      <c r="G99" s="34" t="str">
        <f>+IFERROR((VLOOKUP(A99,Hoja4!$A$2:$AA$1057,10,FALSE)),"")</f>
        <v/>
      </c>
      <c r="H99" s="34" t="str">
        <f>+IFERROR((VLOOKUP(A99,Hoja4!$A$2:$AA$1057,11,FALSE)),"")</f>
        <v/>
      </c>
      <c r="I99" s="34" t="str">
        <f>+IFERROR((VLOOKUP(A99,Hoja4!$A$2:$AA$1057,12,FALSE)),"")</f>
        <v/>
      </c>
      <c r="J99" s="34" t="str">
        <f>+IFERROR((VLOOKUP(A99,Hoja4!$A$2:$AA$1057,13,FALSE)),"")</f>
        <v/>
      </c>
      <c r="K99" s="125" t="str">
        <f>+IFERROR((VLOOKUP(A99,Hoja4!$A$2:$AA$1057,14,FALSE)),"")</f>
        <v/>
      </c>
      <c r="L99" s="34" t="str">
        <f>+IFERROR((VLOOKUP(A99,Hoja4!$A$2:$AB$1057,15,FALSE)),"")</f>
        <v/>
      </c>
      <c r="M99" s="34" t="str">
        <f>+IFERROR((VLOOKUP(A99,Hoja4!$A$2:$AB$1057,16,FALSE)),"")</f>
        <v/>
      </c>
      <c r="N99" s="195" t="str">
        <f>+IFERROR((VLOOKUP(A99,Hoja4!$A$2:$AB$1057,17,FALSE)),"")</f>
        <v/>
      </c>
    </row>
    <row r="100" spans="1:14" x14ac:dyDescent="0.25">
      <c r="A100" s="121">
        <v>89</v>
      </c>
      <c r="B100" s="35" t="str">
        <f>+IFERROR((VLOOKUP(A100,Hoja4!$A$2:$M$1057,4,FALSE)),"")</f>
        <v/>
      </c>
      <c r="C100" s="33" t="str">
        <f>+IFERROR((VLOOKUP(A100,Hoja4!$A$2:$M$1057,5,FALSE)),"")</f>
        <v/>
      </c>
      <c r="D100" s="34" t="str">
        <f>+IFERROR((VLOOKUP(A100,Hoja4!$A$2:$AA$1057,7,FALSE)),"")</f>
        <v/>
      </c>
      <c r="E100" s="34" t="str">
        <f>+IFERROR((VLOOKUP(A100,Hoja4!$A$2:$AA$1057,8,FALSE)),"")</f>
        <v/>
      </c>
      <c r="F100" s="34" t="str">
        <f>+IFERROR((VLOOKUP(A100,Hoja4!$A$2:$AA$1057,9,FALSE)),"")</f>
        <v/>
      </c>
      <c r="G100" s="34" t="str">
        <f>+IFERROR((VLOOKUP(A100,Hoja4!$A$2:$AA$1057,10,FALSE)),"")</f>
        <v/>
      </c>
      <c r="H100" s="34" t="str">
        <f>+IFERROR((VLOOKUP(A100,Hoja4!$A$2:$AA$1057,11,FALSE)),"")</f>
        <v/>
      </c>
      <c r="I100" s="34" t="str">
        <f>+IFERROR((VLOOKUP(A100,Hoja4!$A$2:$AA$1057,12,FALSE)),"")</f>
        <v/>
      </c>
      <c r="J100" s="34" t="str">
        <f>+IFERROR((VLOOKUP(A100,Hoja4!$A$2:$AA$1057,13,FALSE)),"")</f>
        <v/>
      </c>
      <c r="K100" s="125" t="str">
        <f>+IFERROR((VLOOKUP(A100,Hoja4!$A$2:$AA$1057,14,FALSE)),"")</f>
        <v/>
      </c>
      <c r="L100" s="34" t="str">
        <f>+IFERROR((VLOOKUP(A100,Hoja4!$A$2:$AB$1057,15,FALSE)),"")</f>
        <v/>
      </c>
      <c r="M100" s="34" t="str">
        <f>+IFERROR((VLOOKUP(A100,Hoja4!$A$2:$AB$1057,16,FALSE)),"")</f>
        <v/>
      </c>
      <c r="N100" s="195" t="str">
        <f>+IFERROR((VLOOKUP(A100,Hoja4!$A$2:$AB$1057,17,FALSE)),"")</f>
        <v/>
      </c>
    </row>
    <row r="101" spans="1:14" x14ac:dyDescent="0.25">
      <c r="A101" s="121">
        <v>90</v>
      </c>
      <c r="B101" s="35" t="str">
        <f>+IFERROR((VLOOKUP(A101,Hoja4!$A$2:$M$1057,4,FALSE)),"")</f>
        <v/>
      </c>
      <c r="C101" s="33" t="str">
        <f>+IFERROR((VLOOKUP(A101,Hoja4!$A$2:$M$1057,5,FALSE)),"")</f>
        <v/>
      </c>
      <c r="D101" s="34" t="str">
        <f>+IFERROR((VLOOKUP(A101,Hoja4!$A$2:$AA$1057,7,FALSE)),"")</f>
        <v/>
      </c>
      <c r="E101" s="34" t="str">
        <f>+IFERROR((VLOOKUP(A101,Hoja4!$A$2:$AA$1057,8,FALSE)),"")</f>
        <v/>
      </c>
      <c r="F101" s="34" t="str">
        <f>+IFERROR((VLOOKUP(A101,Hoja4!$A$2:$AA$1057,9,FALSE)),"")</f>
        <v/>
      </c>
      <c r="G101" s="34" t="str">
        <f>+IFERROR((VLOOKUP(A101,Hoja4!$A$2:$AA$1057,10,FALSE)),"")</f>
        <v/>
      </c>
      <c r="H101" s="34" t="str">
        <f>+IFERROR((VLOOKUP(A101,Hoja4!$A$2:$AA$1057,11,FALSE)),"")</f>
        <v/>
      </c>
      <c r="I101" s="34" t="str">
        <f>+IFERROR((VLOOKUP(A101,Hoja4!$A$2:$AA$1057,12,FALSE)),"")</f>
        <v/>
      </c>
      <c r="J101" s="34" t="str">
        <f>+IFERROR((VLOOKUP(A101,Hoja4!$A$2:$AA$1057,13,FALSE)),"")</f>
        <v/>
      </c>
      <c r="K101" s="125" t="str">
        <f>+IFERROR((VLOOKUP(A101,Hoja4!$A$2:$AA$1057,14,FALSE)),"")</f>
        <v/>
      </c>
      <c r="L101" s="34" t="str">
        <f>+IFERROR((VLOOKUP(A101,Hoja4!$A$2:$AB$1057,15,FALSE)),"")</f>
        <v/>
      </c>
      <c r="M101" s="34" t="str">
        <f>+IFERROR((VLOOKUP(A101,Hoja4!$A$2:$AB$1057,16,FALSE)),"")</f>
        <v/>
      </c>
      <c r="N101" s="195" t="str">
        <f>+IFERROR((VLOOKUP(A101,Hoja4!$A$2:$AB$1057,17,FALSE)),"")</f>
        <v/>
      </c>
    </row>
    <row r="102" spans="1:14" x14ac:dyDescent="0.25">
      <c r="A102" s="121">
        <v>91</v>
      </c>
      <c r="B102" s="35" t="str">
        <f>+IFERROR((VLOOKUP(A102,Hoja4!$A$2:$M$1057,4,FALSE)),"")</f>
        <v/>
      </c>
      <c r="C102" s="33" t="str">
        <f>+IFERROR((VLOOKUP(A102,Hoja4!$A$2:$M$1057,5,FALSE)),"")</f>
        <v/>
      </c>
      <c r="D102" s="34" t="str">
        <f>+IFERROR((VLOOKUP(A102,Hoja4!$A$2:$AA$1057,7,FALSE)),"")</f>
        <v/>
      </c>
      <c r="E102" s="34" t="str">
        <f>+IFERROR((VLOOKUP(A102,Hoja4!$A$2:$AA$1057,8,FALSE)),"")</f>
        <v/>
      </c>
      <c r="F102" s="34" t="str">
        <f>+IFERROR((VLOOKUP(A102,Hoja4!$A$2:$AA$1057,9,FALSE)),"")</f>
        <v/>
      </c>
      <c r="G102" s="34" t="str">
        <f>+IFERROR((VLOOKUP(A102,Hoja4!$A$2:$AA$1057,10,FALSE)),"")</f>
        <v/>
      </c>
      <c r="H102" s="34" t="str">
        <f>+IFERROR((VLOOKUP(A102,Hoja4!$A$2:$AA$1057,11,FALSE)),"")</f>
        <v/>
      </c>
      <c r="I102" s="34" t="str">
        <f>+IFERROR((VLOOKUP(A102,Hoja4!$A$2:$AA$1057,12,FALSE)),"")</f>
        <v/>
      </c>
      <c r="J102" s="34" t="str">
        <f>+IFERROR((VLOOKUP(A102,Hoja4!$A$2:$AA$1057,13,FALSE)),"")</f>
        <v/>
      </c>
      <c r="K102" s="125" t="str">
        <f>+IFERROR((VLOOKUP(A102,Hoja4!$A$2:$AA$1057,14,FALSE)),"")</f>
        <v/>
      </c>
      <c r="L102" s="34" t="str">
        <f>+IFERROR((VLOOKUP(A102,Hoja4!$A$2:$AB$1057,15,FALSE)),"")</f>
        <v/>
      </c>
      <c r="M102" s="34" t="str">
        <f>+IFERROR((VLOOKUP(A102,Hoja4!$A$2:$AB$1057,16,FALSE)),"")</f>
        <v/>
      </c>
      <c r="N102" s="195" t="str">
        <f>+IFERROR((VLOOKUP(A102,Hoja4!$A$2:$AB$1057,17,FALSE)),"")</f>
        <v/>
      </c>
    </row>
    <row r="103" spans="1:14" x14ac:dyDescent="0.25">
      <c r="A103" s="121">
        <v>92</v>
      </c>
      <c r="B103" s="35" t="str">
        <f>+IFERROR((VLOOKUP(A103,Hoja4!$A$2:$M$1057,4,FALSE)),"")</f>
        <v/>
      </c>
      <c r="C103" s="33" t="str">
        <f>+IFERROR((VLOOKUP(A103,Hoja4!$A$2:$M$1057,5,FALSE)),"")</f>
        <v/>
      </c>
      <c r="D103" s="34" t="str">
        <f>+IFERROR((VLOOKUP(A103,Hoja4!$A$2:$AA$1057,7,FALSE)),"")</f>
        <v/>
      </c>
      <c r="E103" s="34" t="str">
        <f>+IFERROR((VLOOKUP(A103,Hoja4!$A$2:$AA$1057,8,FALSE)),"")</f>
        <v/>
      </c>
      <c r="F103" s="34" t="str">
        <f>+IFERROR((VLOOKUP(A103,Hoja4!$A$2:$AA$1057,9,FALSE)),"")</f>
        <v/>
      </c>
      <c r="G103" s="34" t="str">
        <f>+IFERROR((VLOOKUP(A103,Hoja4!$A$2:$AA$1057,10,FALSE)),"")</f>
        <v/>
      </c>
      <c r="H103" s="34" t="str">
        <f>+IFERROR((VLOOKUP(A103,Hoja4!$A$2:$AA$1057,11,FALSE)),"")</f>
        <v/>
      </c>
      <c r="I103" s="34" t="str">
        <f>+IFERROR((VLOOKUP(A103,Hoja4!$A$2:$AA$1057,12,FALSE)),"")</f>
        <v/>
      </c>
      <c r="J103" s="34" t="str">
        <f>+IFERROR((VLOOKUP(A103,Hoja4!$A$2:$AA$1057,13,FALSE)),"")</f>
        <v/>
      </c>
      <c r="K103" s="125" t="str">
        <f>+IFERROR((VLOOKUP(A103,Hoja4!$A$2:$AA$1057,14,FALSE)),"")</f>
        <v/>
      </c>
      <c r="L103" s="34" t="str">
        <f>+IFERROR((VLOOKUP(A103,Hoja4!$A$2:$AB$1057,15,FALSE)),"")</f>
        <v/>
      </c>
      <c r="M103" s="34" t="str">
        <f>+IFERROR((VLOOKUP(A103,Hoja4!$A$2:$AB$1057,16,FALSE)),"")</f>
        <v/>
      </c>
      <c r="N103" s="195" t="str">
        <f>+IFERROR((VLOOKUP(A103,Hoja4!$A$2:$AB$1057,17,FALSE)),"")</f>
        <v/>
      </c>
    </row>
    <row r="104" spans="1:14" x14ac:dyDescent="0.25">
      <c r="A104" s="121">
        <v>93</v>
      </c>
      <c r="B104" s="35" t="str">
        <f>+IFERROR((VLOOKUP(A104,Hoja4!$A$2:$M$1057,4,FALSE)),"")</f>
        <v/>
      </c>
      <c r="C104" s="33" t="str">
        <f>+IFERROR((VLOOKUP(A104,Hoja4!$A$2:$M$1057,5,FALSE)),"")</f>
        <v/>
      </c>
      <c r="D104" s="34" t="str">
        <f>+IFERROR((VLOOKUP(A104,Hoja4!$A$2:$AA$1057,7,FALSE)),"")</f>
        <v/>
      </c>
      <c r="E104" s="34" t="str">
        <f>+IFERROR((VLOOKUP(A104,Hoja4!$A$2:$AA$1057,8,FALSE)),"")</f>
        <v/>
      </c>
      <c r="F104" s="34" t="str">
        <f>+IFERROR((VLOOKUP(A104,Hoja4!$A$2:$AA$1057,9,FALSE)),"")</f>
        <v/>
      </c>
      <c r="G104" s="34" t="str">
        <f>+IFERROR((VLOOKUP(A104,Hoja4!$A$2:$AA$1057,10,FALSE)),"")</f>
        <v/>
      </c>
      <c r="H104" s="34" t="str">
        <f>+IFERROR((VLOOKUP(A104,Hoja4!$A$2:$AA$1057,11,FALSE)),"")</f>
        <v/>
      </c>
      <c r="I104" s="34" t="str">
        <f>+IFERROR((VLOOKUP(A104,Hoja4!$A$2:$AA$1057,12,FALSE)),"")</f>
        <v/>
      </c>
      <c r="J104" s="34" t="str">
        <f>+IFERROR((VLOOKUP(A104,Hoja4!$A$2:$AA$1057,13,FALSE)),"")</f>
        <v/>
      </c>
      <c r="K104" s="125" t="str">
        <f>+IFERROR((VLOOKUP(A104,Hoja4!$A$2:$AA$1057,14,FALSE)),"")</f>
        <v/>
      </c>
      <c r="L104" s="34" t="str">
        <f>+IFERROR((VLOOKUP(A104,Hoja4!$A$2:$AB$1057,15,FALSE)),"")</f>
        <v/>
      </c>
      <c r="M104" s="34" t="str">
        <f>+IFERROR((VLOOKUP(A104,Hoja4!$A$2:$AB$1057,16,FALSE)),"")</f>
        <v/>
      </c>
      <c r="N104" s="195" t="str">
        <f>+IFERROR((VLOOKUP(A104,Hoja4!$A$2:$AB$1057,17,FALSE)),"")</f>
        <v/>
      </c>
    </row>
    <row r="105" spans="1:14" x14ac:dyDescent="0.25">
      <c r="A105" s="121">
        <v>94</v>
      </c>
      <c r="B105" s="35" t="str">
        <f>+IFERROR((VLOOKUP(A105,Hoja4!$A$2:$M$1057,4,FALSE)),"")</f>
        <v/>
      </c>
      <c r="C105" s="33" t="str">
        <f>+IFERROR((VLOOKUP(A105,Hoja4!$A$2:$M$1057,5,FALSE)),"")</f>
        <v/>
      </c>
      <c r="D105" s="34" t="str">
        <f>+IFERROR((VLOOKUP(A105,Hoja4!$A$2:$AA$1057,7,FALSE)),"")</f>
        <v/>
      </c>
      <c r="E105" s="34" t="str">
        <f>+IFERROR((VLOOKUP(A105,Hoja4!$A$2:$AA$1057,8,FALSE)),"")</f>
        <v/>
      </c>
      <c r="F105" s="34" t="str">
        <f>+IFERROR((VLOOKUP(A105,Hoja4!$A$2:$AA$1057,9,FALSE)),"")</f>
        <v/>
      </c>
      <c r="G105" s="34" t="str">
        <f>+IFERROR((VLOOKUP(A105,Hoja4!$A$2:$AA$1057,10,FALSE)),"")</f>
        <v/>
      </c>
      <c r="H105" s="34" t="str">
        <f>+IFERROR((VLOOKUP(A105,Hoja4!$A$2:$AA$1057,11,FALSE)),"")</f>
        <v/>
      </c>
      <c r="I105" s="34" t="str">
        <f>+IFERROR((VLOOKUP(A105,Hoja4!$A$2:$AA$1057,12,FALSE)),"")</f>
        <v/>
      </c>
      <c r="J105" s="34" t="str">
        <f>+IFERROR((VLOOKUP(A105,Hoja4!$A$2:$AA$1057,13,FALSE)),"")</f>
        <v/>
      </c>
      <c r="K105" s="125" t="str">
        <f>+IFERROR((VLOOKUP(A105,Hoja4!$A$2:$AA$1057,14,FALSE)),"")</f>
        <v/>
      </c>
      <c r="L105" s="34" t="str">
        <f>+IFERROR((VLOOKUP(A105,Hoja4!$A$2:$AB$1057,15,FALSE)),"")</f>
        <v/>
      </c>
      <c r="M105" s="34" t="str">
        <f>+IFERROR((VLOOKUP(A105,Hoja4!$A$2:$AB$1057,16,FALSE)),"")</f>
        <v/>
      </c>
      <c r="N105" s="195" t="str">
        <f>+IFERROR((VLOOKUP(A105,Hoja4!$A$2:$AB$1057,17,FALSE)),"")</f>
        <v/>
      </c>
    </row>
    <row r="106" spans="1:14" x14ac:dyDescent="0.25">
      <c r="A106" s="121">
        <v>95</v>
      </c>
      <c r="B106" s="35" t="str">
        <f>+IFERROR((VLOOKUP(A106,Hoja4!$A$2:$M$1057,4,FALSE)),"")</f>
        <v/>
      </c>
      <c r="C106" s="33" t="str">
        <f>+IFERROR((VLOOKUP(A106,Hoja4!$A$2:$M$1057,5,FALSE)),"")</f>
        <v/>
      </c>
      <c r="D106" s="34" t="str">
        <f>+IFERROR((VLOOKUP(A106,Hoja4!$A$2:$AA$1057,7,FALSE)),"")</f>
        <v/>
      </c>
      <c r="E106" s="34" t="str">
        <f>+IFERROR((VLOOKUP(A106,Hoja4!$A$2:$AA$1057,8,FALSE)),"")</f>
        <v/>
      </c>
      <c r="F106" s="34" t="str">
        <f>+IFERROR((VLOOKUP(A106,Hoja4!$A$2:$AA$1057,9,FALSE)),"")</f>
        <v/>
      </c>
      <c r="G106" s="34" t="str">
        <f>+IFERROR((VLOOKUP(A106,Hoja4!$A$2:$AA$1057,10,FALSE)),"")</f>
        <v/>
      </c>
      <c r="H106" s="34" t="str">
        <f>+IFERROR((VLOOKUP(A106,Hoja4!$A$2:$AA$1057,11,FALSE)),"")</f>
        <v/>
      </c>
      <c r="I106" s="34" t="str">
        <f>+IFERROR((VLOOKUP(A106,Hoja4!$A$2:$AA$1057,12,FALSE)),"")</f>
        <v/>
      </c>
      <c r="J106" s="34" t="str">
        <f>+IFERROR((VLOOKUP(A106,Hoja4!$A$2:$AA$1057,13,FALSE)),"")</f>
        <v/>
      </c>
      <c r="K106" s="125" t="str">
        <f>+IFERROR((VLOOKUP(A106,Hoja4!$A$2:$AA$1057,14,FALSE)),"")</f>
        <v/>
      </c>
      <c r="L106" s="34" t="str">
        <f>+IFERROR((VLOOKUP(A106,Hoja4!$A$2:$AB$1057,15,FALSE)),"")</f>
        <v/>
      </c>
      <c r="M106" s="34" t="str">
        <f>+IFERROR((VLOOKUP(A106,Hoja4!$A$2:$AB$1057,16,FALSE)),"")</f>
        <v/>
      </c>
      <c r="N106" s="195" t="str">
        <f>+IFERROR((VLOOKUP(A106,Hoja4!$A$2:$AB$1057,17,FALSE)),"")</f>
        <v/>
      </c>
    </row>
    <row r="107" spans="1:14" x14ac:dyDescent="0.25">
      <c r="A107" s="121">
        <v>96</v>
      </c>
      <c r="B107" s="35" t="str">
        <f>+IFERROR((VLOOKUP(A107,Hoja4!$A$2:$M$1057,4,FALSE)),"")</f>
        <v/>
      </c>
      <c r="C107" s="33" t="str">
        <f>+IFERROR((VLOOKUP(A107,Hoja4!$A$2:$M$1057,5,FALSE)),"")</f>
        <v/>
      </c>
      <c r="D107" s="34" t="str">
        <f>+IFERROR((VLOOKUP(A107,Hoja4!$A$2:$AA$1057,7,FALSE)),"")</f>
        <v/>
      </c>
      <c r="E107" s="34" t="str">
        <f>+IFERROR((VLOOKUP(A107,Hoja4!$A$2:$AA$1057,8,FALSE)),"")</f>
        <v/>
      </c>
      <c r="F107" s="34" t="str">
        <f>+IFERROR((VLOOKUP(A107,Hoja4!$A$2:$AA$1057,9,FALSE)),"")</f>
        <v/>
      </c>
      <c r="G107" s="34" t="str">
        <f>+IFERROR((VLOOKUP(A107,Hoja4!$A$2:$AA$1057,10,FALSE)),"")</f>
        <v/>
      </c>
      <c r="H107" s="34" t="str">
        <f>+IFERROR((VLOOKUP(A107,Hoja4!$A$2:$AA$1057,11,FALSE)),"")</f>
        <v/>
      </c>
      <c r="I107" s="34" t="str">
        <f>+IFERROR((VLOOKUP(A107,Hoja4!$A$2:$AA$1057,12,FALSE)),"")</f>
        <v/>
      </c>
      <c r="J107" s="34" t="str">
        <f>+IFERROR((VLOOKUP(A107,Hoja4!$A$2:$AA$1057,13,FALSE)),"")</f>
        <v/>
      </c>
      <c r="K107" s="125" t="str">
        <f>+IFERROR((VLOOKUP(A107,Hoja4!$A$2:$AA$1057,14,FALSE)),"")</f>
        <v/>
      </c>
      <c r="L107" s="34" t="str">
        <f>+IFERROR((VLOOKUP(A107,Hoja4!$A$2:$AB$1057,15,FALSE)),"")</f>
        <v/>
      </c>
      <c r="M107" s="34" t="str">
        <f>+IFERROR((VLOOKUP(A107,Hoja4!$A$2:$AB$1057,16,FALSE)),"")</f>
        <v/>
      </c>
      <c r="N107" s="195" t="str">
        <f>+IFERROR((VLOOKUP(A107,Hoja4!$A$2:$AB$1057,17,FALSE)),"")</f>
        <v/>
      </c>
    </row>
    <row r="108" spans="1:14" x14ac:dyDescent="0.25">
      <c r="A108" s="121">
        <v>97</v>
      </c>
      <c r="B108" s="35" t="str">
        <f>+IFERROR((VLOOKUP(A108,Hoja4!$A$2:$M$1057,4,FALSE)),"")</f>
        <v/>
      </c>
      <c r="C108" s="33" t="str">
        <f>+IFERROR((VLOOKUP(A108,Hoja4!$A$2:$M$1057,5,FALSE)),"")</f>
        <v/>
      </c>
      <c r="D108" s="34" t="str">
        <f>+IFERROR((VLOOKUP(A108,Hoja4!$A$2:$AA$1057,7,FALSE)),"")</f>
        <v/>
      </c>
      <c r="E108" s="34" t="str">
        <f>+IFERROR((VLOOKUP(A108,Hoja4!$A$2:$AA$1057,8,FALSE)),"")</f>
        <v/>
      </c>
      <c r="F108" s="34" t="str">
        <f>+IFERROR((VLOOKUP(A108,Hoja4!$A$2:$AA$1057,9,FALSE)),"")</f>
        <v/>
      </c>
      <c r="G108" s="34" t="str">
        <f>+IFERROR((VLOOKUP(A108,Hoja4!$A$2:$AA$1057,10,FALSE)),"")</f>
        <v/>
      </c>
      <c r="H108" s="34" t="str">
        <f>+IFERROR((VLOOKUP(A108,Hoja4!$A$2:$AA$1057,11,FALSE)),"")</f>
        <v/>
      </c>
      <c r="I108" s="34" t="str">
        <f>+IFERROR((VLOOKUP(A108,Hoja4!$A$2:$AA$1057,12,FALSE)),"")</f>
        <v/>
      </c>
      <c r="J108" s="34" t="str">
        <f>+IFERROR((VLOOKUP(A108,Hoja4!$A$2:$AA$1057,13,FALSE)),"")</f>
        <v/>
      </c>
      <c r="K108" s="125" t="str">
        <f>+IFERROR((VLOOKUP(A108,Hoja4!$A$2:$AA$1057,14,FALSE)),"")</f>
        <v/>
      </c>
      <c r="L108" s="34" t="str">
        <f>+IFERROR((VLOOKUP(A108,Hoja4!$A$2:$AB$1057,15,FALSE)),"")</f>
        <v/>
      </c>
      <c r="M108" s="34" t="str">
        <f>+IFERROR((VLOOKUP(A108,Hoja4!$A$2:$AB$1057,16,FALSE)),"")</f>
        <v/>
      </c>
      <c r="N108" s="195" t="str">
        <f>+IFERROR((VLOOKUP(A108,Hoja4!$A$2:$AB$1057,17,FALSE)),"")</f>
        <v/>
      </c>
    </row>
    <row r="109" spans="1:14" x14ac:dyDescent="0.25">
      <c r="A109" s="121">
        <v>98</v>
      </c>
      <c r="B109" s="35" t="str">
        <f>+IFERROR((VLOOKUP(A109,Hoja4!$A$2:$M$1057,4,FALSE)),"")</f>
        <v/>
      </c>
      <c r="C109" s="33" t="str">
        <f>+IFERROR((VLOOKUP(A109,Hoja4!$A$2:$M$1057,5,FALSE)),"")</f>
        <v/>
      </c>
      <c r="D109" s="34" t="str">
        <f>+IFERROR((VLOOKUP(A109,Hoja4!$A$2:$AA$1057,7,FALSE)),"")</f>
        <v/>
      </c>
      <c r="E109" s="34" t="str">
        <f>+IFERROR((VLOOKUP(A109,Hoja4!$A$2:$AA$1057,8,FALSE)),"")</f>
        <v/>
      </c>
      <c r="F109" s="34" t="str">
        <f>+IFERROR((VLOOKUP(A109,Hoja4!$A$2:$AA$1057,9,FALSE)),"")</f>
        <v/>
      </c>
      <c r="G109" s="34" t="str">
        <f>+IFERROR((VLOOKUP(A109,Hoja4!$A$2:$AA$1057,10,FALSE)),"")</f>
        <v/>
      </c>
      <c r="H109" s="34" t="str">
        <f>+IFERROR((VLOOKUP(A109,Hoja4!$A$2:$AA$1057,11,FALSE)),"")</f>
        <v/>
      </c>
      <c r="I109" s="34" t="str">
        <f>+IFERROR((VLOOKUP(A109,Hoja4!$A$2:$AA$1057,12,FALSE)),"")</f>
        <v/>
      </c>
      <c r="J109" s="34" t="str">
        <f>+IFERROR((VLOOKUP(A109,Hoja4!$A$2:$AA$1057,13,FALSE)),"")</f>
        <v/>
      </c>
      <c r="K109" s="125" t="str">
        <f>+IFERROR((VLOOKUP(A109,Hoja4!$A$2:$AA$1057,14,FALSE)),"")</f>
        <v/>
      </c>
      <c r="L109" s="34" t="str">
        <f>+IFERROR((VLOOKUP(A109,Hoja4!$A$2:$AB$1057,15,FALSE)),"")</f>
        <v/>
      </c>
      <c r="M109" s="34" t="str">
        <f>+IFERROR((VLOOKUP(A109,Hoja4!$A$2:$AB$1057,16,FALSE)),"")</f>
        <v/>
      </c>
      <c r="N109" s="195" t="str">
        <f>+IFERROR((VLOOKUP(A109,Hoja4!$A$2:$AB$1057,17,FALSE)),"")</f>
        <v/>
      </c>
    </row>
    <row r="110" spans="1:14" x14ac:dyDescent="0.25">
      <c r="A110" s="121">
        <v>99</v>
      </c>
      <c r="B110" s="35" t="str">
        <f>+IFERROR((VLOOKUP(A110,Hoja4!$A$2:$M$1057,4,FALSE)),"")</f>
        <v/>
      </c>
      <c r="C110" s="33" t="str">
        <f>+IFERROR((VLOOKUP(A110,Hoja4!$A$2:$M$1057,5,FALSE)),"")</f>
        <v/>
      </c>
      <c r="D110" s="34" t="str">
        <f>+IFERROR((VLOOKUP(A110,Hoja4!$A$2:$AA$1057,7,FALSE)),"")</f>
        <v/>
      </c>
      <c r="E110" s="34" t="str">
        <f>+IFERROR((VLOOKUP(A110,Hoja4!$A$2:$AA$1057,8,FALSE)),"")</f>
        <v/>
      </c>
      <c r="F110" s="34" t="str">
        <f>+IFERROR((VLOOKUP(A110,Hoja4!$A$2:$AA$1057,9,FALSE)),"")</f>
        <v/>
      </c>
      <c r="G110" s="34" t="str">
        <f>+IFERROR((VLOOKUP(A110,Hoja4!$A$2:$AA$1057,10,FALSE)),"")</f>
        <v/>
      </c>
      <c r="H110" s="34" t="str">
        <f>+IFERROR((VLOOKUP(A110,Hoja4!$A$2:$AA$1057,11,FALSE)),"")</f>
        <v/>
      </c>
      <c r="I110" s="34" t="str">
        <f>+IFERROR((VLOOKUP(A110,Hoja4!$A$2:$AA$1057,12,FALSE)),"")</f>
        <v/>
      </c>
      <c r="J110" s="34" t="str">
        <f>+IFERROR((VLOOKUP(A110,Hoja4!$A$2:$AA$1057,13,FALSE)),"")</f>
        <v/>
      </c>
      <c r="K110" s="125" t="str">
        <f>+IFERROR((VLOOKUP(A110,Hoja4!$A$2:$AA$1057,14,FALSE)),"")</f>
        <v/>
      </c>
      <c r="L110" s="34" t="str">
        <f>+IFERROR((VLOOKUP(A110,Hoja4!$A$2:$AB$1057,15,FALSE)),"")</f>
        <v/>
      </c>
      <c r="M110" s="34" t="str">
        <f>+IFERROR((VLOOKUP(A110,Hoja4!$A$2:$AB$1057,16,FALSE)),"")</f>
        <v/>
      </c>
      <c r="N110" s="195" t="str">
        <f>+IFERROR((VLOOKUP(A110,Hoja4!$A$2:$AB$1057,17,FALSE)),"")</f>
        <v/>
      </c>
    </row>
    <row r="111" spans="1:14" x14ac:dyDescent="0.25">
      <c r="A111" s="121">
        <v>100</v>
      </c>
      <c r="B111" s="35" t="str">
        <f>+IFERROR((VLOOKUP(A111,Hoja4!$A$2:$M$1057,4,FALSE)),"")</f>
        <v/>
      </c>
      <c r="C111" s="33" t="str">
        <f>+IFERROR((VLOOKUP(A111,Hoja4!$A$2:$M$1057,5,FALSE)),"")</f>
        <v/>
      </c>
      <c r="D111" s="34" t="str">
        <f>+IFERROR((VLOOKUP(A111,Hoja4!$A$2:$AA$1057,7,FALSE)),"")</f>
        <v/>
      </c>
      <c r="E111" s="34" t="str">
        <f>+IFERROR((VLOOKUP(A111,Hoja4!$A$2:$AA$1057,8,FALSE)),"")</f>
        <v/>
      </c>
      <c r="F111" s="34" t="str">
        <f>+IFERROR((VLOOKUP(A111,Hoja4!$A$2:$AA$1057,9,FALSE)),"")</f>
        <v/>
      </c>
      <c r="G111" s="34" t="str">
        <f>+IFERROR((VLOOKUP(A111,Hoja4!$A$2:$AA$1057,10,FALSE)),"")</f>
        <v/>
      </c>
      <c r="H111" s="34" t="str">
        <f>+IFERROR((VLOOKUP(A111,Hoja4!$A$2:$AA$1057,11,FALSE)),"")</f>
        <v/>
      </c>
      <c r="I111" s="34" t="str">
        <f>+IFERROR((VLOOKUP(A111,Hoja4!$A$2:$AA$1057,12,FALSE)),"")</f>
        <v/>
      </c>
      <c r="J111" s="34" t="str">
        <f>+IFERROR((VLOOKUP(A111,Hoja4!$A$2:$AA$1057,13,FALSE)),"")</f>
        <v/>
      </c>
      <c r="K111" s="125" t="str">
        <f>+IFERROR((VLOOKUP(A111,Hoja4!$A$2:$AA$1057,14,FALSE)),"")</f>
        <v/>
      </c>
      <c r="L111" s="34" t="str">
        <f>+IFERROR((VLOOKUP(A111,Hoja4!$A$2:$AB$1057,15,FALSE)),"")</f>
        <v/>
      </c>
      <c r="M111" s="34" t="str">
        <f>+IFERROR((VLOOKUP(A111,Hoja4!$A$2:$AB$1057,16,FALSE)),"")</f>
        <v/>
      </c>
      <c r="N111" s="195" t="str">
        <f>+IFERROR((VLOOKUP(A111,Hoja4!$A$2:$AB$1057,17,FALSE)),"")</f>
        <v/>
      </c>
    </row>
    <row r="112" spans="1:14" x14ac:dyDescent="0.25">
      <c r="A112" s="121">
        <v>101</v>
      </c>
      <c r="B112" s="35" t="str">
        <f>+IFERROR((VLOOKUP(A112,Hoja4!$A$2:$M$1057,4,FALSE)),"")</f>
        <v/>
      </c>
      <c r="C112" s="33" t="str">
        <f>+IFERROR((VLOOKUP(A112,Hoja4!$A$2:$M$1057,5,FALSE)),"")</f>
        <v/>
      </c>
      <c r="D112" s="34" t="str">
        <f>+IFERROR((VLOOKUP(A112,Hoja4!$A$2:$AA$1057,7,FALSE)),"")</f>
        <v/>
      </c>
      <c r="E112" s="34" t="str">
        <f>+IFERROR((VLOOKUP(A112,Hoja4!$A$2:$AA$1057,8,FALSE)),"")</f>
        <v/>
      </c>
      <c r="F112" s="34" t="str">
        <f>+IFERROR((VLOOKUP(A112,Hoja4!$A$2:$AA$1057,9,FALSE)),"")</f>
        <v/>
      </c>
      <c r="G112" s="34" t="str">
        <f>+IFERROR((VLOOKUP(A112,Hoja4!$A$2:$AA$1057,10,FALSE)),"")</f>
        <v/>
      </c>
      <c r="H112" s="34" t="str">
        <f>+IFERROR((VLOOKUP(A112,Hoja4!$A$2:$AA$1057,11,FALSE)),"")</f>
        <v/>
      </c>
      <c r="I112" s="34" t="str">
        <f>+IFERROR((VLOOKUP(A112,Hoja4!$A$2:$AA$1057,12,FALSE)),"")</f>
        <v/>
      </c>
      <c r="J112" s="34" t="str">
        <f>+IFERROR((VLOOKUP(A112,Hoja4!$A$2:$AA$1057,13,FALSE)),"")</f>
        <v/>
      </c>
      <c r="K112" s="125" t="str">
        <f>+IFERROR((VLOOKUP(A112,Hoja4!$A$2:$AA$1057,14,FALSE)),"")</f>
        <v/>
      </c>
      <c r="L112" s="34" t="str">
        <f>+IFERROR((VLOOKUP(A112,Hoja4!$A$2:$AB$1057,15,FALSE)),"")</f>
        <v/>
      </c>
      <c r="M112" s="34" t="str">
        <f>+IFERROR((VLOOKUP(A112,Hoja4!$A$2:$AB$1057,16,FALSE)),"")</f>
        <v/>
      </c>
      <c r="N112" s="195" t="str">
        <f>+IFERROR((VLOOKUP(A112,Hoja4!$A$2:$AB$1057,17,FALSE)),"")</f>
        <v/>
      </c>
    </row>
    <row r="113" spans="1:14" x14ac:dyDescent="0.25">
      <c r="A113" s="121">
        <v>102</v>
      </c>
      <c r="B113" s="35" t="str">
        <f>+IFERROR((VLOOKUP(A113,Hoja4!$A$2:$M$1057,4,FALSE)),"")</f>
        <v/>
      </c>
      <c r="C113" s="33" t="str">
        <f>+IFERROR((VLOOKUP(A113,Hoja4!$A$2:$M$1057,5,FALSE)),"")</f>
        <v/>
      </c>
      <c r="D113" s="34" t="str">
        <f>+IFERROR((VLOOKUP(A113,Hoja4!$A$2:$AA$1057,7,FALSE)),"")</f>
        <v/>
      </c>
      <c r="E113" s="34" t="str">
        <f>+IFERROR((VLOOKUP(A113,Hoja4!$A$2:$AA$1057,8,FALSE)),"")</f>
        <v/>
      </c>
      <c r="F113" s="34" t="str">
        <f>+IFERROR((VLOOKUP(A113,Hoja4!$A$2:$AA$1057,9,FALSE)),"")</f>
        <v/>
      </c>
      <c r="G113" s="34" t="str">
        <f>+IFERROR((VLOOKUP(A113,Hoja4!$A$2:$AA$1057,10,FALSE)),"")</f>
        <v/>
      </c>
      <c r="H113" s="34" t="str">
        <f>+IFERROR((VLOOKUP(A113,Hoja4!$A$2:$AA$1057,11,FALSE)),"")</f>
        <v/>
      </c>
      <c r="I113" s="34" t="str">
        <f>+IFERROR((VLOOKUP(A113,Hoja4!$A$2:$AA$1057,12,FALSE)),"")</f>
        <v/>
      </c>
      <c r="J113" s="34" t="str">
        <f>+IFERROR((VLOOKUP(A113,Hoja4!$A$2:$AA$1057,13,FALSE)),"")</f>
        <v/>
      </c>
      <c r="K113" s="125" t="str">
        <f>+IFERROR((VLOOKUP(A113,Hoja4!$A$2:$AA$1057,14,FALSE)),"")</f>
        <v/>
      </c>
      <c r="L113" s="34" t="str">
        <f>+IFERROR((VLOOKUP(A113,Hoja4!$A$2:$AB$1057,15,FALSE)),"")</f>
        <v/>
      </c>
      <c r="M113" s="34" t="str">
        <f>+IFERROR((VLOOKUP(A113,Hoja4!$A$2:$AB$1057,16,FALSE)),"")</f>
        <v/>
      </c>
      <c r="N113" s="195" t="str">
        <f>+IFERROR((VLOOKUP(A113,Hoja4!$A$2:$AB$1057,17,FALSE)),"")</f>
        <v/>
      </c>
    </row>
    <row r="114" spans="1:14" x14ac:dyDescent="0.25">
      <c r="A114" s="121">
        <v>103</v>
      </c>
      <c r="B114" s="35" t="str">
        <f>+IFERROR((VLOOKUP(A114,Hoja4!$A$2:$M$1057,4,FALSE)),"")</f>
        <v/>
      </c>
      <c r="C114" s="33" t="str">
        <f>+IFERROR((VLOOKUP(A114,Hoja4!$A$2:$M$1057,5,FALSE)),"")</f>
        <v/>
      </c>
      <c r="D114" s="34" t="str">
        <f>+IFERROR((VLOOKUP(A114,Hoja4!$A$2:$AA$1057,7,FALSE)),"")</f>
        <v/>
      </c>
      <c r="E114" s="34" t="str">
        <f>+IFERROR((VLOOKUP(A114,Hoja4!$A$2:$AA$1057,8,FALSE)),"")</f>
        <v/>
      </c>
      <c r="F114" s="34" t="str">
        <f>+IFERROR((VLOOKUP(A114,Hoja4!$A$2:$AA$1057,9,FALSE)),"")</f>
        <v/>
      </c>
      <c r="G114" s="34" t="str">
        <f>+IFERROR((VLOOKUP(A114,Hoja4!$A$2:$AA$1057,10,FALSE)),"")</f>
        <v/>
      </c>
      <c r="H114" s="34" t="str">
        <f>+IFERROR((VLOOKUP(A114,Hoja4!$A$2:$AA$1057,11,FALSE)),"")</f>
        <v/>
      </c>
      <c r="I114" s="34" t="str">
        <f>+IFERROR((VLOOKUP(A114,Hoja4!$A$2:$AA$1057,12,FALSE)),"")</f>
        <v/>
      </c>
      <c r="J114" s="34" t="str">
        <f>+IFERROR((VLOOKUP(A114,Hoja4!$A$2:$AA$1057,13,FALSE)),"")</f>
        <v/>
      </c>
      <c r="K114" s="125" t="str">
        <f>+IFERROR((VLOOKUP(A114,Hoja4!$A$2:$AA$1057,14,FALSE)),"")</f>
        <v/>
      </c>
      <c r="L114" s="34" t="str">
        <f>+IFERROR((VLOOKUP(A114,Hoja4!$A$2:$AB$1057,15,FALSE)),"")</f>
        <v/>
      </c>
      <c r="M114" s="34" t="str">
        <f>+IFERROR((VLOOKUP(A114,Hoja4!$A$2:$AB$1057,16,FALSE)),"")</f>
        <v/>
      </c>
      <c r="N114" s="195" t="str">
        <f>+IFERROR((VLOOKUP(A114,Hoja4!$A$2:$AB$1057,17,FALSE)),"")</f>
        <v/>
      </c>
    </row>
    <row r="115" spans="1:14" x14ac:dyDescent="0.25">
      <c r="A115" s="121">
        <v>104</v>
      </c>
      <c r="B115" s="35" t="str">
        <f>+IFERROR((VLOOKUP(A115,Hoja4!$A$2:$M$1057,4,FALSE)),"")</f>
        <v/>
      </c>
      <c r="C115" s="33" t="str">
        <f>+IFERROR((VLOOKUP(A115,Hoja4!$A$2:$M$1057,5,FALSE)),"")</f>
        <v/>
      </c>
      <c r="D115" s="34" t="str">
        <f>+IFERROR((VLOOKUP(A115,Hoja4!$A$2:$AA$1057,7,FALSE)),"")</f>
        <v/>
      </c>
      <c r="E115" s="34" t="str">
        <f>+IFERROR((VLOOKUP(A115,Hoja4!$A$2:$AA$1057,8,FALSE)),"")</f>
        <v/>
      </c>
      <c r="F115" s="34" t="str">
        <f>+IFERROR((VLOOKUP(A115,Hoja4!$A$2:$AA$1057,9,FALSE)),"")</f>
        <v/>
      </c>
      <c r="G115" s="34" t="str">
        <f>+IFERROR((VLOOKUP(A115,Hoja4!$A$2:$AA$1057,10,FALSE)),"")</f>
        <v/>
      </c>
      <c r="H115" s="34" t="str">
        <f>+IFERROR((VLOOKUP(A115,Hoja4!$A$2:$AA$1057,11,FALSE)),"")</f>
        <v/>
      </c>
      <c r="I115" s="34" t="str">
        <f>+IFERROR((VLOOKUP(A115,Hoja4!$A$2:$AA$1057,12,FALSE)),"")</f>
        <v/>
      </c>
      <c r="J115" s="34" t="str">
        <f>+IFERROR((VLOOKUP(A115,Hoja4!$A$2:$AA$1057,13,FALSE)),"")</f>
        <v/>
      </c>
      <c r="K115" s="125" t="str">
        <f>+IFERROR((VLOOKUP(A115,Hoja4!$A$2:$AA$1057,14,FALSE)),"")</f>
        <v/>
      </c>
      <c r="L115" s="34" t="str">
        <f>+IFERROR((VLOOKUP(A115,Hoja4!$A$2:$AB$1057,15,FALSE)),"")</f>
        <v/>
      </c>
      <c r="M115" s="34" t="str">
        <f>+IFERROR((VLOOKUP(A115,Hoja4!$A$2:$AB$1057,16,FALSE)),"")</f>
        <v/>
      </c>
      <c r="N115" s="195" t="str">
        <f>+IFERROR((VLOOKUP(A115,Hoja4!$A$2:$AB$1057,17,FALSE)),"")</f>
        <v/>
      </c>
    </row>
    <row r="116" spans="1:14" x14ac:dyDescent="0.25">
      <c r="A116" s="121">
        <v>105</v>
      </c>
      <c r="B116" s="35" t="str">
        <f>+IFERROR((VLOOKUP(A116,Hoja4!$A$2:$M$1057,4,FALSE)),"")</f>
        <v/>
      </c>
      <c r="C116" s="33" t="str">
        <f>+IFERROR((VLOOKUP(A116,Hoja4!$A$2:$M$1057,5,FALSE)),"")</f>
        <v/>
      </c>
      <c r="D116" s="34" t="str">
        <f>+IFERROR((VLOOKUP(A116,Hoja4!$A$2:$AA$1057,7,FALSE)),"")</f>
        <v/>
      </c>
      <c r="E116" s="34" t="str">
        <f>+IFERROR((VLOOKUP(A116,Hoja4!$A$2:$AA$1057,8,FALSE)),"")</f>
        <v/>
      </c>
      <c r="F116" s="34" t="str">
        <f>+IFERROR((VLOOKUP(A116,Hoja4!$A$2:$AA$1057,9,FALSE)),"")</f>
        <v/>
      </c>
      <c r="G116" s="34" t="str">
        <f>+IFERROR((VLOOKUP(A116,Hoja4!$A$2:$AA$1057,10,FALSE)),"")</f>
        <v/>
      </c>
      <c r="H116" s="34" t="str">
        <f>+IFERROR((VLOOKUP(A116,Hoja4!$A$2:$AA$1057,11,FALSE)),"")</f>
        <v/>
      </c>
      <c r="I116" s="34" t="str">
        <f>+IFERROR((VLOOKUP(A116,Hoja4!$A$2:$AA$1057,12,FALSE)),"")</f>
        <v/>
      </c>
      <c r="J116" s="34" t="str">
        <f>+IFERROR((VLOOKUP(A116,Hoja4!$A$2:$AA$1057,13,FALSE)),"")</f>
        <v/>
      </c>
      <c r="K116" s="125" t="str">
        <f>+IFERROR((VLOOKUP(A116,Hoja4!$A$2:$AA$1057,14,FALSE)),"")</f>
        <v/>
      </c>
      <c r="L116" s="34" t="str">
        <f>+IFERROR((VLOOKUP(A116,Hoja4!$A$2:$AB$1057,15,FALSE)),"")</f>
        <v/>
      </c>
      <c r="M116" s="34" t="str">
        <f>+IFERROR((VLOOKUP(A116,Hoja4!$A$2:$AB$1057,16,FALSE)),"")</f>
        <v/>
      </c>
      <c r="N116" s="195" t="str">
        <f>+IFERROR((VLOOKUP(A116,Hoja4!$A$2:$AB$1057,17,FALSE)),"")</f>
        <v/>
      </c>
    </row>
    <row r="117" spans="1:14" x14ac:dyDescent="0.25">
      <c r="A117" s="121">
        <v>106</v>
      </c>
      <c r="B117" s="35" t="str">
        <f>+IFERROR((VLOOKUP(A117,Hoja4!$A$2:$M$1057,4,FALSE)),"")</f>
        <v/>
      </c>
      <c r="C117" s="33" t="str">
        <f>+IFERROR((VLOOKUP(A117,Hoja4!$A$2:$M$1057,5,FALSE)),"")</f>
        <v/>
      </c>
      <c r="D117" s="34" t="str">
        <f>+IFERROR((VLOOKUP(A117,Hoja4!$A$2:$AA$1057,7,FALSE)),"")</f>
        <v/>
      </c>
      <c r="E117" s="34" t="str">
        <f>+IFERROR((VLOOKUP(A117,Hoja4!$A$2:$AA$1057,8,FALSE)),"")</f>
        <v/>
      </c>
      <c r="F117" s="34" t="str">
        <f>+IFERROR((VLOOKUP(A117,Hoja4!$A$2:$AA$1057,9,FALSE)),"")</f>
        <v/>
      </c>
      <c r="G117" s="34" t="str">
        <f>+IFERROR((VLOOKUP(A117,Hoja4!$A$2:$AA$1057,10,FALSE)),"")</f>
        <v/>
      </c>
      <c r="H117" s="34" t="str">
        <f>+IFERROR((VLOOKUP(A117,Hoja4!$A$2:$AA$1057,11,FALSE)),"")</f>
        <v/>
      </c>
      <c r="I117" s="34" t="str">
        <f>+IFERROR((VLOOKUP(A117,Hoja4!$A$2:$AA$1057,12,FALSE)),"")</f>
        <v/>
      </c>
      <c r="J117" s="34" t="str">
        <f>+IFERROR((VLOOKUP(A117,Hoja4!$A$2:$AA$1057,13,FALSE)),"")</f>
        <v/>
      </c>
      <c r="K117" s="125" t="str">
        <f>+IFERROR((VLOOKUP(A117,Hoja4!$A$2:$AA$1057,14,FALSE)),"")</f>
        <v/>
      </c>
      <c r="L117" s="34" t="str">
        <f>+IFERROR((VLOOKUP(A117,Hoja4!$A$2:$AB$1057,15,FALSE)),"")</f>
        <v/>
      </c>
      <c r="M117" s="34" t="str">
        <f>+IFERROR((VLOOKUP(A117,Hoja4!$A$2:$AB$1057,16,FALSE)),"")</f>
        <v/>
      </c>
      <c r="N117" s="195" t="str">
        <f>+IFERROR((VLOOKUP(A117,Hoja4!$A$2:$AB$1057,17,FALSE)),"")</f>
        <v/>
      </c>
    </row>
    <row r="118" spans="1:14" x14ac:dyDescent="0.25">
      <c r="A118" s="121">
        <v>107</v>
      </c>
      <c r="B118" s="35" t="str">
        <f>+IFERROR((VLOOKUP(A118,Hoja4!$A$2:$M$1057,4,FALSE)),"")</f>
        <v/>
      </c>
      <c r="C118" s="33" t="str">
        <f>+IFERROR((VLOOKUP(A118,Hoja4!$A$2:$M$1057,5,FALSE)),"")</f>
        <v/>
      </c>
      <c r="D118" s="34" t="str">
        <f>+IFERROR((VLOOKUP(A118,Hoja4!$A$2:$AA$1057,7,FALSE)),"")</f>
        <v/>
      </c>
      <c r="E118" s="34" t="str">
        <f>+IFERROR((VLOOKUP(A118,Hoja4!$A$2:$AA$1057,8,FALSE)),"")</f>
        <v/>
      </c>
      <c r="F118" s="34" t="str">
        <f>+IFERROR((VLOOKUP(A118,Hoja4!$A$2:$AA$1057,9,FALSE)),"")</f>
        <v/>
      </c>
      <c r="G118" s="34" t="str">
        <f>+IFERROR((VLOOKUP(A118,Hoja4!$A$2:$AA$1057,10,FALSE)),"")</f>
        <v/>
      </c>
      <c r="H118" s="34" t="str">
        <f>+IFERROR((VLOOKUP(A118,Hoja4!$A$2:$AA$1057,11,FALSE)),"")</f>
        <v/>
      </c>
      <c r="I118" s="34" t="str">
        <f>+IFERROR((VLOOKUP(A118,Hoja4!$A$2:$AA$1057,12,FALSE)),"")</f>
        <v/>
      </c>
      <c r="J118" s="34" t="str">
        <f>+IFERROR((VLOOKUP(A118,Hoja4!$A$2:$AA$1057,13,FALSE)),"")</f>
        <v/>
      </c>
      <c r="K118" s="125" t="str">
        <f>+IFERROR((VLOOKUP(A118,Hoja4!$A$2:$AA$1057,14,FALSE)),"")</f>
        <v/>
      </c>
      <c r="L118" s="34" t="str">
        <f>+IFERROR((VLOOKUP(A118,Hoja4!$A$2:$AB$1057,15,FALSE)),"")</f>
        <v/>
      </c>
      <c r="M118" s="34" t="str">
        <f>+IFERROR((VLOOKUP(A118,Hoja4!$A$2:$AB$1057,16,FALSE)),"")</f>
        <v/>
      </c>
      <c r="N118" s="195" t="str">
        <f>+IFERROR((VLOOKUP(A118,Hoja4!$A$2:$AB$1057,17,FALSE)),"")</f>
        <v/>
      </c>
    </row>
    <row r="119" spans="1:14" x14ac:dyDescent="0.25">
      <c r="A119" s="121">
        <v>108</v>
      </c>
      <c r="B119" s="35" t="str">
        <f>+IFERROR((VLOOKUP(A119,Hoja4!$A$2:$M$1057,4,FALSE)),"")</f>
        <v/>
      </c>
      <c r="C119" s="33" t="str">
        <f>+IFERROR((VLOOKUP(A119,Hoja4!$A$2:$M$1057,5,FALSE)),"")</f>
        <v/>
      </c>
      <c r="D119" s="34" t="str">
        <f>+IFERROR((VLOOKUP(A119,Hoja4!$A$2:$AA$1057,7,FALSE)),"")</f>
        <v/>
      </c>
      <c r="E119" s="34" t="str">
        <f>+IFERROR((VLOOKUP(A119,Hoja4!$A$2:$AA$1057,8,FALSE)),"")</f>
        <v/>
      </c>
      <c r="F119" s="34" t="str">
        <f>+IFERROR((VLOOKUP(A119,Hoja4!$A$2:$AA$1057,9,FALSE)),"")</f>
        <v/>
      </c>
      <c r="G119" s="34" t="str">
        <f>+IFERROR((VLOOKUP(A119,Hoja4!$A$2:$AA$1057,10,FALSE)),"")</f>
        <v/>
      </c>
      <c r="H119" s="34" t="str">
        <f>+IFERROR((VLOOKUP(A119,Hoja4!$A$2:$AA$1057,11,FALSE)),"")</f>
        <v/>
      </c>
      <c r="I119" s="34" t="str">
        <f>+IFERROR((VLOOKUP(A119,Hoja4!$A$2:$AA$1057,12,FALSE)),"")</f>
        <v/>
      </c>
      <c r="J119" s="34" t="str">
        <f>+IFERROR((VLOOKUP(A119,Hoja4!$A$2:$AA$1057,13,FALSE)),"")</f>
        <v/>
      </c>
      <c r="K119" s="125" t="str">
        <f>+IFERROR((VLOOKUP(A119,Hoja4!$A$2:$AA$1057,14,FALSE)),"")</f>
        <v/>
      </c>
      <c r="L119" s="34" t="str">
        <f>+IFERROR((VLOOKUP(A119,Hoja4!$A$2:$AB$1057,15,FALSE)),"")</f>
        <v/>
      </c>
      <c r="M119" s="34" t="str">
        <f>+IFERROR((VLOOKUP(A119,Hoja4!$A$2:$AB$1057,16,FALSE)),"")</f>
        <v/>
      </c>
      <c r="N119" s="195" t="str">
        <f>+IFERROR((VLOOKUP(A119,Hoja4!$A$2:$AB$1057,17,FALSE)),"")</f>
        <v/>
      </c>
    </row>
    <row r="120" spans="1:14" x14ac:dyDescent="0.25">
      <c r="A120" s="121">
        <v>109</v>
      </c>
      <c r="B120" s="35" t="str">
        <f>+IFERROR((VLOOKUP(A120,Hoja4!$A$2:$M$1057,4,FALSE)),"")</f>
        <v/>
      </c>
      <c r="C120" s="33" t="str">
        <f>+IFERROR((VLOOKUP(A120,Hoja4!$A$2:$M$1057,5,FALSE)),"")</f>
        <v/>
      </c>
      <c r="D120" s="34" t="str">
        <f>+IFERROR((VLOOKUP(A120,Hoja4!$A$2:$AA$1057,7,FALSE)),"")</f>
        <v/>
      </c>
      <c r="E120" s="34" t="str">
        <f>+IFERROR((VLOOKUP(A120,Hoja4!$A$2:$AA$1057,8,FALSE)),"")</f>
        <v/>
      </c>
      <c r="F120" s="34" t="str">
        <f>+IFERROR((VLOOKUP(A120,Hoja4!$A$2:$AA$1057,9,FALSE)),"")</f>
        <v/>
      </c>
      <c r="G120" s="34" t="str">
        <f>+IFERROR((VLOOKUP(A120,Hoja4!$A$2:$AA$1057,10,FALSE)),"")</f>
        <v/>
      </c>
      <c r="H120" s="34" t="str">
        <f>+IFERROR((VLOOKUP(A120,Hoja4!$A$2:$AA$1057,11,FALSE)),"")</f>
        <v/>
      </c>
      <c r="I120" s="34" t="str">
        <f>+IFERROR((VLOOKUP(A120,Hoja4!$A$2:$AA$1057,12,FALSE)),"")</f>
        <v/>
      </c>
      <c r="J120" s="34" t="str">
        <f>+IFERROR((VLOOKUP(A120,Hoja4!$A$2:$AA$1057,13,FALSE)),"")</f>
        <v/>
      </c>
      <c r="K120" s="125" t="str">
        <f>+IFERROR((VLOOKUP(A120,Hoja4!$A$2:$AA$1057,14,FALSE)),"")</f>
        <v/>
      </c>
      <c r="L120" s="34" t="str">
        <f>+IFERROR((VLOOKUP(A120,Hoja4!$A$2:$AB$1057,15,FALSE)),"")</f>
        <v/>
      </c>
      <c r="M120" s="34" t="str">
        <f>+IFERROR((VLOOKUP(A120,Hoja4!$A$2:$AB$1057,16,FALSE)),"")</f>
        <v/>
      </c>
      <c r="N120" s="195" t="str">
        <f>+IFERROR((VLOOKUP(A120,Hoja4!$A$2:$AB$1057,17,FALSE)),"")</f>
        <v/>
      </c>
    </row>
    <row r="121" spans="1:14" x14ac:dyDescent="0.25">
      <c r="A121" s="121">
        <v>110</v>
      </c>
      <c r="B121" s="35" t="str">
        <f>+IFERROR((VLOOKUP(A121,Hoja4!$A$2:$M$1057,4,FALSE)),"")</f>
        <v/>
      </c>
      <c r="C121" s="33" t="str">
        <f>+IFERROR((VLOOKUP(A121,Hoja4!$A$2:$M$1057,5,FALSE)),"")</f>
        <v/>
      </c>
      <c r="D121" s="34" t="str">
        <f>+IFERROR((VLOOKUP(A121,Hoja4!$A$2:$AA$1057,7,FALSE)),"")</f>
        <v/>
      </c>
      <c r="E121" s="34" t="str">
        <f>+IFERROR((VLOOKUP(A121,Hoja4!$A$2:$AA$1057,8,FALSE)),"")</f>
        <v/>
      </c>
      <c r="F121" s="34" t="str">
        <f>+IFERROR((VLOOKUP(A121,Hoja4!$A$2:$AA$1057,9,FALSE)),"")</f>
        <v/>
      </c>
      <c r="G121" s="34" t="str">
        <f>+IFERROR((VLOOKUP(A121,Hoja4!$A$2:$AA$1057,10,FALSE)),"")</f>
        <v/>
      </c>
      <c r="H121" s="34" t="str">
        <f>+IFERROR((VLOOKUP(A121,Hoja4!$A$2:$AA$1057,11,FALSE)),"")</f>
        <v/>
      </c>
      <c r="I121" s="34" t="str">
        <f>+IFERROR((VLOOKUP(A121,Hoja4!$A$2:$AA$1057,12,FALSE)),"")</f>
        <v/>
      </c>
      <c r="J121" s="34" t="str">
        <f>+IFERROR((VLOOKUP(A121,Hoja4!$A$2:$AA$1057,13,FALSE)),"")</f>
        <v/>
      </c>
      <c r="K121" s="125" t="str">
        <f>+IFERROR((VLOOKUP(A121,Hoja4!$A$2:$AA$1057,14,FALSE)),"")</f>
        <v/>
      </c>
      <c r="L121" s="34" t="str">
        <f>+IFERROR((VLOOKUP(A121,Hoja4!$A$2:$AB$1057,15,FALSE)),"")</f>
        <v/>
      </c>
      <c r="M121" s="34" t="str">
        <f>+IFERROR((VLOOKUP(A121,Hoja4!$A$2:$AB$1057,16,FALSE)),"")</f>
        <v/>
      </c>
      <c r="N121" s="195" t="str">
        <f>+IFERROR((VLOOKUP(A121,Hoja4!$A$2:$AB$1057,17,FALSE)),"")</f>
        <v/>
      </c>
    </row>
    <row r="122" spans="1:14" x14ac:dyDescent="0.25">
      <c r="A122" s="121">
        <v>111</v>
      </c>
      <c r="B122" s="35" t="str">
        <f>+IFERROR((VLOOKUP(A122,Hoja4!$A$2:$M$1057,4,FALSE)),"")</f>
        <v/>
      </c>
      <c r="C122" s="33" t="str">
        <f>+IFERROR((VLOOKUP(A122,Hoja4!$A$2:$M$1057,5,FALSE)),"")</f>
        <v/>
      </c>
      <c r="D122" s="34" t="str">
        <f>+IFERROR((VLOOKUP(A122,Hoja4!$A$2:$AA$1057,7,FALSE)),"")</f>
        <v/>
      </c>
      <c r="E122" s="34" t="str">
        <f>+IFERROR((VLOOKUP(A122,Hoja4!$A$2:$AA$1057,8,FALSE)),"")</f>
        <v/>
      </c>
      <c r="F122" s="34" t="str">
        <f>+IFERROR((VLOOKUP(A122,Hoja4!$A$2:$AA$1057,9,FALSE)),"")</f>
        <v/>
      </c>
      <c r="G122" s="34" t="str">
        <f>+IFERROR((VLOOKUP(A122,Hoja4!$A$2:$AA$1057,10,FALSE)),"")</f>
        <v/>
      </c>
      <c r="H122" s="34" t="str">
        <f>+IFERROR((VLOOKUP(A122,Hoja4!$A$2:$AA$1057,11,FALSE)),"")</f>
        <v/>
      </c>
      <c r="I122" s="34" t="str">
        <f>+IFERROR((VLOOKUP(A122,Hoja4!$A$2:$AA$1057,12,FALSE)),"")</f>
        <v/>
      </c>
      <c r="J122" s="34" t="str">
        <f>+IFERROR((VLOOKUP(A122,Hoja4!$A$2:$AA$1057,13,FALSE)),"")</f>
        <v/>
      </c>
      <c r="K122" s="125" t="str">
        <f>+IFERROR((VLOOKUP(A122,Hoja4!$A$2:$AA$1057,14,FALSE)),"")</f>
        <v/>
      </c>
      <c r="L122" s="34" t="str">
        <f>+IFERROR((VLOOKUP(A122,Hoja4!$A$2:$AB$1057,15,FALSE)),"")</f>
        <v/>
      </c>
      <c r="M122" s="34" t="str">
        <f>+IFERROR((VLOOKUP(A122,Hoja4!$A$2:$AB$1057,16,FALSE)),"")</f>
        <v/>
      </c>
      <c r="N122" s="195" t="str">
        <f>+IFERROR((VLOOKUP(A122,Hoja4!$A$2:$AB$1057,17,FALSE)),"")</f>
        <v/>
      </c>
    </row>
    <row r="123" spans="1:14" x14ac:dyDescent="0.25">
      <c r="A123" s="121">
        <v>112</v>
      </c>
      <c r="B123" s="35" t="str">
        <f>+IFERROR((VLOOKUP(A123,Hoja4!$A$2:$M$1057,4,FALSE)),"")</f>
        <v/>
      </c>
      <c r="C123" s="33" t="str">
        <f>+IFERROR((VLOOKUP(A123,Hoja4!$A$2:$M$1057,5,FALSE)),"")</f>
        <v/>
      </c>
      <c r="D123" s="34" t="str">
        <f>+IFERROR((VLOOKUP(A123,Hoja4!$A$2:$AA$1057,7,FALSE)),"")</f>
        <v/>
      </c>
      <c r="E123" s="34" t="str">
        <f>+IFERROR((VLOOKUP(A123,Hoja4!$A$2:$AA$1057,8,FALSE)),"")</f>
        <v/>
      </c>
      <c r="F123" s="34" t="str">
        <f>+IFERROR((VLOOKUP(A123,Hoja4!$A$2:$AA$1057,9,FALSE)),"")</f>
        <v/>
      </c>
      <c r="G123" s="34" t="str">
        <f>+IFERROR((VLOOKUP(A123,Hoja4!$A$2:$AA$1057,10,FALSE)),"")</f>
        <v/>
      </c>
      <c r="H123" s="34" t="str">
        <f>+IFERROR((VLOOKUP(A123,Hoja4!$A$2:$AA$1057,11,FALSE)),"")</f>
        <v/>
      </c>
      <c r="I123" s="34" t="str">
        <f>+IFERROR((VLOOKUP(A123,Hoja4!$A$2:$AA$1057,12,FALSE)),"")</f>
        <v/>
      </c>
      <c r="J123" s="34" t="str">
        <f>+IFERROR((VLOOKUP(A123,Hoja4!$A$2:$AA$1057,13,FALSE)),"")</f>
        <v/>
      </c>
      <c r="K123" s="125" t="str">
        <f>+IFERROR((VLOOKUP(A123,Hoja4!$A$2:$AA$1057,14,FALSE)),"")</f>
        <v/>
      </c>
      <c r="L123" s="34" t="str">
        <f>+IFERROR((VLOOKUP(A123,Hoja4!$A$2:$AB$1057,15,FALSE)),"")</f>
        <v/>
      </c>
      <c r="M123" s="34" t="str">
        <f>+IFERROR((VLOOKUP(A123,Hoja4!$A$2:$AB$1057,16,FALSE)),"")</f>
        <v/>
      </c>
      <c r="N123" s="195" t="str">
        <f>+IFERROR((VLOOKUP(A123,Hoja4!$A$2:$AB$1057,17,FALSE)),"")</f>
        <v/>
      </c>
    </row>
    <row r="124" spans="1:14" x14ac:dyDescent="0.25">
      <c r="A124" s="121">
        <v>113</v>
      </c>
      <c r="B124" s="35" t="str">
        <f>+IFERROR((VLOOKUP(A124,Hoja4!$A$2:$M$1057,4,FALSE)),"")</f>
        <v/>
      </c>
      <c r="C124" s="33" t="str">
        <f>+IFERROR((VLOOKUP(A124,Hoja4!$A$2:$M$1057,5,FALSE)),"")</f>
        <v/>
      </c>
      <c r="D124" s="34" t="str">
        <f>+IFERROR((VLOOKUP(A124,Hoja4!$A$2:$AA$1057,7,FALSE)),"")</f>
        <v/>
      </c>
      <c r="E124" s="34" t="str">
        <f>+IFERROR((VLOOKUP(A124,Hoja4!$A$2:$AA$1057,8,FALSE)),"")</f>
        <v/>
      </c>
      <c r="F124" s="34" t="str">
        <f>+IFERROR((VLOOKUP(A124,Hoja4!$A$2:$AA$1057,9,FALSE)),"")</f>
        <v/>
      </c>
      <c r="G124" s="34" t="str">
        <f>+IFERROR((VLOOKUP(A124,Hoja4!$A$2:$AA$1057,10,FALSE)),"")</f>
        <v/>
      </c>
      <c r="H124" s="34" t="str">
        <f>+IFERROR((VLOOKUP(A124,Hoja4!$A$2:$AA$1057,11,FALSE)),"")</f>
        <v/>
      </c>
      <c r="I124" s="34" t="str">
        <f>+IFERROR((VLOOKUP(A124,Hoja4!$A$2:$AA$1057,12,FALSE)),"")</f>
        <v/>
      </c>
      <c r="J124" s="34" t="str">
        <f>+IFERROR((VLOOKUP(A124,Hoja4!$A$2:$AA$1057,13,FALSE)),"")</f>
        <v/>
      </c>
      <c r="K124" s="125" t="str">
        <f>+IFERROR((VLOOKUP(A124,Hoja4!$A$2:$AA$1057,14,FALSE)),"")</f>
        <v/>
      </c>
      <c r="L124" s="34" t="str">
        <f>+IFERROR((VLOOKUP(A124,Hoja4!$A$2:$AB$1057,15,FALSE)),"")</f>
        <v/>
      </c>
      <c r="M124" s="34" t="str">
        <f>+IFERROR((VLOOKUP(A124,Hoja4!$A$2:$AB$1057,16,FALSE)),"")</f>
        <v/>
      </c>
      <c r="N124" s="195" t="str">
        <f>+IFERROR((VLOOKUP(A124,Hoja4!$A$2:$AB$1057,17,FALSE)),"")</f>
        <v/>
      </c>
    </row>
    <row r="125" spans="1:14" x14ac:dyDescent="0.25">
      <c r="A125" s="121">
        <v>114</v>
      </c>
      <c r="B125" s="35" t="str">
        <f>+IFERROR((VLOOKUP(A125,Hoja4!$A$2:$M$1057,4,FALSE)),"")</f>
        <v/>
      </c>
      <c r="C125" s="33" t="str">
        <f>+IFERROR((VLOOKUP(A125,Hoja4!$A$2:$M$1057,5,FALSE)),"")</f>
        <v/>
      </c>
      <c r="D125" s="34" t="str">
        <f>+IFERROR((VLOOKUP(A125,Hoja4!$A$2:$AA$1057,7,FALSE)),"")</f>
        <v/>
      </c>
      <c r="E125" s="34" t="str">
        <f>+IFERROR((VLOOKUP(A125,Hoja4!$A$2:$AA$1057,8,FALSE)),"")</f>
        <v/>
      </c>
      <c r="F125" s="34" t="str">
        <f>+IFERROR((VLOOKUP(A125,Hoja4!$A$2:$AA$1057,9,FALSE)),"")</f>
        <v/>
      </c>
      <c r="G125" s="34" t="str">
        <f>+IFERROR((VLOOKUP(A125,Hoja4!$A$2:$AA$1057,10,FALSE)),"")</f>
        <v/>
      </c>
      <c r="H125" s="34" t="str">
        <f>+IFERROR((VLOOKUP(A125,Hoja4!$A$2:$AA$1057,11,FALSE)),"")</f>
        <v/>
      </c>
      <c r="I125" s="34" t="str">
        <f>+IFERROR((VLOOKUP(A125,Hoja4!$A$2:$AA$1057,12,FALSE)),"")</f>
        <v/>
      </c>
      <c r="J125" s="34" t="str">
        <f>+IFERROR((VLOOKUP(A125,Hoja4!$A$2:$AA$1057,13,FALSE)),"")</f>
        <v/>
      </c>
      <c r="K125" s="125" t="str">
        <f>+IFERROR((VLOOKUP(A125,Hoja4!$A$2:$AA$1057,14,FALSE)),"")</f>
        <v/>
      </c>
      <c r="L125" s="34" t="str">
        <f>+IFERROR((VLOOKUP(A125,Hoja4!$A$2:$AB$1057,15,FALSE)),"")</f>
        <v/>
      </c>
      <c r="M125" s="34" t="str">
        <f>+IFERROR((VLOOKUP(A125,Hoja4!$A$2:$AB$1057,16,FALSE)),"")</f>
        <v/>
      </c>
      <c r="N125" s="195" t="str">
        <f>+IFERROR((VLOOKUP(A125,Hoja4!$A$2:$AB$1057,17,FALSE)),"")</f>
        <v/>
      </c>
    </row>
    <row r="126" spans="1:14" x14ac:dyDescent="0.25">
      <c r="A126" s="121">
        <v>115</v>
      </c>
      <c r="B126" s="35" t="str">
        <f>+IFERROR((VLOOKUP(A126,Hoja4!$A$2:$M$1057,4,FALSE)),"")</f>
        <v/>
      </c>
      <c r="C126" s="33" t="str">
        <f>+IFERROR((VLOOKUP(A126,Hoja4!$A$2:$M$1057,5,FALSE)),"")</f>
        <v/>
      </c>
      <c r="D126" s="34" t="str">
        <f>+IFERROR((VLOOKUP(A126,Hoja4!$A$2:$AA$1057,7,FALSE)),"")</f>
        <v/>
      </c>
      <c r="E126" s="34" t="str">
        <f>+IFERROR((VLOOKUP(A126,Hoja4!$A$2:$AA$1057,8,FALSE)),"")</f>
        <v/>
      </c>
      <c r="F126" s="34" t="str">
        <f>+IFERROR((VLOOKUP(A126,Hoja4!$A$2:$AA$1057,9,FALSE)),"")</f>
        <v/>
      </c>
      <c r="G126" s="34" t="str">
        <f>+IFERROR((VLOOKUP(A126,Hoja4!$A$2:$AA$1057,10,FALSE)),"")</f>
        <v/>
      </c>
      <c r="H126" s="34" t="str">
        <f>+IFERROR((VLOOKUP(A126,Hoja4!$A$2:$AA$1057,11,FALSE)),"")</f>
        <v/>
      </c>
      <c r="I126" s="34" t="str">
        <f>+IFERROR((VLOOKUP(A126,Hoja4!$A$2:$AA$1057,12,FALSE)),"")</f>
        <v/>
      </c>
      <c r="J126" s="34" t="str">
        <f>+IFERROR((VLOOKUP(A126,Hoja4!$A$2:$AA$1057,13,FALSE)),"")</f>
        <v/>
      </c>
      <c r="K126" s="125" t="str">
        <f>+IFERROR((VLOOKUP(A126,Hoja4!$A$2:$AA$1057,14,FALSE)),"")</f>
        <v/>
      </c>
      <c r="L126" s="34" t="str">
        <f>+IFERROR((VLOOKUP(A126,Hoja4!$A$2:$AB$1057,15,FALSE)),"")</f>
        <v/>
      </c>
      <c r="M126" s="34" t="str">
        <f>+IFERROR((VLOOKUP(A126,Hoja4!$A$2:$AB$1057,16,FALSE)),"")</f>
        <v/>
      </c>
      <c r="N126" s="195" t="str">
        <f>+IFERROR((VLOOKUP(A126,Hoja4!$A$2:$AB$1057,17,FALSE)),"")</f>
        <v/>
      </c>
    </row>
    <row r="127" spans="1:14" x14ac:dyDescent="0.25">
      <c r="A127" s="121">
        <v>116</v>
      </c>
      <c r="B127" s="35" t="str">
        <f>+IFERROR((VLOOKUP(A127,Hoja4!$A$2:$M$1057,4,FALSE)),"")</f>
        <v/>
      </c>
      <c r="C127" s="33" t="str">
        <f>+IFERROR((VLOOKUP(A127,Hoja4!$A$2:$M$1057,5,FALSE)),"")</f>
        <v/>
      </c>
      <c r="D127" s="34" t="str">
        <f>+IFERROR((VLOOKUP(A127,Hoja4!$A$2:$AA$1057,7,FALSE)),"")</f>
        <v/>
      </c>
      <c r="E127" s="34" t="str">
        <f>+IFERROR((VLOOKUP(A127,Hoja4!$A$2:$AA$1057,8,FALSE)),"")</f>
        <v/>
      </c>
      <c r="F127" s="34" t="str">
        <f>+IFERROR((VLOOKUP(A127,Hoja4!$A$2:$AA$1057,9,FALSE)),"")</f>
        <v/>
      </c>
      <c r="G127" s="34" t="str">
        <f>+IFERROR((VLOOKUP(A127,Hoja4!$A$2:$AA$1057,10,FALSE)),"")</f>
        <v/>
      </c>
      <c r="H127" s="34" t="str">
        <f>+IFERROR((VLOOKUP(A127,Hoja4!$A$2:$AA$1057,11,FALSE)),"")</f>
        <v/>
      </c>
      <c r="I127" s="34" t="str">
        <f>+IFERROR((VLOOKUP(A127,Hoja4!$A$2:$AA$1057,12,FALSE)),"")</f>
        <v/>
      </c>
      <c r="J127" s="34" t="str">
        <f>+IFERROR((VLOOKUP(A127,Hoja4!$A$2:$AA$1057,13,FALSE)),"")</f>
        <v/>
      </c>
      <c r="K127" s="125" t="str">
        <f>+IFERROR((VLOOKUP(A127,Hoja4!$A$2:$AA$1057,14,FALSE)),"")</f>
        <v/>
      </c>
      <c r="L127" s="34" t="str">
        <f>+IFERROR((VLOOKUP(A127,Hoja4!$A$2:$AB$1057,15,FALSE)),"")</f>
        <v/>
      </c>
      <c r="M127" s="34" t="str">
        <f>+IFERROR((VLOOKUP(A127,Hoja4!$A$2:$AB$1057,16,FALSE)),"")</f>
        <v/>
      </c>
      <c r="N127" s="195" t="str">
        <f>+IFERROR((VLOOKUP(A127,Hoja4!$A$2:$AB$1057,17,FALSE)),"")</f>
        <v/>
      </c>
    </row>
    <row r="128" spans="1:14" x14ac:dyDescent="0.25">
      <c r="A128" s="121">
        <v>117</v>
      </c>
      <c r="B128" s="35" t="str">
        <f>+IFERROR((VLOOKUP(A128,Hoja4!$A$2:$M$1057,4,FALSE)),"")</f>
        <v/>
      </c>
      <c r="C128" s="33" t="str">
        <f>+IFERROR((VLOOKUP(A128,Hoja4!$A$2:$M$1057,5,FALSE)),"")</f>
        <v/>
      </c>
      <c r="D128" s="34" t="str">
        <f>+IFERROR((VLOOKUP(A128,Hoja4!$A$2:$AA$1057,7,FALSE)),"")</f>
        <v/>
      </c>
      <c r="E128" s="34" t="str">
        <f>+IFERROR((VLOOKUP(A128,Hoja4!$A$2:$AA$1057,8,FALSE)),"")</f>
        <v/>
      </c>
      <c r="F128" s="34" t="str">
        <f>+IFERROR((VLOOKUP(A128,Hoja4!$A$2:$AA$1057,9,FALSE)),"")</f>
        <v/>
      </c>
      <c r="G128" s="34" t="str">
        <f>+IFERROR((VLOOKUP(A128,Hoja4!$A$2:$AA$1057,10,FALSE)),"")</f>
        <v/>
      </c>
      <c r="H128" s="34" t="str">
        <f>+IFERROR((VLOOKUP(A128,Hoja4!$A$2:$AA$1057,11,FALSE)),"")</f>
        <v/>
      </c>
      <c r="I128" s="34" t="str">
        <f>+IFERROR((VLOOKUP(A128,Hoja4!$A$2:$AA$1057,12,FALSE)),"")</f>
        <v/>
      </c>
      <c r="J128" s="34" t="str">
        <f>+IFERROR((VLOOKUP(A128,Hoja4!$A$2:$AA$1057,13,FALSE)),"")</f>
        <v/>
      </c>
      <c r="K128" s="125" t="str">
        <f>+IFERROR((VLOOKUP(A128,Hoja4!$A$2:$AA$1057,14,FALSE)),"")</f>
        <v/>
      </c>
      <c r="L128" s="34" t="str">
        <f>+IFERROR((VLOOKUP(A128,Hoja4!$A$2:$AB$1057,15,FALSE)),"")</f>
        <v/>
      </c>
      <c r="M128" s="34" t="str">
        <f>+IFERROR((VLOOKUP(A128,Hoja4!$A$2:$AB$1057,16,FALSE)),"")</f>
        <v/>
      </c>
      <c r="N128" s="195" t="str">
        <f>+IFERROR((VLOOKUP(A128,Hoja4!$A$2:$AB$1057,17,FALSE)),"")</f>
        <v/>
      </c>
    </row>
    <row r="129" spans="1:14" x14ac:dyDescent="0.25">
      <c r="A129" s="121">
        <v>118</v>
      </c>
      <c r="B129" s="35" t="str">
        <f>+IFERROR((VLOOKUP(A129,Hoja4!$A$2:$M$1057,4,FALSE)),"")</f>
        <v/>
      </c>
      <c r="C129" s="33" t="str">
        <f>+IFERROR((VLOOKUP(A129,Hoja4!$A$2:$M$1057,5,FALSE)),"")</f>
        <v/>
      </c>
      <c r="D129" s="34" t="str">
        <f>+IFERROR((VLOOKUP(A129,Hoja4!$A$2:$AA$1057,7,FALSE)),"")</f>
        <v/>
      </c>
      <c r="E129" s="34" t="str">
        <f>+IFERROR((VLOOKUP(A129,Hoja4!$A$2:$AA$1057,8,FALSE)),"")</f>
        <v/>
      </c>
      <c r="F129" s="34" t="str">
        <f>+IFERROR((VLOOKUP(A129,Hoja4!$A$2:$AA$1057,9,FALSE)),"")</f>
        <v/>
      </c>
      <c r="G129" s="34" t="str">
        <f>+IFERROR((VLOOKUP(A129,Hoja4!$A$2:$AA$1057,10,FALSE)),"")</f>
        <v/>
      </c>
      <c r="H129" s="34" t="str">
        <f>+IFERROR((VLOOKUP(A129,Hoja4!$A$2:$AA$1057,11,FALSE)),"")</f>
        <v/>
      </c>
      <c r="I129" s="34" t="str">
        <f>+IFERROR((VLOOKUP(A129,Hoja4!$A$2:$AA$1057,12,FALSE)),"")</f>
        <v/>
      </c>
      <c r="J129" s="34" t="str">
        <f>+IFERROR((VLOOKUP(A129,Hoja4!$A$2:$AA$1057,13,FALSE)),"")</f>
        <v/>
      </c>
      <c r="K129" s="125" t="str">
        <f>+IFERROR((VLOOKUP(A129,Hoja4!$A$2:$AA$1057,14,FALSE)),"")</f>
        <v/>
      </c>
      <c r="L129" s="34" t="str">
        <f>+IFERROR((VLOOKUP(A129,Hoja4!$A$2:$AB$1057,15,FALSE)),"")</f>
        <v/>
      </c>
      <c r="M129" s="34" t="str">
        <f>+IFERROR((VLOOKUP(A129,Hoja4!$A$2:$AB$1057,16,FALSE)),"")</f>
        <v/>
      </c>
      <c r="N129" s="195" t="str">
        <f>+IFERROR((VLOOKUP(A129,Hoja4!$A$2:$AB$1057,17,FALSE)),"")</f>
        <v/>
      </c>
    </row>
    <row r="130" spans="1:14" x14ac:dyDescent="0.25">
      <c r="A130" s="121">
        <v>119</v>
      </c>
      <c r="B130" s="35" t="str">
        <f>+IFERROR((VLOOKUP(A130,Hoja4!$A$2:$M$1057,4,FALSE)),"")</f>
        <v/>
      </c>
      <c r="C130" s="33" t="str">
        <f>+IFERROR((VLOOKUP(A130,Hoja4!$A$2:$M$1057,5,FALSE)),"")</f>
        <v/>
      </c>
      <c r="D130" s="34" t="str">
        <f>+IFERROR((VLOOKUP(A130,Hoja4!$A$2:$AA$1057,7,FALSE)),"")</f>
        <v/>
      </c>
      <c r="E130" s="34" t="str">
        <f>+IFERROR((VLOOKUP(A130,Hoja4!$A$2:$AA$1057,8,FALSE)),"")</f>
        <v/>
      </c>
      <c r="F130" s="34" t="str">
        <f>+IFERROR((VLOOKUP(A130,Hoja4!$A$2:$AA$1057,9,FALSE)),"")</f>
        <v/>
      </c>
      <c r="G130" s="34" t="str">
        <f>+IFERROR((VLOOKUP(A130,Hoja4!$A$2:$AA$1057,10,FALSE)),"")</f>
        <v/>
      </c>
      <c r="H130" s="34" t="str">
        <f>+IFERROR((VLOOKUP(A130,Hoja4!$A$2:$AA$1057,11,FALSE)),"")</f>
        <v/>
      </c>
      <c r="I130" s="34" t="str">
        <f>+IFERROR((VLOOKUP(A130,Hoja4!$A$2:$AA$1057,12,FALSE)),"")</f>
        <v/>
      </c>
      <c r="J130" s="34" t="str">
        <f>+IFERROR((VLOOKUP(A130,Hoja4!$A$2:$AA$1057,13,FALSE)),"")</f>
        <v/>
      </c>
      <c r="K130" s="125" t="str">
        <f>+IFERROR((VLOOKUP(A130,Hoja4!$A$2:$AA$1057,14,FALSE)),"")</f>
        <v/>
      </c>
      <c r="L130" s="34" t="str">
        <f>+IFERROR((VLOOKUP(A130,Hoja4!$A$2:$AB$1057,15,FALSE)),"")</f>
        <v/>
      </c>
      <c r="M130" s="34" t="str">
        <f>+IFERROR((VLOOKUP(A130,Hoja4!$A$2:$AB$1057,16,FALSE)),"")</f>
        <v/>
      </c>
      <c r="N130" s="195" t="str">
        <f>+IFERROR((VLOOKUP(A130,Hoja4!$A$2:$AB$1057,17,FALSE)),"")</f>
        <v/>
      </c>
    </row>
    <row r="131" spans="1:14" x14ac:dyDescent="0.25">
      <c r="A131" s="121">
        <v>120</v>
      </c>
      <c r="B131" s="35" t="str">
        <f>+IFERROR((VLOOKUP(A131,Hoja4!$A$2:$M$1057,4,FALSE)),"")</f>
        <v/>
      </c>
      <c r="C131" s="33" t="str">
        <f>+IFERROR((VLOOKUP(A131,Hoja4!$A$2:$M$1057,5,FALSE)),"")</f>
        <v/>
      </c>
      <c r="D131" s="34" t="str">
        <f>+IFERROR((VLOOKUP(A131,Hoja4!$A$2:$AA$1057,7,FALSE)),"")</f>
        <v/>
      </c>
      <c r="E131" s="34" t="str">
        <f>+IFERROR((VLOOKUP(A131,Hoja4!$A$2:$AA$1057,8,FALSE)),"")</f>
        <v/>
      </c>
      <c r="F131" s="34" t="str">
        <f>+IFERROR((VLOOKUP(A131,Hoja4!$A$2:$AA$1057,9,FALSE)),"")</f>
        <v/>
      </c>
      <c r="G131" s="34" t="str">
        <f>+IFERROR((VLOOKUP(A131,Hoja4!$A$2:$AA$1057,10,FALSE)),"")</f>
        <v/>
      </c>
      <c r="H131" s="34" t="str">
        <f>+IFERROR((VLOOKUP(A131,Hoja4!$A$2:$AA$1057,11,FALSE)),"")</f>
        <v/>
      </c>
      <c r="I131" s="34" t="str">
        <f>+IFERROR((VLOOKUP(A131,Hoja4!$A$2:$AA$1057,12,FALSE)),"")</f>
        <v/>
      </c>
      <c r="J131" s="34" t="str">
        <f>+IFERROR((VLOOKUP(A131,Hoja4!$A$2:$AA$1057,13,FALSE)),"")</f>
        <v/>
      </c>
      <c r="K131" s="125" t="str">
        <f>+IFERROR((VLOOKUP(A131,Hoja4!$A$2:$AA$1057,14,FALSE)),"")</f>
        <v/>
      </c>
      <c r="L131" s="34" t="str">
        <f>+IFERROR((VLOOKUP(A131,Hoja4!$A$2:$AB$1057,15,FALSE)),"")</f>
        <v/>
      </c>
      <c r="M131" s="34" t="str">
        <f>+IFERROR((VLOOKUP(A131,Hoja4!$A$2:$AB$1057,16,FALSE)),"")</f>
        <v/>
      </c>
      <c r="N131" s="195" t="str">
        <f>+IFERROR((VLOOKUP(A131,Hoja4!$A$2:$AB$1057,17,FALSE)),"")</f>
        <v/>
      </c>
    </row>
    <row r="132" spans="1:14" x14ac:dyDescent="0.25">
      <c r="A132" s="121">
        <v>121</v>
      </c>
      <c r="B132" s="35" t="str">
        <f>+IFERROR((VLOOKUP(A132,Hoja4!$A$2:$M$1057,4,FALSE)),"")</f>
        <v/>
      </c>
      <c r="C132" s="33" t="str">
        <f>+IFERROR((VLOOKUP(A132,Hoja4!$A$2:$M$1057,5,FALSE)),"")</f>
        <v/>
      </c>
      <c r="D132" s="34" t="str">
        <f>+IFERROR((VLOOKUP(A132,Hoja4!$A$2:$AA$1057,7,FALSE)),"")</f>
        <v/>
      </c>
      <c r="E132" s="34" t="str">
        <f>+IFERROR((VLOOKUP(A132,Hoja4!$A$2:$AA$1057,8,FALSE)),"")</f>
        <v/>
      </c>
      <c r="F132" s="34" t="str">
        <f>+IFERROR((VLOOKUP(A132,Hoja4!$A$2:$AA$1057,9,FALSE)),"")</f>
        <v/>
      </c>
      <c r="G132" s="34" t="str">
        <f>+IFERROR((VLOOKUP(A132,Hoja4!$A$2:$AA$1057,10,FALSE)),"")</f>
        <v/>
      </c>
      <c r="H132" s="34" t="str">
        <f>+IFERROR((VLOOKUP(A132,Hoja4!$A$2:$AA$1057,11,FALSE)),"")</f>
        <v/>
      </c>
      <c r="I132" s="34" t="str">
        <f>+IFERROR((VLOOKUP(A132,Hoja4!$A$2:$AA$1057,12,FALSE)),"")</f>
        <v/>
      </c>
      <c r="J132" s="34" t="str">
        <f>+IFERROR((VLOOKUP(A132,Hoja4!$A$2:$AA$1057,13,FALSE)),"")</f>
        <v/>
      </c>
      <c r="K132" s="125" t="str">
        <f>+IFERROR((VLOOKUP(A132,Hoja4!$A$2:$AA$1057,14,FALSE)),"")</f>
        <v/>
      </c>
      <c r="L132" s="34" t="str">
        <f>+IFERROR((VLOOKUP(A132,Hoja4!$A$2:$AB$1057,15,FALSE)),"")</f>
        <v/>
      </c>
      <c r="M132" s="34" t="str">
        <f>+IFERROR((VLOOKUP(A132,Hoja4!$A$2:$AB$1057,16,FALSE)),"")</f>
        <v/>
      </c>
      <c r="N132" s="195" t="str">
        <f>+IFERROR((VLOOKUP(A132,Hoja4!$A$2:$AB$1057,17,FALSE)),"")</f>
        <v/>
      </c>
    </row>
    <row r="133" spans="1:14" x14ac:dyDescent="0.25">
      <c r="A133" s="121">
        <v>122</v>
      </c>
      <c r="B133" s="35" t="str">
        <f>+IFERROR((VLOOKUP(A133,Hoja4!$A$2:$M$1057,4,FALSE)),"")</f>
        <v/>
      </c>
      <c r="C133" s="33" t="str">
        <f>+IFERROR((VLOOKUP(A133,Hoja4!$A$2:$M$1057,5,FALSE)),"")</f>
        <v/>
      </c>
      <c r="D133" s="34" t="str">
        <f>+IFERROR((VLOOKUP(A133,Hoja4!$A$2:$AA$1057,7,FALSE)),"")</f>
        <v/>
      </c>
      <c r="E133" s="34" t="str">
        <f>+IFERROR((VLOOKUP(A133,Hoja4!$A$2:$AA$1057,8,FALSE)),"")</f>
        <v/>
      </c>
      <c r="F133" s="34" t="str">
        <f>+IFERROR((VLOOKUP(A133,Hoja4!$A$2:$AA$1057,9,FALSE)),"")</f>
        <v/>
      </c>
      <c r="G133" s="34" t="str">
        <f>+IFERROR((VLOOKUP(A133,Hoja4!$A$2:$AA$1057,10,FALSE)),"")</f>
        <v/>
      </c>
      <c r="H133" s="34" t="str">
        <f>+IFERROR((VLOOKUP(A133,Hoja4!$A$2:$AA$1057,11,FALSE)),"")</f>
        <v/>
      </c>
      <c r="I133" s="34" t="str">
        <f>+IFERROR((VLOOKUP(A133,Hoja4!$A$2:$AA$1057,12,FALSE)),"")</f>
        <v/>
      </c>
      <c r="J133" s="34" t="str">
        <f>+IFERROR((VLOOKUP(A133,Hoja4!$A$2:$AA$1057,13,FALSE)),"")</f>
        <v/>
      </c>
      <c r="K133" s="125" t="str">
        <f>+IFERROR((VLOOKUP(A133,Hoja4!$A$2:$AA$1057,14,FALSE)),"")</f>
        <v/>
      </c>
      <c r="L133" s="34" t="str">
        <f>+IFERROR((VLOOKUP(A133,Hoja4!$A$2:$AB$1057,15,FALSE)),"")</f>
        <v/>
      </c>
      <c r="M133" s="34" t="str">
        <f>+IFERROR((VLOOKUP(A133,Hoja4!$A$2:$AB$1057,16,FALSE)),"")</f>
        <v/>
      </c>
      <c r="N133" s="195" t="str">
        <f>+IFERROR((VLOOKUP(A133,Hoja4!$A$2:$AB$1057,17,FALSE)),"")</f>
        <v/>
      </c>
    </row>
    <row r="134" spans="1:14" x14ac:dyDescent="0.25">
      <c r="A134" s="121">
        <v>123</v>
      </c>
      <c r="B134" s="35" t="str">
        <f>+IFERROR((VLOOKUP(A134,Hoja4!$A$2:$M$1057,4,FALSE)),"")</f>
        <v/>
      </c>
      <c r="C134" s="33" t="str">
        <f>+IFERROR((VLOOKUP(A134,Hoja4!$A$2:$M$1057,5,FALSE)),"")</f>
        <v/>
      </c>
      <c r="D134" s="34" t="str">
        <f>+IFERROR((VLOOKUP(A134,Hoja4!$A$2:$AA$1057,7,FALSE)),"")</f>
        <v/>
      </c>
      <c r="E134" s="34" t="str">
        <f>+IFERROR((VLOOKUP(A134,Hoja4!$A$2:$AA$1057,8,FALSE)),"")</f>
        <v/>
      </c>
      <c r="F134" s="34" t="str">
        <f>+IFERROR((VLOOKUP(A134,Hoja4!$A$2:$AA$1057,9,FALSE)),"")</f>
        <v/>
      </c>
      <c r="G134" s="34" t="str">
        <f>+IFERROR((VLOOKUP(A134,Hoja4!$A$2:$AA$1057,10,FALSE)),"")</f>
        <v/>
      </c>
      <c r="H134" s="34" t="str">
        <f>+IFERROR((VLOOKUP(A134,Hoja4!$A$2:$AA$1057,11,FALSE)),"")</f>
        <v/>
      </c>
      <c r="I134" s="34" t="str">
        <f>+IFERROR((VLOOKUP(A134,Hoja4!$A$2:$AA$1057,12,FALSE)),"")</f>
        <v/>
      </c>
      <c r="J134" s="34" t="str">
        <f>+IFERROR((VLOOKUP(A134,Hoja4!$A$2:$AA$1057,13,FALSE)),"")</f>
        <v/>
      </c>
      <c r="K134" s="125" t="str">
        <f>+IFERROR((VLOOKUP(A134,Hoja4!$A$2:$AA$1057,14,FALSE)),"")</f>
        <v/>
      </c>
      <c r="L134" s="34" t="str">
        <f>+IFERROR((VLOOKUP(A134,Hoja4!$A$2:$AB$1057,15,FALSE)),"")</f>
        <v/>
      </c>
      <c r="M134" s="34" t="str">
        <f>+IFERROR((VLOOKUP(A134,Hoja4!$A$2:$AB$1057,16,FALSE)),"")</f>
        <v/>
      </c>
      <c r="N134" s="195" t="str">
        <f>+IFERROR((VLOOKUP(A134,Hoja4!$A$2:$AB$1057,17,FALSE)),"")</f>
        <v/>
      </c>
    </row>
    <row r="135" spans="1:14" x14ac:dyDescent="0.25">
      <c r="A135" s="121">
        <v>124</v>
      </c>
      <c r="B135" s="35" t="str">
        <f>+IFERROR((VLOOKUP(A135,Hoja4!$A$2:$M$1057,4,FALSE)),"")</f>
        <v/>
      </c>
      <c r="C135" s="33" t="str">
        <f>+IFERROR((VLOOKUP(A135,Hoja4!$A$2:$M$1057,5,FALSE)),"")</f>
        <v/>
      </c>
      <c r="D135" s="34" t="str">
        <f>+IFERROR((VLOOKUP(A135,Hoja4!$A$2:$AA$1057,7,FALSE)),"")</f>
        <v/>
      </c>
      <c r="E135" s="34" t="str">
        <f>+IFERROR((VLOOKUP(A135,Hoja4!$A$2:$AA$1057,8,FALSE)),"")</f>
        <v/>
      </c>
      <c r="F135" s="34" t="str">
        <f>+IFERROR((VLOOKUP(A135,Hoja4!$A$2:$AA$1057,9,FALSE)),"")</f>
        <v/>
      </c>
      <c r="G135" s="34" t="str">
        <f>+IFERROR((VLOOKUP(A135,Hoja4!$A$2:$AA$1057,10,FALSE)),"")</f>
        <v/>
      </c>
      <c r="H135" s="34" t="str">
        <f>+IFERROR((VLOOKUP(A135,Hoja4!$A$2:$AA$1057,11,FALSE)),"")</f>
        <v/>
      </c>
      <c r="I135" s="34" t="str">
        <f>+IFERROR((VLOOKUP(A135,Hoja4!$A$2:$AA$1057,12,FALSE)),"")</f>
        <v/>
      </c>
      <c r="J135" s="34" t="str">
        <f>+IFERROR((VLOOKUP(A135,Hoja4!$A$2:$AA$1057,13,FALSE)),"")</f>
        <v/>
      </c>
      <c r="K135" s="125" t="str">
        <f>+IFERROR((VLOOKUP(A135,Hoja4!$A$2:$AA$1057,14,FALSE)),"")</f>
        <v/>
      </c>
      <c r="L135" s="34" t="str">
        <f>+IFERROR((VLOOKUP(A135,Hoja4!$A$2:$AB$1057,15,FALSE)),"")</f>
        <v/>
      </c>
      <c r="M135" s="34" t="str">
        <f>+IFERROR((VLOOKUP(A135,Hoja4!$A$2:$AB$1057,16,FALSE)),"")</f>
        <v/>
      </c>
      <c r="N135" s="195" t="str">
        <f>+IFERROR((VLOOKUP(A135,Hoja4!$A$2:$AB$1057,17,FALSE)),"")</f>
        <v/>
      </c>
    </row>
    <row r="136" spans="1:14" x14ac:dyDescent="0.25">
      <c r="A136" s="121">
        <v>125</v>
      </c>
      <c r="B136" s="35" t="str">
        <f>+IFERROR((VLOOKUP(A136,Hoja4!$A$2:$M$1057,4,FALSE)),"")</f>
        <v/>
      </c>
      <c r="C136" s="33" t="str">
        <f>+IFERROR((VLOOKUP(A136,Hoja4!$A$2:$M$1057,5,FALSE)),"")</f>
        <v/>
      </c>
      <c r="D136" s="34" t="str">
        <f>+IFERROR((VLOOKUP(A136,Hoja4!$A$2:$AA$1057,7,FALSE)),"")</f>
        <v/>
      </c>
      <c r="E136" s="34" t="str">
        <f>+IFERROR((VLOOKUP(A136,Hoja4!$A$2:$AA$1057,8,FALSE)),"")</f>
        <v/>
      </c>
      <c r="F136" s="34" t="str">
        <f>+IFERROR((VLOOKUP(A136,Hoja4!$A$2:$AA$1057,9,FALSE)),"")</f>
        <v/>
      </c>
      <c r="G136" s="34" t="str">
        <f>+IFERROR((VLOOKUP(A136,Hoja4!$A$2:$AA$1057,10,FALSE)),"")</f>
        <v/>
      </c>
      <c r="H136" s="34" t="str">
        <f>+IFERROR((VLOOKUP(A136,Hoja4!$A$2:$AA$1057,11,FALSE)),"")</f>
        <v/>
      </c>
      <c r="I136" s="34" t="str">
        <f>+IFERROR((VLOOKUP(A136,Hoja4!$A$2:$AA$1057,12,FALSE)),"")</f>
        <v/>
      </c>
      <c r="J136" s="34" t="str">
        <f>+IFERROR((VLOOKUP(A136,Hoja4!$A$2:$AA$1057,13,FALSE)),"")</f>
        <v/>
      </c>
      <c r="K136" s="125" t="str">
        <f>+IFERROR((VLOOKUP(A136,Hoja4!$A$2:$AA$1057,14,FALSE)),"")</f>
        <v/>
      </c>
      <c r="L136" s="34" t="str">
        <f>+IFERROR((VLOOKUP(A136,Hoja4!$A$2:$AB$1057,15,FALSE)),"")</f>
        <v/>
      </c>
      <c r="M136" s="34" t="str">
        <f>+IFERROR((VLOOKUP(A136,Hoja4!$A$2:$AB$1057,16,FALSE)),"")</f>
        <v/>
      </c>
      <c r="N136" s="195" t="str">
        <f>+IFERROR((VLOOKUP(A136,Hoja4!$A$2:$AB$1057,17,FALSE)),"")</f>
        <v/>
      </c>
    </row>
    <row r="137" spans="1:14" x14ac:dyDescent="0.25">
      <c r="A137" s="121">
        <v>126</v>
      </c>
      <c r="B137" s="35" t="str">
        <f>+IFERROR((VLOOKUP(A137,Hoja4!$A$2:$M$1057,4,FALSE)),"")</f>
        <v/>
      </c>
      <c r="C137" s="33" t="str">
        <f>+IFERROR((VLOOKUP(A137,Hoja4!$A$2:$M$1057,5,FALSE)),"")</f>
        <v/>
      </c>
      <c r="D137" s="34" t="str">
        <f>+IFERROR((VLOOKUP(A137,Hoja4!$A$2:$AA$1057,7,FALSE)),"")</f>
        <v/>
      </c>
      <c r="E137" s="34" t="str">
        <f>+IFERROR((VLOOKUP(A137,Hoja4!$A$2:$AA$1057,8,FALSE)),"")</f>
        <v/>
      </c>
      <c r="F137" s="34" t="str">
        <f>+IFERROR((VLOOKUP(A137,Hoja4!$A$2:$AA$1057,9,FALSE)),"")</f>
        <v/>
      </c>
      <c r="G137" s="34" t="str">
        <f>+IFERROR((VLOOKUP(A137,Hoja4!$A$2:$AA$1057,10,FALSE)),"")</f>
        <v/>
      </c>
      <c r="H137" s="34" t="str">
        <f>+IFERROR((VLOOKUP(A137,Hoja4!$A$2:$AA$1057,11,FALSE)),"")</f>
        <v/>
      </c>
      <c r="I137" s="34" t="str">
        <f>+IFERROR((VLOOKUP(A137,Hoja4!$A$2:$AA$1057,12,FALSE)),"")</f>
        <v/>
      </c>
      <c r="J137" s="34" t="str">
        <f>+IFERROR((VLOOKUP(A137,Hoja4!$A$2:$AA$1057,13,FALSE)),"")</f>
        <v/>
      </c>
      <c r="K137" s="125" t="str">
        <f>+IFERROR((VLOOKUP(A137,Hoja4!$A$2:$AA$1057,14,FALSE)),"")</f>
        <v/>
      </c>
      <c r="L137" s="34" t="str">
        <f>+IFERROR((VLOOKUP(A137,Hoja4!$A$2:$AB$1057,15,FALSE)),"")</f>
        <v/>
      </c>
      <c r="M137" s="34" t="str">
        <f>+IFERROR((VLOOKUP(A137,Hoja4!$A$2:$AB$1057,16,FALSE)),"")</f>
        <v/>
      </c>
      <c r="N137" s="195" t="str">
        <f>+IFERROR((VLOOKUP(A137,Hoja4!$A$2:$AB$1057,17,FALSE)),"")</f>
        <v/>
      </c>
    </row>
    <row r="138" spans="1:14" x14ac:dyDescent="0.25">
      <c r="A138" s="121">
        <v>127</v>
      </c>
      <c r="B138" s="35" t="str">
        <f>+IFERROR((VLOOKUP(A138,Hoja4!$A$2:$M$1057,4,FALSE)),"")</f>
        <v/>
      </c>
      <c r="C138" s="33" t="str">
        <f>+IFERROR((VLOOKUP(A138,Hoja4!$A$2:$M$1057,5,FALSE)),"")</f>
        <v/>
      </c>
      <c r="D138" s="34" t="str">
        <f>+IFERROR((VLOOKUP(A138,Hoja4!$A$2:$AA$1057,7,FALSE)),"")</f>
        <v/>
      </c>
      <c r="E138" s="34" t="str">
        <f>+IFERROR((VLOOKUP(A138,Hoja4!$A$2:$AA$1057,8,FALSE)),"")</f>
        <v/>
      </c>
      <c r="F138" s="34" t="str">
        <f>+IFERROR((VLOOKUP(A138,Hoja4!$A$2:$AA$1057,9,FALSE)),"")</f>
        <v/>
      </c>
      <c r="G138" s="34" t="str">
        <f>+IFERROR((VLOOKUP(A138,Hoja4!$A$2:$AA$1057,10,FALSE)),"")</f>
        <v/>
      </c>
      <c r="H138" s="34" t="str">
        <f>+IFERROR((VLOOKUP(A138,Hoja4!$A$2:$AA$1057,11,FALSE)),"")</f>
        <v/>
      </c>
      <c r="I138" s="34" t="str">
        <f>+IFERROR((VLOOKUP(A138,Hoja4!$A$2:$AA$1057,12,FALSE)),"")</f>
        <v/>
      </c>
      <c r="J138" s="34" t="str">
        <f>+IFERROR((VLOOKUP(A138,Hoja4!$A$2:$AA$1057,13,FALSE)),"")</f>
        <v/>
      </c>
      <c r="K138" s="125" t="str">
        <f>+IFERROR((VLOOKUP(A138,Hoja4!$A$2:$AA$1057,14,FALSE)),"")</f>
        <v/>
      </c>
      <c r="L138" s="34" t="str">
        <f>+IFERROR((VLOOKUP(A138,Hoja4!$A$2:$AB$1057,15,FALSE)),"")</f>
        <v/>
      </c>
      <c r="M138" s="34" t="str">
        <f>+IFERROR((VLOOKUP(A138,Hoja4!$A$2:$AB$1057,16,FALSE)),"")</f>
        <v/>
      </c>
      <c r="N138" s="195" t="str">
        <f>+IFERROR((VLOOKUP(A138,Hoja4!$A$2:$AB$1057,17,FALSE)),"")</f>
        <v/>
      </c>
    </row>
    <row r="139" spans="1:14" x14ac:dyDescent="0.25">
      <c r="A139" s="121">
        <v>128</v>
      </c>
      <c r="B139" s="35" t="str">
        <f>+IFERROR((VLOOKUP(A139,Hoja4!$A$2:$M$1057,4,FALSE)),"")</f>
        <v/>
      </c>
      <c r="C139" s="33" t="str">
        <f>+IFERROR((VLOOKUP(A139,Hoja4!$A$2:$M$1057,5,FALSE)),"")</f>
        <v/>
      </c>
      <c r="D139" s="34" t="str">
        <f>+IFERROR((VLOOKUP(A139,Hoja4!$A$2:$AA$1057,7,FALSE)),"")</f>
        <v/>
      </c>
      <c r="E139" s="34" t="str">
        <f>+IFERROR((VLOOKUP(A139,Hoja4!$A$2:$AA$1057,8,FALSE)),"")</f>
        <v/>
      </c>
      <c r="F139" s="34" t="str">
        <f>+IFERROR((VLOOKUP(A139,Hoja4!$A$2:$AA$1057,9,FALSE)),"")</f>
        <v/>
      </c>
      <c r="G139" s="34" t="str">
        <f>+IFERROR((VLOOKUP(A139,Hoja4!$A$2:$AA$1057,10,FALSE)),"")</f>
        <v/>
      </c>
      <c r="H139" s="34" t="str">
        <f>+IFERROR((VLOOKUP(A139,Hoja4!$A$2:$AA$1057,11,FALSE)),"")</f>
        <v/>
      </c>
      <c r="I139" s="34" t="str">
        <f>+IFERROR((VLOOKUP(A139,Hoja4!$A$2:$AA$1057,12,FALSE)),"")</f>
        <v/>
      </c>
      <c r="J139" s="34" t="str">
        <f>+IFERROR((VLOOKUP(A139,Hoja4!$A$2:$AA$1057,13,FALSE)),"")</f>
        <v/>
      </c>
      <c r="K139" s="125" t="str">
        <f>+IFERROR((VLOOKUP(A139,Hoja4!$A$2:$AA$1057,14,FALSE)),"")</f>
        <v/>
      </c>
      <c r="L139" s="34" t="str">
        <f>+IFERROR((VLOOKUP(A139,Hoja4!$A$2:$AB$1057,15,FALSE)),"")</f>
        <v/>
      </c>
      <c r="M139" s="34" t="str">
        <f>+IFERROR((VLOOKUP(A139,Hoja4!$A$2:$AB$1057,16,FALSE)),"")</f>
        <v/>
      </c>
      <c r="N139" s="195" t="str">
        <f>+IFERROR((VLOOKUP(A139,Hoja4!$A$2:$AB$1057,17,FALSE)),"")</f>
        <v/>
      </c>
    </row>
    <row r="140" spans="1:14" x14ac:dyDescent="0.25">
      <c r="A140" s="121">
        <v>129</v>
      </c>
      <c r="B140" s="35" t="str">
        <f>+IFERROR((VLOOKUP(A140,Hoja4!$A$2:$M$1057,4,FALSE)),"")</f>
        <v/>
      </c>
      <c r="C140" s="33" t="str">
        <f>+IFERROR((VLOOKUP(A140,Hoja4!$A$2:$M$1057,5,FALSE)),"")</f>
        <v/>
      </c>
      <c r="D140" s="34" t="str">
        <f>+IFERROR((VLOOKUP(A140,Hoja4!$A$2:$AA$1057,7,FALSE)),"")</f>
        <v/>
      </c>
      <c r="E140" s="34" t="str">
        <f>+IFERROR((VLOOKUP(A140,Hoja4!$A$2:$AA$1057,8,FALSE)),"")</f>
        <v/>
      </c>
      <c r="F140" s="34" t="str">
        <f>+IFERROR((VLOOKUP(A140,Hoja4!$A$2:$AA$1057,9,FALSE)),"")</f>
        <v/>
      </c>
      <c r="G140" s="34" t="str">
        <f>+IFERROR((VLOOKUP(A140,Hoja4!$A$2:$AA$1057,10,FALSE)),"")</f>
        <v/>
      </c>
      <c r="H140" s="34" t="str">
        <f>+IFERROR((VLOOKUP(A140,Hoja4!$A$2:$AA$1057,11,FALSE)),"")</f>
        <v/>
      </c>
      <c r="I140" s="34" t="str">
        <f>+IFERROR((VLOOKUP(A140,Hoja4!$A$2:$AA$1057,12,FALSE)),"")</f>
        <v/>
      </c>
      <c r="J140" s="34" t="str">
        <f>+IFERROR((VLOOKUP(A140,Hoja4!$A$2:$AA$1057,13,FALSE)),"")</f>
        <v/>
      </c>
      <c r="K140" s="125" t="str">
        <f>+IFERROR((VLOOKUP(A140,Hoja4!$A$2:$AA$1057,14,FALSE)),"")</f>
        <v/>
      </c>
      <c r="L140" s="34" t="str">
        <f>+IFERROR((VLOOKUP(A140,Hoja4!$A$2:$AB$1057,15,FALSE)),"")</f>
        <v/>
      </c>
      <c r="M140" s="34" t="str">
        <f>+IFERROR((VLOOKUP(A140,Hoja4!$A$2:$AB$1057,16,FALSE)),"")</f>
        <v/>
      </c>
      <c r="N140" s="195" t="str">
        <f>+IFERROR((VLOOKUP(A140,Hoja4!$A$2:$AB$1057,17,FALSE)),"")</f>
        <v/>
      </c>
    </row>
    <row r="141" spans="1:14" ht="15.75" thickBot="1" x14ac:dyDescent="0.3">
      <c r="A141" s="122">
        <v>130</v>
      </c>
      <c r="B141" s="123" t="str">
        <f>+IFERROR((VLOOKUP(A141,Hoja4!$A$2:$M$1057,4,FALSE)),"")</f>
        <v/>
      </c>
      <c r="C141" s="174" t="str">
        <f>+IFERROR((VLOOKUP(A141,Hoja4!$A$2:$M$1057,5,FALSE)),"")</f>
        <v/>
      </c>
      <c r="D141" s="162" t="str">
        <f>+IFERROR((VLOOKUP(A141,Hoja4!$A$2:$AA$1057,7,FALSE)),"")</f>
        <v/>
      </c>
      <c r="E141" s="162" t="str">
        <f>+IFERROR((VLOOKUP(A141,Hoja4!$A$2:$AA$1057,8,FALSE)),"")</f>
        <v/>
      </c>
      <c r="F141" s="162" t="str">
        <f>+IFERROR((VLOOKUP(A141,Hoja4!$A$2:$AA$1057,9,FALSE)),"")</f>
        <v/>
      </c>
      <c r="G141" s="162" t="str">
        <f>+IFERROR((VLOOKUP(A141,Hoja4!$A$2:$AA$1057,10,FALSE)),"")</f>
        <v/>
      </c>
      <c r="H141" s="162" t="str">
        <f>+IFERROR((VLOOKUP(A141,Hoja4!$A$2:$AA$1057,11,FALSE)),"")</f>
        <v/>
      </c>
      <c r="I141" s="162" t="str">
        <f>+IFERROR((VLOOKUP(A141,Hoja4!$A$2:$AA$1057,12,FALSE)),"")</f>
        <v/>
      </c>
      <c r="J141" s="162" t="str">
        <f>+IFERROR((VLOOKUP(A141,Hoja4!$A$2:$AA$1057,13,FALSE)),"")</f>
        <v/>
      </c>
      <c r="K141" s="157" t="str">
        <f>+IFERROR((VLOOKUP(A141,Hoja4!$A$2:$AA$1057,14,FALSE)),"")</f>
        <v/>
      </c>
      <c r="L141" s="162" t="str">
        <f>+IFERROR((VLOOKUP(A141,Hoja4!$A$2:$AB$1057,15,FALSE)),"")</f>
        <v/>
      </c>
      <c r="M141" s="162" t="str">
        <f>+IFERROR((VLOOKUP(A141,Hoja4!$A$2:$AB$1057,16,FALSE)),"")</f>
        <v/>
      </c>
      <c r="N141" s="258" t="str">
        <f>+IFERROR((VLOOKUP(A141,Hoja4!$A$2:$AB$1057,17,FALSE)),"")</f>
        <v/>
      </c>
    </row>
    <row r="142" spans="1:14" x14ac:dyDescent="0.25">
      <c r="A142" s="353" t="s">
        <v>76</v>
      </c>
      <c r="B142" s="353"/>
      <c r="C142" s="353"/>
      <c r="D142" s="353"/>
      <c r="E142" s="353"/>
      <c r="F142" s="353"/>
      <c r="G142" s="353"/>
      <c r="H142" s="353"/>
      <c r="I142" s="353"/>
      <c r="J142" s="353"/>
    </row>
  </sheetData>
  <sheetProtection algorithmName="SHA-512" hashValue="Iz60gDk+OeV6ExuynfZOAgAB9+BJ9bvKYit0WHCzaXM6hUL2tJI2YLyTyrjMMCFEU+XvV03Pf9OtEHoqyZuR9g==" saltValue="Q3RwNMypNMJyB3UfqDCkuQ==" spinCount="100000" sheet="1" objects="1" scenarios="1"/>
  <mergeCells count="4">
    <mergeCell ref="A142:J142"/>
    <mergeCell ref="B6:N6"/>
    <mergeCell ref="B7:N7"/>
    <mergeCell ref="B8:N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R1058"/>
  <sheetViews>
    <sheetView topLeftCell="A528" zoomScale="80" zoomScaleNormal="80" workbookViewId="0">
      <selection activeCell="F567" sqref="F567"/>
    </sheetView>
  </sheetViews>
  <sheetFormatPr baseColWidth="10" defaultRowHeight="15" x14ac:dyDescent="0.25"/>
  <cols>
    <col min="1" max="1" width="6.7109375" customWidth="1"/>
    <col min="2" max="4" width="11.42578125" style="38"/>
    <col min="6" max="14" width="11.42578125" style="38"/>
  </cols>
  <sheetData>
    <row r="1" spans="1:18" x14ac:dyDescent="0.25">
      <c r="B1" s="38" t="s">
        <v>341</v>
      </c>
      <c r="C1" s="38" t="s">
        <v>342</v>
      </c>
      <c r="D1" s="38" t="s">
        <v>343</v>
      </c>
      <c r="E1" t="s">
        <v>78</v>
      </c>
      <c r="F1" s="38">
        <v>2010</v>
      </c>
      <c r="G1" s="38">
        <v>2011</v>
      </c>
      <c r="H1" s="38">
        <v>2012</v>
      </c>
      <c r="I1" s="38">
        <v>2013</v>
      </c>
      <c r="J1" s="38">
        <v>2014</v>
      </c>
      <c r="K1" s="38">
        <v>2015</v>
      </c>
      <c r="L1" s="38">
        <v>2016</v>
      </c>
      <c r="M1" s="38">
        <v>2017</v>
      </c>
      <c r="N1" s="38">
        <v>2018</v>
      </c>
      <c r="O1">
        <v>2019</v>
      </c>
      <c r="P1">
        <v>2020</v>
      </c>
      <c r="Q1" s="38">
        <v>2021</v>
      </c>
    </row>
    <row r="2" spans="1:18" x14ac:dyDescent="0.25">
      <c r="A2" s="38">
        <f>+COUNTIF($B$1:B2,ESTADISTICAS!B$9)</f>
        <v>0</v>
      </c>
      <c r="B2">
        <v>5</v>
      </c>
      <c r="C2" t="s">
        <v>83</v>
      </c>
      <c r="D2">
        <v>5001</v>
      </c>
      <c r="E2" s="38" t="s">
        <v>344</v>
      </c>
      <c r="F2" s="38">
        <v>192334</v>
      </c>
      <c r="G2" s="38">
        <v>201622</v>
      </c>
      <c r="H2" s="38">
        <v>207835</v>
      </c>
      <c r="I2" s="38">
        <v>226685</v>
      </c>
      <c r="J2" s="38">
        <v>236689</v>
      </c>
      <c r="K2" s="38">
        <v>242671</v>
      </c>
      <c r="L2" s="38">
        <v>249976</v>
      </c>
      <c r="M2" s="38">
        <v>254651</v>
      </c>
      <c r="N2" s="38">
        <v>260864</v>
      </c>
      <c r="O2" s="173">
        <v>253798</v>
      </c>
      <c r="P2">
        <v>243604</v>
      </c>
      <c r="Q2">
        <v>249995</v>
      </c>
      <c r="R2" s="38"/>
    </row>
    <row r="3" spans="1:18" x14ac:dyDescent="0.25">
      <c r="A3" s="38">
        <f>+COUNTIF($B$1:B3,ESTADISTICAS!B$9)</f>
        <v>0</v>
      </c>
      <c r="B3">
        <v>5</v>
      </c>
      <c r="C3" t="s">
        <v>83</v>
      </c>
      <c r="D3">
        <v>5002</v>
      </c>
      <c r="E3" s="38" t="s">
        <v>345</v>
      </c>
      <c r="F3" s="38">
        <v>35</v>
      </c>
      <c r="G3" s="38">
        <v>51</v>
      </c>
      <c r="H3" s="38">
        <v>62</v>
      </c>
      <c r="I3" s="38">
        <v>137</v>
      </c>
      <c r="J3" s="38">
        <v>74</v>
      </c>
      <c r="K3" s="38">
        <v>32</v>
      </c>
      <c r="L3" s="38" t="s">
        <v>67</v>
      </c>
      <c r="M3" s="38">
        <v>141</v>
      </c>
      <c r="N3" s="38">
        <v>0</v>
      </c>
      <c r="O3" s="173">
        <v>0</v>
      </c>
      <c r="P3" t="s">
        <v>67</v>
      </c>
      <c r="Q3">
        <v>0</v>
      </c>
      <c r="R3" s="38"/>
    </row>
    <row r="4" spans="1:18" x14ac:dyDescent="0.25">
      <c r="A4" s="38">
        <f>+COUNTIF($B$1:B4,ESTADISTICAS!B$9)</f>
        <v>0</v>
      </c>
      <c r="B4">
        <v>5</v>
      </c>
      <c r="C4" t="s">
        <v>83</v>
      </c>
      <c r="D4">
        <v>5004</v>
      </c>
      <c r="E4" s="38" t="s">
        <v>346</v>
      </c>
      <c r="F4" s="38" t="s">
        <v>67</v>
      </c>
      <c r="G4" s="38" t="s">
        <v>67</v>
      </c>
      <c r="H4" s="38">
        <v>1</v>
      </c>
      <c r="I4" s="38">
        <v>1</v>
      </c>
      <c r="J4" s="38" t="s">
        <v>67</v>
      </c>
      <c r="K4" s="38" t="s">
        <v>67</v>
      </c>
      <c r="L4" s="38" t="s">
        <v>67</v>
      </c>
      <c r="M4" s="38" t="s">
        <v>67</v>
      </c>
      <c r="N4" s="38">
        <v>0</v>
      </c>
      <c r="O4" s="173" t="s">
        <v>67</v>
      </c>
      <c r="P4" t="s">
        <v>67</v>
      </c>
      <c r="Q4">
        <v>0</v>
      </c>
      <c r="R4" s="38"/>
    </row>
    <row r="5" spans="1:18" x14ac:dyDescent="0.25">
      <c r="A5" s="38">
        <f>+COUNTIF($B$1:B5,ESTADISTICAS!B$9)</f>
        <v>0</v>
      </c>
      <c r="B5">
        <v>5</v>
      </c>
      <c r="C5" t="s">
        <v>83</v>
      </c>
      <c r="D5">
        <v>5021</v>
      </c>
      <c r="E5" s="38" t="s">
        <v>347</v>
      </c>
      <c r="F5" s="38">
        <v>4</v>
      </c>
      <c r="G5" s="38" t="s">
        <v>67</v>
      </c>
      <c r="H5" s="38">
        <v>2</v>
      </c>
      <c r="I5" s="38">
        <v>2</v>
      </c>
      <c r="J5" s="38" t="s">
        <v>67</v>
      </c>
      <c r="K5" s="38" t="s">
        <v>67</v>
      </c>
      <c r="L5" s="38" t="s">
        <v>67</v>
      </c>
      <c r="M5" s="38" t="s">
        <v>67</v>
      </c>
      <c r="N5" s="38">
        <v>0</v>
      </c>
      <c r="O5" s="173" t="s">
        <v>67</v>
      </c>
      <c r="P5" t="s">
        <v>67</v>
      </c>
      <c r="Q5">
        <v>0</v>
      </c>
      <c r="R5" s="38"/>
    </row>
    <row r="6" spans="1:18" x14ac:dyDescent="0.25">
      <c r="A6" s="38">
        <f>+COUNTIF($B$1:B6,ESTADISTICAS!B$9)</f>
        <v>0</v>
      </c>
      <c r="B6">
        <v>5</v>
      </c>
      <c r="C6" t="s">
        <v>83</v>
      </c>
      <c r="D6">
        <v>5030</v>
      </c>
      <c r="E6" s="38" t="s">
        <v>348</v>
      </c>
      <c r="F6" s="38">
        <v>163</v>
      </c>
      <c r="G6" s="38">
        <v>150</v>
      </c>
      <c r="H6" s="38">
        <v>102</v>
      </c>
      <c r="I6" s="38">
        <v>92</v>
      </c>
      <c r="J6" s="38">
        <v>21</v>
      </c>
      <c r="K6" s="38" t="s">
        <v>67</v>
      </c>
      <c r="L6" s="38" t="s">
        <v>67</v>
      </c>
      <c r="M6" s="38" t="s">
        <v>67</v>
      </c>
      <c r="N6" s="38">
        <v>0</v>
      </c>
      <c r="O6" s="173" t="s">
        <v>67</v>
      </c>
      <c r="P6" t="s">
        <v>67</v>
      </c>
      <c r="Q6">
        <v>0</v>
      </c>
      <c r="R6" s="38"/>
    </row>
    <row r="7" spans="1:18" x14ac:dyDescent="0.25">
      <c r="A7" s="38">
        <f>+COUNTIF($B$1:B7,ESTADISTICAS!B$9)</f>
        <v>0</v>
      </c>
      <c r="B7">
        <v>5</v>
      </c>
      <c r="C7" t="s">
        <v>83</v>
      </c>
      <c r="D7">
        <v>5031</v>
      </c>
      <c r="E7" s="38" t="s">
        <v>349</v>
      </c>
      <c r="F7" s="38">
        <v>214</v>
      </c>
      <c r="G7" s="38">
        <v>398</v>
      </c>
      <c r="H7" s="38">
        <v>264</v>
      </c>
      <c r="I7" s="38">
        <v>295</v>
      </c>
      <c r="J7" s="38">
        <v>305</v>
      </c>
      <c r="K7" s="38">
        <v>284</v>
      </c>
      <c r="L7" s="38">
        <v>209</v>
      </c>
      <c r="M7" s="38">
        <v>197</v>
      </c>
      <c r="N7" s="38">
        <v>181</v>
      </c>
      <c r="O7" s="173">
        <v>81</v>
      </c>
      <c r="P7">
        <v>3</v>
      </c>
      <c r="Q7">
        <v>42</v>
      </c>
      <c r="R7" s="38"/>
    </row>
    <row r="8" spans="1:18" x14ac:dyDescent="0.25">
      <c r="A8" s="38">
        <f>+COUNTIF($B$1:B8,ESTADISTICAS!B$9)</f>
        <v>0</v>
      </c>
      <c r="B8">
        <v>5</v>
      </c>
      <c r="C8" t="s">
        <v>83</v>
      </c>
      <c r="D8">
        <v>5034</v>
      </c>
      <c r="E8" s="38" t="s">
        <v>350</v>
      </c>
      <c r="F8" s="38">
        <v>241</v>
      </c>
      <c r="G8" s="38">
        <v>796</v>
      </c>
      <c r="H8" s="38">
        <v>791</v>
      </c>
      <c r="I8" s="38">
        <v>737</v>
      </c>
      <c r="J8" s="38">
        <v>672</v>
      </c>
      <c r="K8" s="38">
        <v>813</v>
      </c>
      <c r="L8" s="38">
        <v>713</v>
      </c>
      <c r="M8" s="38">
        <v>701</v>
      </c>
      <c r="N8" s="38">
        <v>646</v>
      </c>
      <c r="O8" s="173">
        <v>604</v>
      </c>
      <c r="P8">
        <v>474</v>
      </c>
      <c r="Q8">
        <v>395</v>
      </c>
      <c r="R8" s="38"/>
    </row>
    <row r="9" spans="1:18" x14ac:dyDescent="0.25">
      <c r="A9" s="38">
        <f>+COUNTIF($B$1:B9,ESTADISTICAS!B$9)</f>
        <v>0</v>
      </c>
      <c r="B9">
        <v>5</v>
      </c>
      <c r="C9" t="s">
        <v>83</v>
      </c>
      <c r="D9">
        <v>5036</v>
      </c>
      <c r="E9" s="38" t="s">
        <v>351</v>
      </c>
      <c r="F9" s="38" t="s">
        <v>67</v>
      </c>
      <c r="G9" s="38" t="s">
        <v>67</v>
      </c>
      <c r="H9" s="38">
        <v>43</v>
      </c>
      <c r="I9" s="38">
        <v>44</v>
      </c>
      <c r="J9" s="38">
        <v>26</v>
      </c>
      <c r="K9" s="38" t="s">
        <v>67</v>
      </c>
      <c r="L9" s="38" t="s">
        <v>67</v>
      </c>
      <c r="M9" s="38" t="s">
        <v>67</v>
      </c>
      <c r="N9" s="38">
        <v>0</v>
      </c>
      <c r="O9" s="173" t="s">
        <v>67</v>
      </c>
      <c r="P9" t="s">
        <v>67</v>
      </c>
      <c r="Q9">
        <v>0</v>
      </c>
      <c r="R9" s="38"/>
    </row>
    <row r="10" spans="1:18" x14ac:dyDescent="0.25">
      <c r="A10" s="38">
        <f>+COUNTIF($B$1:B10,ESTADISTICAS!B$9)</f>
        <v>0</v>
      </c>
      <c r="B10">
        <v>5</v>
      </c>
      <c r="C10" t="s">
        <v>83</v>
      </c>
      <c r="D10">
        <v>5038</v>
      </c>
      <c r="E10" s="38" t="s">
        <v>352</v>
      </c>
      <c r="F10" s="38">
        <v>12</v>
      </c>
      <c r="G10" s="38" t="s">
        <v>67</v>
      </c>
      <c r="H10" s="38">
        <v>22</v>
      </c>
      <c r="I10" s="38">
        <v>33</v>
      </c>
      <c r="J10" s="38">
        <v>18</v>
      </c>
      <c r="K10" s="38">
        <v>18</v>
      </c>
      <c r="L10" s="38" t="s">
        <v>67</v>
      </c>
      <c r="M10" s="38" t="s">
        <v>67</v>
      </c>
      <c r="N10" s="38">
        <v>0</v>
      </c>
      <c r="O10" s="173" t="s">
        <v>67</v>
      </c>
      <c r="P10" t="s">
        <v>67</v>
      </c>
      <c r="Q10">
        <v>0</v>
      </c>
      <c r="R10" s="38"/>
    </row>
    <row r="11" spans="1:18" x14ac:dyDescent="0.25">
      <c r="A11" s="38">
        <f>+COUNTIF($B$1:B11,ESTADISTICAS!B$9)</f>
        <v>0</v>
      </c>
      <c r="B11">
        <v>5</v>
      </c>
      <c r="C11" t="s">
        <v>83</v>
      </c>
      <c r="D11">
        <v>5040</v>
      </c>
      <c r="E11" s="38" t="s">
        <v>353</v>
      </c>
      <c r="F11" s="38">
        <v>177</v>
      </c>
      <c r="G11" s="38">
        <v>206</v>
      </c>
      <c r="H11" s="38">
        <v>107</v>
      </c>
      <c r="I11" s="38">
        <v>69</v>
      </c>
      <c r="J11" s="38" t="s">
        <v>67</v>
      </c>
      <c r="K11" s="38">
        <v>51</v>
      </c>
      <c r="L11" s="38" t="s">
        <v>67</v>
      </c>
      <c r="M11" s="38" t="s">
        <v>67</v>
      </c>
      <c r="N11" s="38">
        <v>0</v>
      </c>
      <c r="O11" s="173">
        <v>1</v>
      </c>
      <c r="P11" t="s">
        <v>67</v>
      </c>
      <c r="Q11">
        <v>0</v>
      </c>
      <c r="R11" s="38"/>
    </row>
    <row r="12" spans="1:18" x14ac:dyDescent="0.25">
      <c r="A12" s="38">
        <f>+COUNTIF($B$1:B12,ESTADISTICAS!B$9)</f>
        <v>0</v>
      </c>
      <c r="B12">
        <v>5</v>
      </c>
      <c r="C12" t="s">
        <v>83</v>
      </c>
      <c r="D12">
        <v>5042</v>
      </c>
      <c r="E12" s="38" t="s">
        <v>354</v>
      </c>
      <c r="F12" s="38">
        <v>651</v>
      </c>
      <c r="G12" s="38">
        <v>767</v>
      </c>
      <c r="H12" s="38">
        <v>705</v>
      </c>
      <c r="I12" s="38">
        <v>817</v>
      </c>
      <c r="J12" s="38">
        <v>1004</v>
      </c>
      <c r="K12" s="38">
        <v>1229</v>
      </c>
      <c r="L12" s="38">
        <v>1331</v>
      </c>
      <c r="M12" s="38">
        <v>1611</v>
      </c>
      <c r="N12" s="38">
        <v>1697</v>
      </c>
      <c r="O12" s="173">
        <v>1324</v>
      </c>
      <c r="P12">
        <v>1671</v>
      </c>
      <c r="Q12">
        <v>1124</v>
      </c>
      <c r="R12" s="38"/>
    </row>
    <row r="13" spans="1:18" x14ac:dyDescent="0.25">
      <c r="A13" s="38">
        <f>+COUNTIF($B$1:B13,ESTADISTICAS!B$9)</f>
        <v>0</v>
      </c>
      <c r="B13">
        <v>5</v>
      </c>
      <c r="C13" t="s">
        <v>83</v>
      </c>
      <c r="D13">
        <v>5044</v>
      </c>
      <c r="E13" s="38" t="s">
        <v>355</v>
      </c>
      <c r="F13" s="38" t="s">
        <v>67</v>
      </c>
      <c r="G13" s="38">
        <v>33</v>
      </c>
      <c r="H13" s="38">
        <v>33</v>
      </c>
      <c r="I13" s="38">
        <v>28</v>
      </c>
      <c r="J13" s="38" t="s">
        <v>67</v>
      </c>
      <c r="K13" s="38" t="s">
        <v>67</v>
      </c>
      <c r="L13" s="38" t="s">
        <v>67</v>
      </c>
      <c r="M13" s="38" t="s">
        <v>67</v>
      </c>
      <c r="N13" s="38">
        <v>0</v>
      </c>
      <c r="O13" s="173" t="s">
        <v>67</v>
      </c>
      <c r="P13" t="s">
        <v>67</v>
      </c>
      <c r="Q13">
        <v>0</v>
      </c>
      <c r="R13" s="38"/>
    </row>
    <row r="14" spans="1:18" x14ac:dyDescent="0.25">
      <c r="A14" s="38">
        <f>+COUNTIF($B$1:B14,ESTADISTICAS!B$9)</f>
        <v>0</v>
      </c>
      <c r="B14">
        <v>5</v>
      </c>
      <c r="C14" t="s">
        <v>83</v>
      </c>
      <c r="D14">
        <v>5045</v>
      </c>
      <c r="E14" s="38" t="s">
        <v>356</v>
      </c>
      <c r="F14" s="38">
        <v>4112</v>
      </c>
      <c r="G14" s="38">
        <v>6413</v>
      </c>
      <c r="H14" s="38">
        <v>7213</v>
      </c>
      <c r="I14" s="38">
        <v>7587</v>
      </c>
      <c r="J14" s="38">
        <v>8177</v>
      </c>
      <c r="K14" s="38">
        <v>8868</v>
      </c>
      <c r="L14" s="38">
        <v>9927</v>
      </c>
      <c r="M14" s="38">
        <v>10752</v>
      </c>
      <c r="N14" s="38">
        <v>10366</v>
      </c>
      <c r="O14" s="173">
        <v>10491</v>
      </c>
      <c r="P14">
        <v>10980</v>
      </c>
      <c r="Q14">
        <v>8391</v>
      </c>
      <c r="R14" s="38"/>
    </row>
    <row r="15" spans="1:18" x14ac:dyDescent="0.25">
      <c r="A15" s="38">
        <f>+COUNTIF($B$1:B15,ESTADISTICAS!B$9)</f>
        <v>0</v>
      </c>
      <c r="B15">
        <v>5</v>
      </c>
      <c r="C15" t="s">
        <v>83</v>
      </c>
      <c r="D15">
        <v>5051</v>
      </c>
      <c r="E15" s="38" t="s">
        <v>357</v>
      </c>
      <c r="F15" s="38">
        <v>376</v>
      </c>
      <c r="G15" s="38">
        <v>511</v>
      </c>
      <c r="H15" s="38">
        <v>427</v>
      </c>
      <c r="I15" s="38">
        <v>391</v>
      </c>
      <c r="J15" s="38">
        <v>142</v>
      </c>
      <c r="K15" s="38">
        <v>66</v>
      </c>
      <c r="L15" s="38" t="s">
        <v>67</v>
      </c>
      <c r="M15" s="38" t="s">
        <v>67</v>
      </c>
      <c r="N15" s="38">
        <v>0</v>
      </c>
      <c r="O15" s="173" t="s">
        <v>67</v>
      </c>
      <c r="P15" t="s">
        <v>67</v>
      </c>
      <c r="Q15">
        <v>26</v>
      </c>
      <c r="R15" s="38"/>
    </row>
    <row r="16" spans="1:18" x14ac:dyDescent="0.25">
      <c r="A16" s="38">
        <f>+COUNTIF($B$1:B16,ESTADISTICAS!B$9)</f>
        <v>0</v>
      </c>
      <c r="B16">
        <v>5</v>
      </c>
      <c r="C16" t="s">
        <v>83</v>
      </c>
      <c r="D16">
        <v>5055</v>
      </c>
      <c r="E16" s="38" t="s">
        <v>358</v>
      </c>
      <c r="F16" s="38">
        <v>40</v>
      </c>
      <c r="G16" s="38">
        <v>59</v>
      </c>
      <c r="H16" s="38">
        <v>76</v>
      </c>
      <c r="I16" s="38">
        <v>52</v>
      </c>
      <c r="J16" s="38">
        <v>17</v>
      </c>
      <c r="K16" s="38" t="s">
        <v>67</v>
      </c>
      <c r="L16" s="38" t="s">
        <v>67</v>
      </c>
      <c r="M16" s="38" t="s">
        <v>67</v>
      </c>
      <c r="N16" s="38">
        <v>0</v>
      </c>
      <c r="O16" s="173" t="s">
        <v>67</v>
      </c>
      <c r="P16" t="s">
        <v>67</v>
      </c>
      <c r="Q16">
        <v>0</v>
      </c>
      <c r="R16" s="38"/>
    </row>
    <row r="17" spans="1:18" x14ac:dyDescent="0.25">
      <c r="A17" s="38">
        <f>+COUNTIF($B$1:B17,ESTADISTICAS!B$9)</f>
        <v>0</v>
      </c>
      <c r="B17">
        <v>5</v>
      </c>
      <c r="C17" t="s">
        <v>83</v>
      </c>
      <c r="D17">
        <v>5059</v>
      </c>
      <c r="E17" s="38" t="s">
        <v>359</v>
      </c>
      <c r="F17" s="38">
        <v>436</v>
      </c>
      <c r="G17" s="38">
        <v>449</v>
      </c>
      <c r="H17" s="38">
        <v>406</v>
      </c>
      <c r="I17" s="38">
        <v>441</v>
      </c>
      <c r="J17" s="38">
        <v>331</v>
      </c>
      <c r="K17" s="38">
        <v>200</v>
      </c>
      <c r="L17" s="38">
        <v>101</v>
      </c>
      <c r="M17" s="38">
        <v>712</v>
      </c>
      <c r="N17" s="38">
        <v>37</v>
      </c>
      <c r="O17" s="173">
        <v>109</v>
      </c>
      <c r="P17">
        <v>175</v>
      </c>
      <c r="Q17">
        <v>93</v>
      </c>
      <c r="R17" s="38"/>
    </row>
    <row r="18" spans="1:18" x14ac:dyDescent="0.25">
      <c r="A18" s="38">
        <f>+COUNTIF($B$1:B18,ESTADISTICAS!B$9)</f>
        <v>0</v>
      </c>
      <c r="B18">
        <v>5</v>
      </c>
      <c r="C18" t="s">
        <v>83</v>
      </c>
      <c r="D18">
        <v>5079</v>
      </c>
      <c r="E18" s="38" t="s">
        <v>360</v>
      </c>
      <c r="F18" s="38">
        <v>457</v>
      </c>
      <c r="G18" s="38">
        <v>680</v>
      </c>
      <c r="H18" s="38">
        <v>567</v>
      </c>
      <c r="I18" s="38">
        <v>479</v>
      </c>
      <c r="J18" s="38">
        <v>118</v>
      </c>
      <c r="K18" s="38">
        <v>119</v>
      </c>
      <c r="L18" s="38" t="s">
        <v>67</v>
      </c>
      <c r="M18" s="38">
        <v>12</v>
      </c>
      <c r="N18" s="38">
        <v>0</v>
      </c>
      <c r="O18" s="173">
        <v>1</v>
      </c>
      <c r="P18" t="s">
        <v>67</v>
      </c>
      <c r="Q18">
        <v>0</v>
      </c>
      <c r="R18" s="38"/>
    </row>
    <row r="19" spans="1:18" x14ac:dyDescent="0.25">
      <c r="A19" s="38">
        <f>+COUNTIF($B$1:B19,ESTADISTICAS!B$9)</f>
        <v>0</v>
      </c>
      <c r="B19">
        <v>5</v>
      </c>
      <c r="C19" t="s">
        <v>83</v>
      </c>
      <c r="D19">
        <v>5086</v>
      </c>
      <c r="E19" s="38" t="s">
        <v>361</v>
      </c>
      <c r="F19" s="38">
        <v>34</v>
      </c>
      <c r="G19" s="38">
        <v>52</v>
      </c>
      <c r="H19" s="38">
        <v>32</v>
      </c>
      <c r="I19" s="38">
        <v>3</v>
      </c>
      <c r="J19" s="38" t="s">
        <v>67</v>
      </c>
      <c r="K19" s="38" t="s">
        <v>67</v>
      </c>
      <c r="L19" s="38" t="s">
        <v>67</v>
      </c>
      <c r="M19" s="38" t="s">
        <v>67</v>
      </c>
      <c r="N19" s="38">
        <v>0</v>
      </c>
      <c r="O19" s="173" t="s">
        <v>67</v>
      </c>
      <c r="P19" t="s">
        <v>67</v>
      </c>
      <c r="Q19">
        <v>0</v>
      </c>
      <c r="R19" s="38"/>
    </row>
    <row r="20" spans="1:18" x14ac:dyDescent="0.25">
      <c r="A20" s="38">
        <f>+COUNTIF($B$1:B20,ESTADISTICAS!B$9)</f>
        <v>0</v>
      </c>
      <c r="B20">
        <v>5</v>
      </c>
      <c r="C20" t="s">
        <v>83</v>
      </c>
      <c r="D20">
        <v>5088</v>
      </c>
      <c r="E20" s="38" t="s">
        <v>362</v>
      </c>
      <c r="F20" s="38">
        <v>4692</v>
      </c>
      <c r="G20" s="38">
        <v>6232</v>
      </c>
      <c r="H20" s="38">
        <v>5793</v>
      </c>
      <c r="I20" s="38">
        <v>4397</v>
      </c>
      <c r="J20" s="38">
        <v>3975</v>
      </c>
      <c r="K20" s="38">
        <v>4075</v>
      </c>
      <c r="L20" s="38">
        <v>5805</v>
      </c>
      <c r="M20" s="38">
        <v>8456</v>
      </c>
      <c r="N20" s="38">
        <v>8698</v>
      </c>
      <c r="O20" s="173">
        <v>8118</v>
      </c>
      <c r="P20">
        <v>8904</v>
      </c>
      <c r="Q20">
        <v>8669</v>
      </c>
      <c r="R20" s="38"/>
    </row>
    <row r="21" spans="1:18" x14ac:dyDescent="0.25">
      <c r="A21" s="38">
        <f>+COUNTIF($B$1:B21,ESTADISTICAS!B$9)</f>
        <v>0</v>
      </c>
      <c r="B21">
        <v>5</v>
      </c>
      <c r="C21" t="s">
        <v>83</v>
      </c>
      <c r="D21">
        <v>5091</v>
      </c>
      <c r="E21" s="38" t="s">
        <v>363</v>
      </c>
      <c r="F21" s="38">
        <v>2</v>
      </c>
      <c r="G21" s="38">
        <v>29</v>
      </c>
      <c r="H21" s="38">
        <v>28</v>
      </c>
      <c r="I21" s="38">
        <v>29</v>
      </c>
      <c r="J21" s="38">
        <v>28</v>
      </c>
      <c r="K21" s="38">
        <v>28</v>
      </c>
      <c r="L21" s="38" t="s">
        <v>67</v>
      </c>
      <c r="M21" s="38" t="s">
        <v>67</v>
      </c>
      <c r="N21" s="38">
        <v>0</v>
      </c>
      <c r="O21" s="173" t="s">
        <v>67</v>
      </c>
      <c r="P21" t="s">
        <v>67</v>
      </c>
      <c r="Q21">
        <v>0</v>
      </c>
      <c r="R21" s="38"/>
    </row>
    <row r="22" spans="1:18" x14ac:dyDescent="0.25">
      <c r="A22" s="38">
        <f>+COUNTIF($B$1:B22,ESTADISTICAS!B$9)</f>
        <v>0</v>
      </c>
      <c r="B22">
        <v>5</v>
      </c>
      <c r="C22" t="s">
        <v>83</v>
      </c>
      <c r="D22">
        <v>5093</v>
      </c>
      <c r="E22" s="38" t="s">
        <v>364</v>
      </c>
      <c r="F22" s="38">
        <v>2</v>
      </c>
      <c r="G22" s="38">
        <v>92</v>
      </c>
      <c r="H22" s="38">
        <v>73</v>
      </c>
      <c r="I22" s="38">
        <v>82</v>
      </c>
      <c r="J22" s="38">
        <v>39</v>
      </c>
      <c r="K22" s="38" t="s">
        <v>67</v>
      </c>
      <c r="L22" s="38" t="s">
        <v>67</v>
      </c>
      <c r="M22" s="38" t="s">
        <v>67</v>
      </c>
      <c r="N22" s="38">
        <v>0</v>
      </c>
      <c r="O22" s="173" t="s">
        <v>67</v>
      </c>
      <c r="P22" t="s">
        <v>67</v>
      </c>
      <c r="Q22">
        <v>0</v>
      </c>
      <c r="R22" s="38"/>
    </row>
    <row r="23" spans="1:18" x14ac:dyDescent="0.25">
      <c r="A23" s="38">
        <f>+COUNTIF($B$1:B23,ESTADISTICAS!B$9)</f>
        <v>0</v>
      </c>
      <c r="B23">
        <v>5</v>
      </c>
      <c r="C23" t="s">
        <v>83</v>
      </c>
      <c r="D23">
        <v>5101</v>
      </c>
      <c r="E23" s="38" t="s">
        <v>365</v>
      </c>
      <c r="F23" s="38">
        <v>60</v>
      </c>
      <c r="G23" s="38">
        <v>383</v>
      </c>
      <c r="H23" s="38">
        <v>439</v>
      </c>
      <c r="I23" s="38">
        <v>394</v>
      </c>
      <c r="J23" s="38">
        <v>170</v>
      </c>
      <c r="K23" s="38">
        <v>42</v>
      </c>
      <c r="L23" s="38" t="s">
        <v>67</v>
      </c>
      <c r="M23" s="38" t="s">
        <v>67</v>
      </c>
      <c r="N23" s="38">
        <v>26</v>
      </c>
      <c r="O23" s="173">
        <v>51</v>
      </c>
      <c r="P23">
        <v>63</v>
      </c>
      <c r="Q23">
        <v>60</v>
      </c>
      <c r="R23" s="38"/>
    </row>
    <row r="24" spans="1:18" x14ac:dyDescent="0.25">
      <c r="A24" s="38">
        <f>+COUNTIF($B$1:B24,ESTADISTICAS!B$9)</f>
        <v>0</v>
      </c>
      <c r="B24">
        <v>5</v>
      </c>
      <c r="C24" t="s">
        <v>83</v>
      </c>
      <c r="D24">
        <v>5107</v>
      </c>
      <c r="E24" s="38" t="s">
        <v>366</v>
      </c>
      <c r="F24" s="38">
        <v>15</v>
      </c>
      <c r="G24" s="38">
        <v>43</v>
      </c>
      <c r="H24" s="38">
        <v>58</v>
      </c>
      <c r="I24" s="38">
        <v>32</v>
      </c>
      <c r="J24" s="38" t="s">
        <v>67</v>
      </c>
      <c r="K24" s="38" t="s">
        <v>67</v>
      </c>
      <c r="L24" s="38" t="s">
        <v>67</v>
      </c>
      <c r="M24" s="38" t="s">
        <v>67</v>
      </c>
      <c r="N24" s="38">
        <v>0</v>
      </c>
      <c r="O24" s="173" t="s">
        <v>67</v>
      </c>
      <c r="P24" t="s">
        <v>67</v>
      </c>
      <c r="Q24">
        <v>0</v>
      </c>
      <c r="R24" s="38"/>
    </row>
    <row r="25" spans="1:18" x14ac:dyDescent="0.25">
      <c r="A25" s="38">
        <f>+COUNTIF($B$1:B25,ESTADISTICAS!B$9)</f>
        <v>0</v>
      </c>
      <c r="B25">
        <v>5</v>
      </c>
      <c r="C25" t="s">
        <v>83</v>
      </c>
      <c r="D25">
        <v>5113</v>
      </c>
      <c r="E25" s="38" t="s">
        <v>367</v>
      </c>
      <c r="F25" s="38">
        <v>1</v>
      </c>
      <c r="G25" s="38" t="s">
        <v>67</v>
      </c>
      <c r="H25" s="38">
        <v>2</v>
      </c>
      <c r="I25" s="38">
        <v>2</v>
      </c>
      <c r="J25" s="38" t="s">
        <v>67</v>
      </c>
      <c r="K25" s="38" t="s">
        <v>67</v>
      </c>
      <c r="L25" s="38" t="s">
        <v>67</v>
      </c>
      <c r="M25" s="38" t="s">
        <v>67</v>
      </c>
      <c r="N25" s="38">
        <v>0</v>
      </c>
      <c r="O25" s="173" t="s">
        <v>67</v>
      </c>
      <c r="P25" t="s">
        <v>67</v>
      </c>
      <c r="Q25">
        <v>0</v>
      </c>
      <c r="R25" s="38"/>
    </row>
    <row r="26" spans="1:18" x14ac:dyDescent="0.25">
      <c r="A26" s="38">
        <f>+COUNTIF($B$1:B26,ESTADISTICAS!B$9)</f>
        <v>0</v>
      </c>
      <c r="B26">
        <v>5</v>
      </c>
      <c r="C26" t="s">
        <v>83</v>
      </c>
      <c r="D26">
        <v>5120</v>
      </c>
      <c r="E26" s="38" t="s">
        <v>368</v>
      </c>
      <c r="F26" s="38">
        <v>46</v>
      </c>
      <c r="G26" s="38">
        <v>16</v>
      </c>
      <c r="H26" s="38">
        <v>34</v>
      </c>
      <c r="I26" s="38">
        <v>29</v>
      </c>
      <c r="J26" s="38">
        <v>26</v>
      </c>
      <c r="K26" s="38">
        <v>11</v>
      </c>
      <c r="L26" s="38" t="s">
        <v>67</v>
      </c>
      <c r="M26" s="38" t="s">
        <v>67</v>
      </c>
      <c r="N26" s="38">
        <v>0</v>
      </c>
      <c r="O26" s="173" t="s">
        <v>67</v>
      </c>
      <c r="P26" t="s">
        <v>67</v>
      </c>
      <c r="Q26">
        <v>0</v>
      </c>
      <c r="R26" s="38"/>
    </row>
    <row r="27" spans="1:18" x14ac:dyDescent="0.25">
      <c r="A27" s="38">
        <f>+COUNTIF($B$1:B27,ESTADISTICAS!B$9)</f>
        <v>0</v>
      </c>
      <c r="B27">
        <v>5</v>
      </c>
      <c r="C27" t="s">
        <v>83</v>
      </c>
      <c r="D27">
        <v>5125</v>
      </c>
      <c r="E27" s="38" t="s">
        <v>369</v>
      </c>
      <c r="F27" s="38" t="s">
        <v>67</v>
      </c>
      <c r="G27" s="38">
        <v>39</v>
      </c>
      <c r="H27" s="38">
        <v>49</v>
      </c>
      <c r="I27" s="38">
        <v>47</v>
      </c>
      <c r="J27" s="38">
        <v>12</v>
      </c>
      <c r="K27" s="38" t="s">
        <v>67</v>
      </c>
      <c r="L27" s="38">
        <v>1</v>
      </c>
      <c r="M27" s="38" t="s">
        <v>67</v>
      </c>
      <c r="N27" s="38">
        <v>0</v>
      </c>
      <c r="O27" s="173" t="s">
        <v>67</v>
      </c>
      <c r="P27" t="s">
        <v>67</v>
      </c>
      <c r="Q27">
        <v>0</v>
      </c>
      <c r="R27" s="38"/>
    </row>
    <row r="28" spans="1:18" x14ac:dyDescent="0.25">
      <c r="A28" s="38">
        <f>+COUNTIF($B$1:B28,ESTADISTICAS!B$9)</f>
        <v>0</v>
      </c>
      <c r="B28">
        <v>5</v>
      </c>
      <c r="C28" t="s">
        <v>83</v>
      </c>
      <c r="D28">
        <v>5129</v>
      </c>
      <c r="E28" s="38" t="s">
        <v>107</v>
      </c>
      <c r="F28" s="38">
        <v>3164</v>
      </c>
      <c r="G28" s="38">
        <v>3124</v>
      </c>
      <c r="H28" s="38">
        <v>3028</v>
      </c>
      <c r="I28" s="38">
        <v>3453</v>
      </c>
      <c r="J28" s="38">
        <v>3338</v>
      </c>
      <c r="K28" s="38">
        <v>4115</v>
      </c>
      <c r="L28" s="38">
        <v>3863</v>
      </c>
      <c r="M28" s="38">
        <v>4081</v>
      </c>
      <c r="N28" s="38">
        <v>4052</v>
      </c>
      <c r="O28" s="173">
        <v>4205</v>
      </c>
      <c r="P28">
        <v>3447</v>
      </c>
      <c r="Q28">
        <v>3938</v>
      </c>
      <c r="R28" s="38"/>
    </row>
    <row r="29" spans="1:18" x14ac:dyDescent="0.25">
      <c r="A29" s="38">
        <f>+COUNTIF($B$1:B29,ESTADISTICAS!B$9)</f>
        <v>0</v>
      </c>
      <c r="B29">
        <v>5</v>
      </c>
      <c r="C29" t="s">
        <v>83</v>
      </c>
      <c r="D29">
        <v>5134</v>
      </c>
      <c r="E29" s="38" t="s">
        <v>370</v>
      </c>
      <c r="F29" s="38">
        <v>4</v>
      </c>
      <c r="G29" s="38">
        <v>83</v>
      </c>
      <c r="H29" s="38">
        <v>58</v>
      </c>
      <c r="I29" s="38">
        <v>35</v>
      </c>
      <c r="J29" s="38" t="s">
        <v>67</v>
      </c>
      <c r="K29" s="38">
        <v>1</v>
      </c>
      <c r="L29" s="38" t="s">
        <v>67</v>
      </c>
      <c r="M29" s="38" t="s">
        <v>67</v>
      </c>
      <c r="N29" s="38">
        <v>0</v>
      </c>
      <c r="O29" s="173" t="s">
        <v>67</v>
      </c>
      <c r="P29" t="s">
        <v>67</v>
      </c>
      <c r="Q29">
        <v>0</v>
      </c>
      <c r="R29" s="38"/>
    </row>
    <row r="30" spans="1:18" x14ac:dyDescent="0.25">
      <c r="A30" s="38">
        <f>+COUNTIF($B$1:B30,ESTADISTICAS!B$9)</f>
        <v>0</v>
      </c>
      <c r="B30">
        <v>5</v>
      </c>
      <c r="C30" t="s">
        <v>83</v>
      </c>
      <c r="D30">
        <v>5138</v>
      </c>
      <c r="E30" s="38" t="s">
        <v>371</v>
      </c>
      <c r="F30" s="38">
        <v>122</v>
      </c>
      <c r="G30" s="38">
        <v>192</v>
      </c>
      <c r="H30" s="38">
        <v>251</v>
      </c>
      <c r="I30" s="38">
        <v>112</v>
      </c>
      <c r="J30" s="38">
        <v>37</v>
      </c>
      <c r="K30" s="38" t="s">
        <v>67</v>
      </c>
      <c r="L30" s="38" t="s">
        <v>67</v>
      </c>
      <c r="M30" s="38" t="s">
        <v>67</v>
      </c>
      <c r="N30" s="38">
        <v>0</v>
      </c>
      <c r="O30" s="173" t="s">
        <v>67</v>
      </c>
      <c r="P30" t="s">
        <v>67</v>
      </c>
      <c r="Q30">
        <v>0</v>
      </c>
      <c r="R30" s="38"/>
    </row>
    <row r="31" spans="1:18" x14ac:dyDescent="0.25">
      <c r="A31" s="38">
        <f>+COUNTIF($B$1:B31,ESTADISTICAS!B$9)</f>
        <v>0</v>
      </c>
      <c r="B31">
        <v>5</v>
      </c>
      <c r="C31" t="s">
        <v>83</v>
      </c>
      <c r="D31">
        <v>5142</v>
      </c>
      <c r="E31" s="38" t="s">
        <v>372</v>
      </c>
      <c r="F31" s="38">
        <v>128</v>
      </c>
      <c r="G31" s="38">
        <v>86</v>
      </c>
      <c r="H31" s="38">
        <v>81</v>
      </c>
      <c r="I31" s="38">
        <v>69</v>
      </c>
      <c r="J31" s="38">
        <v>31</v>
      </c>
      <c r="K31" s="38" t="s">
        <v>67</v>
      </c>
      <c r="L31" s="38" t="s">
        <v>67</v>
      </c>
      <c r="M31" s="38" t="s">
        <v>67</v>
      </c>
      <c r="N31" s="38">
        <v>0</v>
      </c>
      <c r="O31" s="173" t="s">
        <v>67</v>
      </c>
      <c r="P31" t="s">
        <v>67</v>
      </c>
      <c r="Q31">
        <v>0</v>
      </c>
      <c r="R31" s="38"/>
    </row>
    <row r="32" spans="1:18" x14ac:dyDescent="0.25">
      <c r="A32" s="38">
        <f>+COUNTIF($B$1:B32,ESTADISTICAS!B$9)</f>
        <v>0</v>
      </c>
      <c r="B32">
        <v>5</v>
      </c>
      <c r="C32" t="s">
        <v>83</v>
      </c>
      <c r="D32">
        <v>5145</v>
      </c>
      <c r="E32" s="38" t="s">
        <v>373</v>
      </c>
      <c r="F32" s="38">
        <v>1</v>
      </c>
      <c r="G32" s="38" t="s">
        <v>67</v>
      </c>
      <c r="H32" s="38">
        <v>2</v>
      </c>
      <c r="I32" s="38">
        <v>2</v>
      </c>
      <c r="J32" s="38" t="s">
        <v>67</v>
      </c>
      <c r="K32" s="38" t="s">
        <v>67</v>
      </c>
      <c r="L32" s="38" t="s">
        <v>67</v>
      </c>
      <c r="M32" s="38" t="s">
        <v>67</v>
      </c>
      <c r="N32" s="38">
        <v>0</v>
      </c>
      <c r="O32" s="173" t="s">
        <v>67</v>
      </c>
      <c r="P32" t="s">
        <v>67</v>
      </c>
      <c r="Q32">
        <v>0</v>
      </c>
      <c r="R32" s="38"/>
    </row>
    <row r="33" spans="1:18" x14ac:dyDescent="0.25">
      <c r="A33" s="38">
        <f>+COUNTIF($B$1:B33,ESTADISTICAS!B$9)</f>
        <v>0</v>
      </c>
      <c r="B33">
        <v>5</v>
      </c>
      <c r="C33" t="s">
        <v>83</v>
      </c>
      <c r="D33">
        <v>5147</v>
      </c>
      <c r="E33" s="38" t="s">
        <v>374</v>
      </c>
      <c r="F33" s="38">
        <v>368</v>
      </c>
      <c r="G33" s="38">
        <v>351</v>
      </c>
      <c r="H33" s="38">
        <v>341</v>
      </c>
      <c r="I33" s="38">
        <v>203</v>
      </c>
      <c r="J33" s="38">
        <v>130</v>
      </c>
      <c r="K33" s="38">
        <v>254</v>
      </c>
      <c r="L33" s="38">
        <v>210</v>
      </c>
      <c r="M33" s="38">
        <v>241</v>
      </c>
      <c r="N33" s="38">
        <v>303</v>
      </c>
      <c r="O33" s="173">
        <v>306</v>
      </c>
      <c r="P33">
        <v>428</v>
      </c>
      <c r="Q33">
        <v>368</v>
      </c>
      <c r="R33" s="38"/>
    </row>
    <row r="34" spans="1:18" x14ac:dyDescent="0.25">
      <c r="A34" s="38">
        <f>+COUNTIF($B$1:B34,ESTADISTICAS!B$9)</f>
        <v>0</v>
      </c>
      <c r="B34">
        <v>5</v>
      </c>
      <c r="C34" t="s">
        <v>83</v>
      </c>
      <c r="D34">
        <v>5148</v>
      </c>
      <c r="E34" s="38" t="s">
        <v>375</v>
      </c>
      <c r="F34" s="38">
        <v>1103</v>
      </c>
      <c r="G34" s="38">
        <v>1470</v>
      </c>
      <c r="H34" s="38">
        <v>1584</v>
      </c>
      <c r="I34" s="38">
        <v>1534</v>
      </c>
      <c r="J34" s="38">
        <v>1687</v>
      </c>
      <c r="K34" s="38">
        <v>1988</v>
      </c>
      <c r="L34" s="38">
        <v>2210</v>
      </c>
      <c r="M34" s="38">
        <v>2034</v>
      </c>
      <c r="N34" s="38">
        <v>2253</v>
      </c>
      <c r="O34" s="173">
        <v>1981</v>
      </c>
      <c r="P34">
        <v>1571</v>
      </c>
      <c r="Q34">
        <v>1589</v>
      </c>
      <c r="R34" s="38"/>
    </row>
    <row r="35" spans="1:18" x14ac:dyDescent="0.25">
      <c r="A35" s="38">
        <f>+COUNTIF($B$1:B35,ESTADISTICAS!B$9)</f>
        <v>0</v>
      </c>
      <c r="B35">
        <v>5</v>
      </c>
      <c r="C35" t="s">
        <v>83</v>
      </c>
      <c r="D35">
        <v>5150</v>
      </c>
      <c r="E35" s="38" t="s">
        <v>376</v>
      </c>
      <c r="F35" s="38">
        <v>70</v>
      </c>
      <c r="G35" s="38">
        <v>18</v>
      </c>
      <c r="H35" s="38">
        <v>29</v>
      </c>
      <c r="I35" s="38">
        <v>27</v>
      </c>
      <c r="J35" s="38">
        <v>21</v>
      </c>
      <c r="K35" s="38" t="s">
        <v>67</v>
      </c>
      <c r="L35" s="38" t="s">
        <v>67</v>
      </c>
      <c r="M35" s="38" t="s">
        <v>67</v>
      </c>
      <c r="N35" s="38">
        <v>0</v>
      </c>
      <c r="O35" s="173" t="s">
        <v>67</v>
      </c>
      <c r="P35" t="s">
        <v>67</v>
      </c>
      <c r="Q35">
        <v>0</v>
      </c>
      <c r="R35" s="38"/>
    </row>
    <row r="36" spans="1:18" x14ac:dyDescent="0.25">
      <c r="A36" s="38">
        <f>+COUNTIF($B$1:B36,ESTADISTICAS!B$9)</f>
        <v>0</v>
      </c>
      <c r="B36">
        <v>5</v>
      </c>
      <c r="C36" t="s">
        <v>83</v>
      </c>
      <c r="D36">
        <v>5154</v>
      </c>
      <c r="E36" s="38" t="s">
        <v>377</v>
      </c>
      <c r="F36" s="38">
        <v>2449</v>
      </c>
      <c r="G36" s="38">
        <v>2597</v>
      </c>
      <c r="H36" s="38">
        <v>2043</v>
      </c>
      <c r="I36" s="38">
        <v>2291</v>
      </c>
      <c r="J36" s="38">
        <v>2674</v>
      </c>
      <c r="K36" s="38">
        <v>3552</v>
      </c>
      <c r="L36" s="38">
        <v>3780</v>
      </c>
      <c r="M36" s="38">
        <v>3331</v>
      </c>
      <c r="N36" s="38">
        <v>3348</v>
      </c>
      <c r="O36" s="173">
        <v>2893</v>
      </c>
      <c r="P36">
        <v>3061</v>
      </c>
      <c r="Q36">
        <v>2810</v>
      </c>
      <c r="R36" s="38"/>
    </row>
    <row r="37" spans="1:18" x14ac:dyDescent="0.25">
      <c r="A37" s="38">
        <f>+COUNTIF($B$1:B37,ESTADISTICAS!B$9)</f>
        <v>0</v>
      </c>
      <c r="B37">
        <v>5</v>
      </c>
      <c r="C37" t="s">
        <v>83</v>
      </c>
      <c r="D37">
        <v>5172</v>
      </c>
      <c r="E37" s="38" t="s">
        <v>378</v>
      </c>
      <c r="F37" s="38">
        <v>687</v>
      </c>
      <c r="G37" s="38">
        <v>948</v>
      </c>
      <c r="H37" s="38">
        <v>1158</v>
      </c>
      <c r="I37" s="38">
        <v>804</v>
      </c>
      <c r="J37" s="38">
        <v>450</v>
      </c>
      <c r="K37" s="38">
        <v>283</v>
      </c>
      <c r="L37" s="38">
        <v>36</v>
      </c>
      <c r="M37" s="38">
        <v>29</v>
      </c>
      <c r="N37" s="38">
        <v>48</v>
      </c>
      <c r="O37" s="173">
        <v>40</v>
      </c>
      <c r="P37" t="s">
        <v>67</v>
      </c>
      <c r="Q37">
        <v>48</v>
      </c>
      <c r="R37" s="38"/>
    </row>
    <row r="38" spans="1:18" x14ac:dyDescent="0.25">
      <c r="A38" s="38">
        <f>+COUNTIF($B$1:B38,ESTADISTICAS!B$9)</f>
        <v>0</v>
      </c>
      <c r="B38">
        <v>5</v>
      </c>
      <c r="C38" t="s">
        <v>83</v>
      </c>
      <c r="D38">
        <v>5190</v>
      </c>
      <c r="E38" s="38" t="s">
        <v>379</v>
      </c>
      <c r="F38" s="38">
        <v>266</v>
      </c>
      <c r="G38" s="38">
        <v>255</v>
      </c>
      <c r="H38" s="38">
        <v>262</v>
      </c>
      <c r="I38" s="38">
        <v>251</v>
      </c>
      <c r="J38" s="38">
        <v>123</v>
      </c>
      <c r="K38" s="38">
        <v>149</v>
      </c>
      <c r="L38" s="38">
        <v>415</v>
      </c>
      <c r="M38" s="38">
        <v>584</v>
      </c>
      <c r="N38" s="38">
        <v>430</v>
      </c>
      <c r="O38" s="173">
        <v>299</v>
      </c>
      <c r="P38">
        <v>205</v>
      </c>
      <c r="Q38">
        <v>220</v>
      </c>
      <c r="R38" s="38"/>
    </row>
    <row r="39" spans="1:18" x14ac:dyDescent="0.25">
      <c r="A39" s="38">
        <f>+COUNTIF($B$1:B39,ESTADISTICAS!B$9)</f>
        <v>0</v>
      </c>
      <c r="B39">
        <v>5</v>
      </c>
      <c r="C39" t="s">
        <v>83</v>
      </c>
      <c r="D39">
        <v>5197</v>
      </c>
      <c r="E39" s="38" t="s">
        <v>380</v>
      </c>
      <c r="F39" s="38">
        <v>35</v>
      </c>
      <c r="G39" s="38">
        <v>125</v>
      </c>
      <c r="H39" s="38">
        <v>82</v>
      </c>
      <c r="I39" s="38">
        <v>44</v>
      </c>
      <c r="J39" s="38">
        <v>14</v>
      </c>
      <c r="K39" s="38">
        <v>16</v>
      </c>
      <c r="L39" s="38" t="s">
        <v>67</v>
      </c>
      <c r="M39" s="38" t="s">
        <v>67</v>
      </c>
      <c r="N39" s="38">
        <v>0</v>
      </c>
      <c r="O39" s="173" t="s">
        <v>67</v>
      </c>
      <c r="P39" t="s">
        <v>67</v>
      </c>
      <c r="Q39">
        <v>0</v>
      </c>
      <c r="R39" s="38"/>
    </row>
    <row r="40" spans="1:18" x14ac:dyDescent="0.25">
      <c r="A40" s="38">
        <f>+COUNTIF($B$1:B40,ESTADISTICAS!B$9)</f>
        <v>0</v>
      </c>
      <c r="B40">
        <v>5</v>
      </c>
      <c r="C40" t="s">
        <v>83</v>
      </c>
      <c r="D40">
        <v>5206</v>
      </c>
      <c r="E40" s="38" t="s">
        <v>381</v>
      </c>
      <c r="F40" s="38">
        <v>36</v>
      </c>
      <c r="G40" s="38">
        <v>79</v>
      </c>
      <c r="H40" s="38">
        <v>97</v>
      </c>
      <c r="I40" s="38">
        <v>56</v>
      </c>
      <c r="J40" s="38">
        <v>45</v>
      </c>
      <c r="K40" s="38">
        <v>25</v>
      </c>
      <c r="L40" s="38" t="s">
        <v>67</v>
      </c>
      <c r="M40" s="38" t="s">
        <v>67</v>
      </c>
      <c r="N40" s="38">
        <v>0</v>
      </c>
      <c r="O40" s="173" t="s">
        <v>67</v>
      </c>
      <c r="P40" t="s">
        <v>67</v>
      </c>
      <c r="Q40">
        <v>0</v>
      </c>
      <c r="R40" s="38"/>
    </row>
    <row r="41" spans="1:18" x14ac:dyDescent="0.25">
      <c r="A41" s="38">
        <f>+COUNTIF($B$1:B41,ESTADISTICAS!B$9)</f>
        <v>0</v>
      </c>
      <c r="B41">
        <v>5</v>
      </c>
      <c r="C41" t="s">
        <v>83</v>
      </c>
      <c r="D41">
        <v>5209</v>
      </c>
      <c r="E41" s="38" t="s">
        <v>382</v>
      </c>
      <c r="F41" s="38">
        <v>1</v>
      </c>
      <c r="G41" s="38">
        <v>23</v>
      </c>
      <c r="H41" s="38">
        <v>45</v>
      </c>
      <c r="I41" s="38">
        <v>42</v>
      </c>
      <c r="J41" s="38">
        <v>12</v>
      </c>
      <c r="K41" s="38">
        <v>2</v>
      </c>
      <c r="L41" s="38" t="s">
        <v>67</v>
      </c>
      <c r="M41" s="38" t="s">
        <v>67</v>
      </c>
      <c r="N41" s="38">
        <v>0</v>
      </c>
      <c r="O41" s="173" t="s">
        <v>67</v>
      </c>
      <c r="P41" t="s">
        <v>67</v>
      </c>
      <c r="Q41">
        <v>0</v>
      </c>
      <c r="R41" s="38"/>
    </row>
    <row r="42" spans="1:18" x14ac:dyDescent="0.25">
      <c r="A42" s="38">
        <f>+COUNTIF($B$1:B42,ESTADISTICAS!B$9)</f>
        <v>0</v>
      </c>
      <c r="B42">
        <v>5</v>
      </c>
      <c r="C42" t="s">
        <v>83</v>
      </c>
      <c r="D42">
        <v>5212</v>
      </c>
      <c r="E42" s="38" t="s">
        <v>383</v>
      </c>
      <c r="F42" s="38">
        <v>372</v>
      </c>
      <c r="G42" s="38">
        <v>520</v>
      </c>
      <c r="H42" s="38">
        <v>748</v>
      </c>
      <c r="I42" s="38">
        <v>690</v>
      </c>
      <c r="J42" s="38">
        <v>433</v>
      </c>
      <c r="K42" s="38">
        <v>243</v>
      </c>
      <c r="L42" s="38">
        <v>300</v>
      </c>
      <c r="M42" s="38">
        <v>399</v>
      </c>
      <c r="N42" s="38">
        <v>396</v>
      </c>
      <c r="O42" s="173">
        <v>336</v>
      </c>
      <c r="P42">
        <v>348</v>
      </c>
      <c r="Q42">
        <v>280</v>
      </c>
      <c r="R42" s="38"/>
    </row>
    <row r="43" spans="1:18" x14ac:dyDescent="0.25">
      <c r="A43" s="38">
        <f>+COUNTIF($B$1:B43,ESTADISTICAS!B$9)</f>
        <v>0</v>
      </c>
      <c r="B43">
        <v>5</v>
      </c>
      <c r="C43" t="s">
        <v>83</v>
      </c>
      <c r="D43">
        <v>5234</v>
      </c>
      <c r="E43" s="38" t="s">
        <v>384</v>
      </c>
      <c r="F43" s="38">
        <v>74</v>
      </c>
      <c r="G43" s="38">
        <v>111</v>
      </c>
      <c r="H43" s="38">
        <v>275</v>
      </c>
      <c r="I43" s="38">
        <v>245</v>
      </c>
      <c r="J43" s="38">
        <v>122</v>
      </c>
      <c r="K43" s="38">
        <v>3</v>
      </c>
      <c r="L43" s="38" t="s">
        <v>67</v>
      </c>
      <c r="M43" s="38" t="s">
        <v>67</v>
      </c>
      <c r="N43" s="38">
        <v>0</v>
      </c>
      <c r="O43" s="173" t="s">
        <v>67</v>
      </c>
      <c r="P43" t="s">
        <v>67</v>
      </c>
      <c r="Q43">
        <v>42</v>
      </c>
      <c r="R43" s="38"/>
    </row>
    <row r="44" spans="1:18" x14ac:dyDescent="0.25">
      <c r="A44" s="38">
        <f>+COUNTIF($B$1:B44,ESTADISTICAS!B$9)</f>
        <v>0</v>
      </c>
      <c r="B44">
        <v>5</v>
      </c>
      <c r="C44" t="s">
        <v>83</v>
      </c>
      <c r="D44">
        <v>5237</v>
      </c>
      <c r="E44" s="38" t="s">
        <v>385</v>
      </c>
      <c r="F44" s="38">
        <v>293</v>
      </c>
      <c r="G44" s="38">
        <v>123</v>
      </c>
      <c r="H44" s="38">
        <v>54</v>
      </c>
      <c r="I44" s="38">
        <v>50</v>
      </c>
      <c r="J44" s="38">
        <v>65</v>
      </c>
      <c r="K44" s="38">
        <v>76</v>
      </c>
      <c r="L44" s="38">
        <v>37</v>
      </c>
      <c r="M44" s="38">
        <v>21</v>
      </c>
      <c r="N44" s="38">
        <v>0</v>
      </c>
      <c r="O44" s="173" t="s">
        <v>67</v>
      </c>
      <c r="P44" t="s">
        <v>67</v>
      </c>
      <c r="Q44">
        <v>0</v>
      </c>
      <c r="R44" s="38"/>
    </row>
    <row r="45" spans="1:18" x14ac:dyDescent="0.25">
      <c r="A45" s="38">
        <f>+COUNTIF($B$1:B45,ESTADISTICAS!B$9)</f>
        <v>0</v>
      </c>
      <c r="B45">
        <v>5</v>
      </c>
      <c r="C45" t="s">
        <v>83</v>
      </c>
      <c r="D45">
        <v>5240</v>
      </c>
      <c r="E45" s="38" t="s">
        <v>386</v>
      </c>
      <c r="F45" s="38">
        <v>59</v>
      </c>
      <c r="G45" s="38">
        <v>39</v>
      </c>
      <c r="H45" s="38">
        <v>95</v>
      </c>
      <c r="I45" s="38">
        <v>91</v>
      </c>
      <c r="J45" s="38">
        <v>59</v>
      </c>
      <c r="K45" s="38">
        <v>35</v>
      </c>
      <c r="L45" s="38" t="s">
        <v>67</v>
      </c>
      <c r="M45" s="38" t="s">
        <v>67</v>
      </c>
      <c r="N45" s="38">
        <v>0</v>
      </c>
      <c r="O45" s="173" t="s">
        <v>67</v>
      </c>
      <c r="P45" t="s">
        <v>67</v>
      </c>
      <c r="Q45">
        <v>19</v>
      </c>
      <c r="R45" s="38"/>
    </row>
    <row r="46" spans="1:18" x14ac:dyDescent="0.25">
      <c r="A46" s="38">
        <f>+COUNTIF($B$1:B46,ESTADISTICAS!B$9)</f>
        <v>0</v>
      </c>
      <c r="B46">
        <v>5</v>
      </c>
      <c r="C46" t="s">
        <v>83</v>
      </c>
      <c r="D46">
        <v>5250</v>
      </c>
      <c r="E46" s="38" t="s">
        <v>387</v>
      </c>
      <c r="F46" s="38">
        <v>746</v>
      </c>
      <c r="G46" s="38">
        <v>822</v>
      </c>
      <c r="H46" s="38">
        <v>676</v>
      </c>
      <c r="I46" s="38">
        <v>341</v>
      </c>
      <c r="J46" s="38">
        <v>100</v>
      </c>
      <c r="K46" s="38">
        <v>44</v>
      </c>
      <c r="L46" s="38">
        <v>10</v>
      </c>
      <c r="M46" s="38">
        <v>124</v>
      </c>
      <c r="N46" s="38">
        <v>639</v>
      </c>
      <c r="O46" s="173">
        <v>212</v>
      </c>
      <c r="P46">
        <v>23</v>
      </c>
      <c r="Q46">
        <v>286</v>
      </c>
      <c r="R46" s="38"/>
    </row>
    <row r="47" spans="1:18" x14ac:dyDescent="0.25">
      <c r="A47" s="38">
        <f>+COUNTIF($B$1:B47,ESTADISTICAS!B$9)</f>
        <v>0</v>
      </c>
      <c r="B47">
        <v>5</v>
      </c>
      <c r="C47" t="s">
        <v>83</v>
      </c>
      <c r="D47">
        <v>5264</v>
      </c>
      <c r="E47" s="38" t="s">
        <v>388</v>
      </c>
      <c r="F47" s="38">
        <v>119</v>
      </c>
      <c r="G47" s="38">
        <v>49</v>
      </c>
      <c r="H47" s="38">
        <v>69</v>
      </c>
      <c r="I47" s="38">
        <v>54</v>
      </c>
      <c r="J47" s="38">
        <v>15</v>
      </c>
      <c r="K47" s="38">
        <v>1</v>
      </c>
      <c r="L47" s="38" t="s">
        <v>67</v>
      </c>
      <c r="M47" s="38" t="s">
        <v>67</v>
      </c>
      <c r="N47" s="38">
        <v>0</v>
      </c>
      <c r="O47" s="173" t="s">
        <v>67</v>
      </c>
      <c r="P47">
        <v>1</v>
      </c>
      <c r="Q47">
        <v>1</v>
      </c>
      <c r="R47" s="38"/>
    </row>
    <row r="48" spans="1:18" x14ac:dyDescent="0.25">
      <c r="A48" s="38">
        <f>+COUNTIF($B$1:B48,ESTADISTICAS!B$9)</f>
        <v>0</v>
      </c>
      <c r="B48">
        <v>5</v>
      </c>
      <c r="C48" t="s">
        <v>83</v>
      </c>
      <c r="D48">
        <v>5266</v>
      </c>
      <c r="E48" s="38" t="s">
        <v>389</v>
      </c>
      <c r="F48" s="38">
        <v>3942</v>
      </c>
      <c r="G48" s="38">
        <v>5518</v>
      </c>
      <c r="H48" s="38">
        <v>5371</v>
      </c>
      <c r="I48" s="38">
        <v>5534</v>
      </c>
      <c r="J48" s="38">
        <v>5116</v>
      </c>
      <c r="K48" s="38">
        <v>5154</v>
      </c>
      <c r="L48" s="38">
        <v>5175</v>
      </c>
      <c r="M48" s="38">
        <v>5196</v>
      </c>
      <c r="N48" s="38">
        <v>5132</v>
      </c>
      <c r="O48" s="173">
        <v>5702</v>
      </c>
      <c r="P48">
        <v>5507</v>
      </c>
      <c r="Q48">
        <v>6550</v>
      </c>
      <c r="R48" s="38"/>
    </row>
    <row r="49" spans="1:18" x14ac:dyDescent="0.25">
      <c r="A49" s="38">
        <f>+COUNTIF($B$1:B49,ESTADISTICAS!B$9)</f>
        <v>0</v>
      </c>
      <c r="B49">
        <v>5</v>
      </c>
      <c r="C49" t="s">
        <v>83</v>
      </c>
      <c r="D49">
        <v>5282</v>
      </c>
      <c r="E49" s="38" t="s">
        <v>390</v>
      </c>
      <c r="F49" s="38">
        <v>199</v>
      </c>
      <c r="G49" s="38">
        <v>256</v>
      </c>
      <c r="H49" s="38">
        <v>217</v>
      </c>
      <c r="I49" s="38">
        <v>106</v>
      </c>
      <c r="J49" s="38">
        <v>32</v>
      </c>
      <c r="K49" s="38" t="s">
        <v>67</v>
      </c>
      <c r="L49" s="38" t="s">
        <v>67</v>
      </c>
      <c r="M49" s="38" t="s">
        <v>67</v>
      </c>
      <c r="N49" s="38">
        <v>0</v>
      </c>
      <c r="O49" s="173" t="s">
        <v>67</v>
      </c>
      <c r="P49" t="s">
        <v>67</v>
      </c>
      <c r="Q49">
        <v>0</v>
      </c>
      <c r="R49" s="38"/>
    </row>
    <row r="50" spans="1:18" x14ac:dyDescent="0.25">
      <c r="A50" s="38">
        <f>+COUNTIF($B$1:B50,ESTADISTICAS!B$9)</f>
        <v>0</v>
      </c>
      <c r="B50">
        <v>5</v>
      </c>
      <c r="C50" t="s">
        <v>83</v>
      </c>
      <c r="D50">
        <v>5284</v>
      </c>
      <c r="E50" s="38" t="s">
        <v>391</v>
      </c>
      <c r="F50" s="38">
        <v>277</v>
      </c>
      <c r="G50" s="38">
        <v>333</v>
      </c>
      <c r="H50" s="38">
        <v>360</v>
      </c>
      <c r="I50" s="38">
        <v>155</v>
      </c>
      <c r="J50" s="38">
        <v>59</v>
      </c>
      <c r="K50" s="38">
        <v>42</v>
      </c>
      <c r="L50" s="38">
        <v>21</v>
      </c>
      <c r="M50" s="38">
        <v>20</v>
      </c>
      <c r="N50" s="38">
        <v>0</v>
      </c>
      <c r="O50" s="173" t="s">
        <v>67</v>
      </c>
      <c r="P50" t="s">
        <v>67</v>
      </c>
      <c r="Q50">
        <v>0</v>
      </c>
      <c r="R50" s="38"/>
    </row>
    <row r="51" spans="1:18" x14ac:dyDescent="0.25">
      <c r="A51" s="38">
        <f>+COUNTIF($B$1:B51,ESTADISTICAS!B$9)</f>
        <v>0</v>
      </c>
      <c r="B51">
        <v>5</v>
      </c>
      <c r="C51" t="s">
        <v>83</v>
      </c>
      <c r="D51">
        <v>5306</v>
      </c>
      <c r="E51" s="38" t="s">
        <v>392</v>
      </c>
      <c r="F51" s="38" t="s">
        <v>67</v>
      </c>
      <c r="G51" s="38" t="s">
        <v>67</v>
      </c>
      <c r="H51" s="38">
        <v>1</v>
      </c>
      <c r="I51" s="38">
        <v>1</v>
      </c>
      <c r="J51" s="38" t="s">
        <v>67</v>
      </c>
      <c r="K51" s="38" t="s">
        <v>67</v>
      </c>
      <c r="L51" s="38">
        <v>1</v>
      </c>
      <c r="M51" s="38">
        <v>1</v>
      </c>
      <c r="N51" s="38">
        <v>0</v>
      </c>
      <c r="O51" s="173">
        <v>19</v>
      </c>
      <c r="P51">
        <v>19</v>
      </c>
      <c r="Q51">
        <v>19</v>
      </c>
      <c r="R51" s="38"/>
    </row>
    <row r="52" spans="1:18" x14ac:dyDescent="0.25">
      <c r="A52" s="38">
        <f>+COUNTIF($B$1:B52,ESTADISTICAS!B$9)</f>
        <v>0</v>
      </c>
      <c r="B52">
        <v>5</v>
      </c>
      <c r="C52" t="s">
        <v>83</v>
      </c>
      <c r="D52">
        <v>5308</v>
      </c>
      <c r="E52" s="38" t="s">
        <v>393</v>
      </c>
      <c r="F52" s="38">
        <v>447</v>
      </c>
      <c r="G52" s="38">
        <v>333</v>
      </c>
      <c r="H52" s="38">
        <v>558</v>
      </c>
      <c r="I52" s="38">
        <v>530</v>
      </c>
      <c r="J52" s="38">
        <v>343</v>
      </c>
      <c r="K52" s="38">
        <v>94</v>
      </c>
      <c r="L52" s="38" t="s">
        <v>67</v>
      </c>
      <c r="M52" s="38" t="s">
        <v>67</v>
      </c>
      <c r="N52" s="38">
        <v>0</v>
      </c>
      <c r="O52" s="173" t="s">
        <v>67</v>
      </c>
      <c r="P52" t="s">
        <v>67</v>
      </c>
      <c r="Q52">
        <v>0</v>
      </c>
      <c r="R52" s="38"/>
    </row>
    <row r="53" spans="1:18" x14ac:dyDescent="0.25">
      <c r="A53" s="38">
        <f>+COUNTIF($B$1:B53,ESTADISTICAS!B$9)</f>
        <v>0</v>
      </c>
      <c r="B53">
        <v>5</v>
      </c>
      <c r="C53" t="s">
        <v>83</v>
      </c>
      <c r="D53">
        <v>5310</v>
      </c>
      <c r="E53" s="38" t="s">
        <v>394</v>
      </c>
      <c r="F53" s="38">
        <v>53</v>
      </c>
      <c r="G53" s="38">
        <v>54</v>
      </c>
      <c r="H53" s="38">
        <v>72</v>
      </c>
      <c r="I53" s="38">
        <v>50</v>
      </c>
      <c r="J53" s="38">
        <v>15</v>
      </c>
      <c r="K53" s="38" t="s">
        <v>67</v>
      </c>
      <c r="L53" s="38" t="s">
        <v>67</v>
      </c>
      <c r="M53" s="38" t="s">
        <v>67</v>
      </c>
      <c r="N53" s="38">
        <v>0</v>
      </c>
      <c r="O53" s="173" t="s">
        <v>67</v>
      </c>
      <c r="P53" t="s">
        <v>67</v>
      </c>
      <c r="Q53">
        <v>0</v>
      </c>
      <c r="R53" s="38"/>
    </row>
    <row r="54" spans="1:18" x14ac:dyDescent="0.25">
      <c r="A54" s="38">
        <f>+COUNTIF($B$1:B54,ESTADISTICAS!B$9)</f>
        <v>0</v>
      </c>
      <c r="B54">
        <v>5</v>
      </c>
      <c r="C54" t="s">
        <v>83</v>
      </c>
      <c r="D54">
        <v>5313</v>
      </c>
      <c r="E54" s="38" t="s">
        <v>395</v>
      </c>
      <c r="F54" s="38" t="s">
        <v>67</v>
      </c>
      <c r="G54" s="38" t="s">
        <v>67</v>
      </c>
      <c r="H54" s="38">
        <v>70</v>
      </c>
      <c r="I54" s="38">
        <v>118</v>
      </c>
      <c r="J54" s="38">
        <v>60</v>
      </c>
      <c r="K54" s="38">
        <v>23</v>
      </c>
      <c r="L54" s="38" t="s">
        <v>67</v>
      </c>
      <c r="M54" s="38" t="s">
        <v>67</v>
      </c>
      <c r="N54" s="38">
        <v>0</v>
      </c>
      <c r="O54" s="173">
        <v>1</v>
      </c>
      <c r="P54" t="s">
        <v>67</v>
      </c>
      <c r="Q54">
        <v>0</v>
      </c>
      <c r="R54" s="38"/>
    </row>
    <row r="55" spans="1:18" x14ac:dyDescent="0.25">
      <c r="A55" s="38">
        <f>+COUNTIF($B$1:B55,ESTADISTICAS!B$9)</f>
        <v>0</v>
      </c>
      <c r="B55">
        <v>5</v>
      </c>
      <c r="C55" t="s">
        <v>83</v>
      </c>
      <c r="D55">
        <v>5315</v>
      </c>
      <c r="E55" s="38" t="s">
        <v>396</v>
      </c>
      <c r="F55" s="38">
        <v>62</v>
      </c>
      <c r="G55" s="38">
        <v>111</v>
      </c>
      <c r="H55" s="38">
        <v>59</v>
      </c>
      <c r="I55" s="38">
        <v>48</v>
      </c>
      <c r="J55" s="38" t="s">
        <v>67</v>
      </c>
      <c r="K55" s="38" t="s">
        <v>67</v>
      </c>
      <c r="L55" s="38" t="s">
        <v>67</v>
      </c>
      <c r="M55" s="38" t="s">
        <v>67</v>
      </c>
      <c r="N55" s="38">
        <v>0</v>
      </c>
      <c r="O55" s="173" t="s">
        <v>67</v>
      </c>
      <c r="P55" t="s">
        <v>67</v>
      </c>
      <c r="Q55">
        <v>0</v>
      </c>
      <c r="R55" s="38"/>
    </row>
    <row r="56" spans="1:18" x14ac:dyDescent="0.25">
      <c r="A56" s="38">
        <f>+COUNTIF($B$1:B56,ESTADISTICAS!B$9)</f>
        <v>0</v>
      </c>
      <c r="B56">
        <v>5</v>
      </c>
      <c r="C56" t="s">
        <v>83</v>
      </c>
      <c r="D56">
        <v>5318</v>
      </c>
      <c r="E56" s="38" t="s">
        <v>397</v>
      </c>
      <c r="F56" s="38">
        <v>265</v>
      </c>
      <c r="G56" s="38">
        <v>286</v>
      </c>
      <c r="H56" s="38">
        <v>378</v>
      </c>
      <c r="I56" s="38">
        <v>300</v>
      </c>
      <c r="J56" s="38">
        <v>192</v>
      </c>
      <c r="K56" s="38">
        <v>62</v>
      </c>
      <c r="L56" s="38" t="s">
        <v>67</v>
      </c>
      <c r="M56" s="38">
        <v>27</v>
      </c>
      <c r="N56" s="38">
        <v>92</v>
      </c>
      <c r="O56" s="173">
        <v>117</v>
      </c>
      <c r="P56">
        <v>112</v>
      </c>
      <c r="Q56">
        <v>56</v>
      </c>
      <c r="R56" s="38"/>
    </row>
    <row r="57" spans="1:18" x14ac:dyDescent="0.25">
      <c r="A57" s="38">
        <f>+COUNTIF($B$1:B57,ESTADISTICAS!B$9)</f>
        <v>0</v>
      </c>
      <c r="B57">
        <v>5</v>
      </c>
      <c r="C57" t="s">
        <v>83</v>
      </c>
      <c r="D57">
        <v>5321</v>
      </c>
      <c r="E57" s="38" t="s">
        <v>398</v>
      </c>
      <c r="F57" s="38">
        <v>148</v>
      </c>
      <c r="G57" s="38">
        <v>73</v>
      </c>
      <c r="H57" s="38">
        <v>13</v>
      </c>
      <c r="I57" s="38">
        <v>44</v>
      </c>
      <c r="J57" s="38">
        <v>43</v>
      </c>
      <c r="K57" s="38">
        <v>43</v>
      </c>
      <c r="L57" s="38" t="s">
        <v>67</v>
      </c>
      <c r="M57" s="38" t="s">
        <v>67</v>
      </c>
      <c r="N57" s="38">
        <v>0</v>
      </c>
      <c r="O57" s="173" t="s">
        <v>67</v>
      </c>
      <c r="P57" t="s">
        <v>67</v>
      </c>
      <c r="Q57">
        <v>0</v>
      </c>
      <c r="R57" s="38"/>
    </row>
    <row r="58" spans="1:18" x14ac:dyDescent="0.25">
      <c r="A58" s="38">
        <f>+COUNTIF($B$1:B58,ESTADISTICAS!B$9)</f>
        <v>0</v>
      </c>
      <c r="B58">
        <v>5</v>
      </c>
      <c r="C58" t="s">
        <v>83</v>
      </c>
      <c r="D58">
        <v>5347</v>
      </c>
      <c r="E58" s="38" t="s">
        <v>399</v>
      </c>
      <c r="F58" s="38">
        <v>27</v>
      </c>
      <c r="G58" s="38">
        <v>27</v>
      </c>
      <c r="H58" s="38">
        <v>25</v>
      </c>
      <c r="I58" s="38">
        <v>2</v>
      </c>
      <c r="J58" s="38" t="s">
        <v>67</v>
      </c>
      <c r="K58" s="38" t="s">
        <v>67</v>
      </c>
      <c r="L58" s="38" t="s">
        <v>67</v>
      </c>
      <c r="M58" s="38" t="s">
        <v>67</v>
      </c>
      <c r="N58" s="38">
        <v>0</v>
      </c>
      <c r="O58" s="173" t="s">
        <v>67</v>
      </c>
      <c r="P58" t="s">
        <v>67</v>
      </c>
      <c r="Q58">
        <v>0</v>
      </c>
      <c r="R58" s="38"/>
    </row>
    <row r="59" spans="1:18" x14ac:dyDescent="0.25">
      <c r="A59" s="38">
        <f>+COUNTIF($B$1:B59,ESTADISTICAS!B$9)</f>
        <v>0</v>
      </c>
      <c r="B59">
        <v>5</v>
      </c>
      <c r="C59" t="s">
        <v>83</v>
      </c>
      <c r="D59">
        <v>5353</v>
      </c>
      <c r="E59" s="38" t="s">
        <v>400</v>
      </c>
      <c r="F59" s="38" t="s">
        <v>67</v>
      </c>
      <c r="G59" s="38">
        <v>53</v>
      </c>
      <c r="H59" s="38">
        <v>45</v>
      </c>
      <c r="I59" s="38">
        <v>24</v>
      </c>
      <c r="J59" s="38" t="s">
        <v>67</v>
      </c>
      <c r="K59" s="38" t="s">
        <v>67</v>
      </c>
      <c r="L59" s="38" t="s">
        <v>67</v>
      </c>
      <c r="M59" s="38" t="s">
        <v>67</v>
      </c>
      <c r="N59" s="38">
        <v>0</v>
      </c>
      <c r="O59" s="173" t="s">
        <v>67</v>
      </c>
      <c r="P59" t="s">
        <v>67</v>
      </c>
      <c r="Q59">
        <v>0</v>
      </c>
      <c r="R59" s="38"/>
    </row>
    <row r="60" spans="1:18" x14ac:dyDescent="0.25">
      <c r="A60" s="38">
        <f>+COUNTIF($B$1:B60,ESTADISTICAS!B$9)</f>
        <v>0</v>
      </c>
      <c r="B60">
        <v>5</v>
      </c>
      <c r="C60" t="s">
        <v>83</v>
      </c>
      <c r="D60">
        <v>5360</v>
      </c>
      <c r="E60" s="38" t="s">
        <v>401</v>
      </c>
      <c r="F60" s="38">
        <v>5397</v>
      </c>
      <c r="G60" s="38">
        <v>5260</v>
      </c>
      <c r="H60" s="38">
        <v>5935</v>
      </c>
      <c r="I60" s="38">
        <v>7331</v>
      </c>
      <c r="J60" s="38">
        <v>7823</v>
      </c>
      <c r="K60" s="38">
        <v>9801</v>
      </c>
      <c r="L60" s="38">
        <v>10574</v>
      </c>
      <c r="M60" s="38">
        <v>12018</v>
      </c>
      <c r="N60" s="38">
        <v>12204</v>
      </c>
      <c r="O60" s="173">
        <v>11807</v>
      </c>
      <c r="P60">
        <v>11432</v>
      </c>
      <c r="Q60">
        <v>8802</v>
      </c>
      <c r="R60" s="38"/>
    </row>
    <row r="61" spans="1:18" x14ac:dyDescent="0.25">
      <c r="A61" s="38">
        <f>+COUNTIF($B$1:B61,ESTADISTICAS!B$9)</f>
        <v>0</v>
      </c>
      <c r="B61">
        <v>5</v>
      </c>
      <c r="C61" t="s">
        <v>83</v>
      </c>
      <c r="D61">
        <v>5361</v>
      </c>
      <c r="E61" s="38" t="s">
        <v>402</v>
      </c>
      <c r="F61" s="38">
        <v>120</v>
      </c>
      <c r="G61" s="38">
        <v>272</v>
      </c>
      <c r="H61" s="38">
        <v>240</v>
      </c>
      <c r="I61" s="38">
        <v>173</v>
      </c>
      <c r="J61" s="38">
        <v>15</v>
      </c>
      <c r="K61" s="38">
        <v>1</v>
      </c>
      <c r="L61" s="38" t="s">
        <v>67</v>
      </c>
      <c r="M61" s="38" t="s">
        <v>67</v>
      </c>
      <c r="N61" s="38">
        <v>0</v>
      </c>
      <c r="O61" s="173" t="s">
        <v>67</v>
      </c>
      <c r="P61">
        <v>40</v>
      </c>
      <c r="Q61">
        <v>25</v>
      </c>
      <c r="R61" s="38"/>
    </row>
    <row r="62" spans="1:18" x14ac:dyDescent="0.25">
      <c r="A62" s="38">
        <f>+COUNTIF($B$1:B62,ESTADISTICAS!B$9)</f>
        <v>0</v>
      </c>
      <c r="B62">
        <v>5</v>
      </c>
      <c r="C62" t="s">
        <v>83</v>
      </c>
      <c r="D62">
        <v>5364</v>
      </c>
      <c r="E62" s="38" t="s">
        <v>403</v>
      </c>
      <c r="F62" s="38">
        <v>24</v>
      </c>
      <c r="G62" s="38">
        <v>64</v>
      </c>
      <c r="H62" s="38">
        <v>5</v>
      </c>
      <c r="I62" s="38">
        <v>49</v>
      </c>
      <c r="J62" s="38">
        <v>17</v>
      </c>
      <c r="K62" s="38">
        <v>1</v>
      </c>
      <c r="L62" s="38" t="s">
        <v>67</v>
      </c>
      <c r="M62" s="38">
        <v>32</v>
      </c>
      <c r="N62" s="38">
        <v>21</v>
      </c>
      <c r="O62" s="173">
        <v>18</v>
      </c>
      <c r="P62">
        <v>16</v>
      </c>
      <c r="Q62">
        <v>40</v>
      </c>
      <c r="R62" s="38"/>
    </row>
    <row r="63" spans="1:18" x14ac:dyDescent="0.25">
      <c r="A63" s="38">
        <f>+COUNTIF($B$1:B63,ESTADISTICAS!B$9)</f>
        <v>0</v>
      </c>
      <c r="B63">
        <v>5</v>
      </c>
      <c r="C63" t="s">
        <v>83</v>
      </c>
      <c r="D63">
        <v>5368</v>
      </c>
      <c r="E63" s="38" t="s">
        <v>404</v>
      </c>
      <c r="F63" s="38">
        <v>44</v>
      </c>
      <c r="G63" s="38">
        <v>130</v>
      </c>
      <c r="H63" s="38">
        <v>100</v>
      </c>
      <c r="I63" s="38">
        <v>124</v>
      </c>
      <c r="J63" s="38">
        <v>151</v>
      </c>
      <c r="K63" s="38">
        <v>84</v>
      </c>
      <c r="L63" s="38">
        <v>76</v>
      </c>
      <c r="M63" s="38">
        <v>105</v>
      </c>
      <c r="N63" s="38">
        <v>89</v>
      </c>
      <c r="O63" s="173">
        <v>56</v>
      </c>
      <c r="P63">
        <v>60</v>
      </c>
      <c r="Q63">
        <v>14</v>
      </c>
      <c r="R63" s="38"/>
    </row>
    <row r="64" spans="1:18" x14ac:dyDescent="0.25">
      <c r="A64" s="38">
        <f>+COUNTIF($B$1:B64,ESTADISTICAS!B$9)</f>
        <v>0</v>
      </c>
      <c r="B64">
        <v>5</v>
      </c>
      <c r="C64" t="s">
        <v>83</v>
      </c>
      <c r="D64">
        <v>5376</v>
      </c>
      <c r="E64" s="38" t="s">
        <v>405</v>
      </c>
      <c r="F64" s="38">
        <v>314</v>
      </c>
      <c r="G64" s="38">
        <v>453</v>
      </c>
      <c r="H64" s="38">
        <v>774</v>
      </c>
      <c r="I64" s="38">
        <v>721</v>
      </c>
      <c r="J64" s="38">
        <v>493</v>
      </c>
      <c r="K64" s="38">
        <v>187</v>
      </c>
      <c r="L64" s="38" t="s">
        <v>67</v>
      </c>
      <c r="M64" s="38" t="s">
        <v>67</v>
      </c>
      <c r="N64" s="38">
        <v>81</v>
      </c>
      <c r="O64" s="173">
        <v>111</v>
      </c>
      <c r="P64">
        <v>204</v>
      </c>
      <c r="Q64">
        <v>155</v>
      </c>
      <c r="R64" s="38"/>
    </row>
    <row r="65" spans="1:18" x14ac:dyDescent="0.25">
      <c r="A65" s="38">
        <f>+COUNTIF($B$1:B65,ESTADISTICAS!B$9)</f>
        <v>0</v>
      </c>
      <c r="B65">
        <v>5</v>
      </c>
      <c r="C65" t="s">
        <v>83</v>
      </c>
      <c r="D65">
        <v>5380</v>
      </c>
      <c r="E65" s="38" t="s">
        <v>406</v>
      </c>
      <c r="F65" s="38">
        <v>857</v>
      </c>
      <c r="G65" s="38">
        <v>646</v>
      </c>
      <c r="H65" s="38">
        <v>694</v>
      </c>
      <c r="I65" s="38">
        <v>852</v>
      </c>
      <c r="J65" s="38">
        <v>238</v>
      </c>
      <c r="K65" s="38">
        <v>735</v>
      </c>
      <c r="L65" s="38">
        <v>659</v>
      </c>
      <c r="M65" s="38" t="s">
        <v>67</v>
      </c>
      <c r="N65" s="38">
        <v>0</v>
      </c>
      <c r="O65" s="173">
        <v>703</v>
      </c>
      <c r="P65">
        <v>686</v>
      </c>
      <c r="Q65">
        <v>0</v>
      </c>
      <c r="R65" s="38"/>
    </row>
    <row r="66" spans="1:18" x14ac:dyDescent="0.25">
      <c r="A66" s="38">
        <f>+COUNTIF($B$1:B66,ESTADISTICAS!B$9)</f>
        <v>0</v>
      </c>
      <c r="B66">
        <v>5</v>
      </c>
      <c r="C66" t="s">
        <v>83</v>
      </c>
      <c r="D66">
        <v>5390</v>
      </c>
      <c r="E66" s="38" t="s">
        <v>407</v>
      </c>
      <c r="F66" s="38" t="s">
        <v>67</v>
      </c>
      <c r="G66" s="38">
        <v>161</v>
      </c>
      <c r="H66" s="38">
        <v>214</v>
      </c>
      <c r="I66" s="38">
        <v>285</v>
      </c>
      <c r="J66" s="38">
        <v>188</v>
      </c>
      <c r="K66" s="38">
        <v>210</v>
      </c>
      <c r="L66" s="38">
        <v>289</v>
      </c>
      <c r="M66" s="38">
        <v>215</v>
      </c>
      <c r="N66" s="38">
        <v>141</v>
      </c>
      <c r="O66" s="173">
        <v>118</v>
      </c>
      <c r="P66">
        <v>83</v>
      </c>
      <c r="Q66">
        <v>37</v>
      </c>
      <c r="R66" s="38"/>
    </row>
    <row r="67" spans="1:18" x14ac:dyDescent="0.25">
      <c r="A67" s="38">
        <f>+COUNTIF($B$1:B67,ESTADISTICAS!B$9)</f>
        <v>0</v>
      </c>
      <c r="B67">
        <v>5</v>
      </c>
      <c r="C67" t="s">
        <v>83</v>
      </c>
      <c r="D67">
        <v>5400</v>
      </c>
      <c r="E67" s="38" t="s">
        <v>408</v>
      </c>
      <c r="F67" s="38">
        <v>33</v>
      </c>
      <c r="G67" s="38">
        <v>176</v>
      </c>
      <c r="H67" s="38">
        <v>118</v>
      </c>
      <c r="I67" s="38">
        <v>154</v>
      </c>
      <c r="J67" s="38">
        <v>70</v>
      </c>
      <c r="K67" s="38">
        <v>71</v>
      </c>
      <c r="L67" s="38" t="s">
        <v>67</v>
      </c>
      <c r="M67" s="38" t="s">
        <v>67</v>
      </c>
      <c r="N67" s="38">
        <v>0</v>
      </c>
      <c r="O67" s="173" t="s">
        <v>67</v>
      </c>
      <c r="P67" t="s">
        <v>67</v>
      </c>
      <c r="Q67">
        <v>0</v>
      </c>
      <c r="R67" s="38"/>
    </row>
    <row r="68" spans="1:18" x14ac:dyDescent="0.25">
      <c r="A68" s="38">
        <f>+COUNTIF($B$1:B68,ESTADISTICAS!B$9)</f>
        <v>0</v>
      </c>
      <c r="B68">
        <v>5</v>
      </c>
      <c r="C68" t="s">
        <v>83</v>
      </c>
      <c r="D68">
        <v>5411</v>
      </c>
      <c r="E68" s="38" t="s">
        <v>409</v>
      </c>
      <c r="F68" s="38">
        <v>47</v>
      </c>
      <c r="G68" s="38">
        <v>133</v>
      </c>
      <c r="H68" s="38">
        <v>139</v>
      </c>
      <c r="I68" s="38">
        <v>110</v>
      </c>
      <c r="J68" s="38">
        <v>72</v>
      </c>
      <c r="K68" s="38">
        <v>26</v>
      </c>
      <c r="L68" s="38" t="s">
        <v>67</v>
      </c>
      <c r="M68" s="38" t="s">
        <v>67</v>
      </c>
      <c r="N68" s="38">
        <v>0</v>
      </c>
      <c r="O68" s="173" t="s">
        <v>67</v>
      </c>
      <c r="P68" t="s">
        <v>67</v>
      </c>
      <c r="Q68">
        <v>0</v>
      </c>
      <c r="R68" s="38"/>
    </row>
    <row r="69" spans="1:18" x14ac:dyDescent="0.25">
      <c r="A69" s="38">
        <f>+COUNTIF($B$1:B69,ESTADISTICAS!B$9)</f>
        <v>0</v>
      </c>
      <c r="B69">
        <v>5</v>
      </c>
      <c r="C69" t="s">
        <v>83</v>
      </c>
      <c r="D69">
        <v>5425</v>
      </c>
      <c r="E69" s="38" t="s">
        <v>410</v>
      </c>
      <c r="F69" s="38">
        <v>140</v>
      </c>
      <c r="G69" s="38">
        <v>73</v>
      </c>
      <c r="H69" s="38">
        <v>68</v>
      </c>
      <c r="I69" s="38">
        <v>62</v>
      </c>
      <c r="J69" s="38">
        <v>23</v>
      </c>
      <c r="K69" s="38" t="s">
        <v>67</v>
      </c>
      <c r="L69" s="38" t="s">
        <v>67</v>
      </c>
      <c r="M69" s="38" t="s">
        <v>67</v>
      </c>
      <c r="N69" s="38">
        <v>0</v>
      </c>
      <c r="O69" s="173" t="s">
        <v>67</v>
      </c>
      <c r="P69" t="s">
        <v>67</v>
      </c>
      <c r="Q69">
        <v>0</v>
      </c>
      <c r="R69" s="38"/>
    </row>
    <row r="70" spans="1:18" x14ac:dyDescent="0.25">
      <c r="A70" s="38">
        <f>+COUNTIF($B$1:B70,ESTADISTICAS!B$9)</f>
        <v>0</v>
      </c>
      <c r="B70">
        <v>5</v>
      </c>
      <c r="C70" t="s">
        <v>83</v>
      </c>
      <c r="D70">
        <v>5440</v>
      </c>
      <c r="E70" s="38" t="s">
        <v>411</v>
      </c>
      <c r="F70" s="38">
        <v>668</v>
      </c>
      <c r="G70" s="38">
        <v>659</v>
      </c>
      <c r="H70" s="38">
        <v>329</v>
      </c>
      <c r="I70" s="38">
        <v>343</v>
      </c>
      <c r="J70" s="38">
        <v>285</v>
      </c>
      <c r="K70" s="38">
        <v>372</v>
      </c>
      <c r="L70" s="38" t="s">
        <v>67</v>
      </c>
      <c r="M70" s="38" t="s">
        <v>67</v>
      </c>
      <c r="N70" s="38">
        <v>0</v>
      </c>
      <c r="O70" s="173">
        <v>166</v>
      </c>
      <c r="P70">
        <v>80</v>
      </c>
      <c r="Q70">
        <v>151</v>
      </c>
      <c r="R70" s="38"/>
    </row>
    <row r="71" spans="1:18" x14ac:dyDescent="0.25">
      <c r="A71" s="38">
        <f>+COUNTIF($B$1:B71,ESTADISTICAS!B$9)</f>
        <v>0</v>
      </c>
      <c r="B71">
        <v>5</v>
      </c>
      <c r="C71" t="s">
        <v>83</v>
      </c>
      <c r="D71">
        <v>5467</v>
      </c>
      <c r="E71" s="38" t="s">
        <v>412</v>
      </c>
      <c r="F71" s="38">
        <v>75</v>
      </c>
      <c r="G71" s="38">
        <v>68</v>
      </c>
      <c r="H71" s="38">
        <v>54</v>
      </c>
      <c r="I71" s="38" t="s">
        <v>67</v>
      </c>
      <c r="J71" s="38" t="s">
        <v>67</v>
      </c>
      <c r="K71" s="38" t="s">
        <v>67</v>
      </c>
      <c r="L71" s="38" t="s">
        <v>67</v>
      </c>
      <c r="M71" s="38" t="s">
        <v>67</v>
      </c>
      <c r="N71" s="38">
        <v>0</v>
      </c>
      <c r="O71" s="173" t="s">
        <v>67</v>
      </c>
      <c r="P71" t="s">
        <v>67</v>
      </c>
      <c r="Q71">
        <v>0</v>
      </c>
      <c r="R71" s="38"/>
    </row>
    <row r="72" spans="1:18" x14ac:dyDescent="0.25">
      <c r="A72" s="38">
        <f>+COUNTIF($B$1:B72,ESTADISTICAS!B$9)</f>
        <v>0</v>
      </c>
      <c r="B72">
        <v>5</v>
      </c>
      <c r="C72" t="s">
        <v>83</v>
      </c>
      <c r="D72">
        <v>5475</v>
      </c>
      <c r="E72" s="38" t="s">
        <v>413</v>
      </c>
      <c r="F72" s="38">
        <v>65</v>
      </c>
      <c r="G72" s="38">
        <v>61</v>
      </c>
      <c r="H72" s="38">
        <v>93</v>
      </c>
      <c r="I72" s="38">
        <v>54</v>
      </c>
      <c r="J72" s="38">
        <v>44</v>
      </c>
      <c r="K72" s="38" t="s">
        <v>67</v>
      </c>
      <c r="L72" s="38" t="s">
        <v>67</v>
      </c>
      <c r="M72" s="38" t="s">
        <v>67</v>
      </c>
      <c r="N72" s="38">
        <v>0</v>
      </c>
      <c r="O72" s="173" t="s">
        <v>67</v>
      </c>
      <c r="P72" t="s">
        <v>67</v>
      </c>
      <c r="Q72">
        <v>0</v>
      </c>
      <c r="R72" s="38"/>
    </row>
    <row r="73" spans="1:18" x14ac:dyDescent="0.25">
      <c r="A73" s="38">
        <f>+COUNTIF($B$1:B73,ESTADISTICAS!B$9)</f>
        <v>0</v>
      </c>
      <c r="B73">
        <v>5</v>
      </c>
      <c r="C73" t="s">
        <v>83</v>
      </c>
      <c r="D73">
        <v>5480</v>
      </c>
      <c r="E73" s="38" t="s">
        <v>414</v>
      </c>
      <c r="F73" s="38">
        <v>98</v>
      </c>
      <c r="G73" s="38">
        <v>92</v>
      </c>
      <c r="H73" s="38">
        <v>82</v>
      </c>
      <c r="I73" s="38">
        <v>57</v>
      </c>
      <c r="J73" s="38">
        <v>24</v>
      </c>
      <c r="K73" s="38">
        <v>24</v>
      </c>
      <c r="L73" s="38">
        <v>1</v>
      </c>
      <c r="M73" s="38" t="s">
        <v>67</v>
      </c>
      <c r="N73" s="38">
        <v>0</v>
      </c>
      <c r="O73" s="173">
        <v>2</v>
      </c>
      <c r="P73" t="s">
        <v>67</v>
      </c>
      <c r="Q73">
        <v>23</v>
      </c>
      <c r="R73" s="38"/>
    </row>
    <row r="74" spans="1:18" x14ac:dyDescent="0.25">
      <c r="A74" s="38">
        <f>+COUNTIF($B$1:B74,ESTADISTICAS!B$9)</f>
        <v>0</v>
      </c>
      <c r="B74">
        <v>5</v>
      </c>
      <c r="C74" t="s">
        <v>83</v>
      </c>
      <c r="D74">
        <v>5483</v>
      </c>
      <c r="E74" s="38" t="s">
        <v>415</v>
      </c>
      <c r="F74" s="38">
        <v>9</v>
      </c>
      <c r="G74" s="38">
        <v>22</v>
      </c>
      <c r="H74" s="38">
        <v>6</v>
      </c>
      <c r="I74" s="38">
        <v>22</v>
      </c>
      <c r="J74" s="38" t="s">
        <v>67</v>
      </c>
      <c r="K74" s="38" t="s">
        <v>67</v>
      </c>
      <c r="L74" s="38" t="s">
        <v>67</v>
      </c>
      <c r="M74" s="38" t="s">
        <v>67</v>
      </c>
      <c r="N74" s="38">
        <v>0</v>
      </c>
      <c r="O74" s="173" t="s">
        <v>67</v>
      </c>
      <c r="P74" t="s">
        <v>67</v>
      </c>
      <c r="Q74">
        <v>0</v>
      </c>
      <c r="R74" s="38"/>
    </row>
    <row r="75" spans="1:18" x14ac:dyDescent="0.25">
      <c r="A75" s="38">
        <f>+COUNTIF($B$1:B75,ESTADISTICAS!B$9)</f>
        <v>0</v>
      </c>
      <c r="B75">
        <v>5</v>
      </c>
      <c r="C75" t="s">
        <v>83</v>
      </c>
      <c r="D75">
        <v>5490</v>
      </c>
      <c r="E75" s="38" t="s">
        <v>416</v>
      </c>
      <c r="F75" s="38">
        <v>309</v>
      </c>
      <c r="G75" s="38">
        <v>494</v>
      </c>
      <c r="H75" s="38">
        <v>524</v>
      </c>
      <c r="I75" s="38">
        <v>395</v>
      </c>
      <c r="J75" s="38">
        <v>280</v>
      </c>
      <c r="K75" s="38">
        <v>191</v>
      </c>
      <c r="L75" s="38">
        <v>75</v>
      </c>
      <c r="M75" s="38">
        <v>36</v>
      </c>
      <c r="N75" s="38">
        <v>34</v>
      </c>
      <c r="O75" s="173">
        <v>28</v>
      </c>
      <c r="P75">
        <v>24</v>
      </c>
      <c r="Q75">
        <v>60</v>
      </c>
      <c r="R75" s="38"/>
    </row>
    <row r="76" spans="1:18" x14ac:dyDescent="0.25">
      <c r="A76" s="38">
        <f>+COUNTIF($B$1:B76,ESTADISTICAS!B$9)</f>
        <v>0</v>
      </c>
      <c r="B76">
        <v>5</v>
      </c>
      <c r="C76" t="s">
        <v>83</v>
      </c>
      <c r="D76">
        <v>5495</v>
      </c>
      <c r="E76" s="38" t="s">
        <v>417</v>
      </c>
      <c r="F76" s="38">
        <v>148</v>
      </c>
      <c r="G76" s="38">
        <v>231</v>
      </c>
      <c r="H76" s="38">
        <v>151</v>
      </c>
      <c r="I76" s="38">
        <v>195</v>
      </c>
      <c r="J76" s="38">
        <v>142</v>
      </c>
      <c r="K76" s="38">
        <v>81</v>
      </c>
      <c r="L76" s="38" t="s">
        <v>67</v>
      </c>
      <c r="M76" s="38" t="s">
        <v>67</v>
      </c>
      <c r="N76" s="38">
        <v>0</v>
      </c>
      <c r="O76" s="173" t="s">
        <v>67</v>
      </c>
      <c r="P76" t="s">
        <v>67</v>
      </c>
      <c r="Q76">
        <v>0</v>
      </c>
      <c r="R76" s="38"/>
    </row>
    <row r="77" spans="1:18" x14ac:dyDescent="0.25">
      <c r="A77" s="38">
        <f>+COUNTIF($B$1:B77,ESTADISTICAS!B$9)</f>
        <v>0</v>
      </c>
      <c r="B77">
        <v>5</v>
      </c>
      <c r="C77" t="s">
        <v>83</v>
      </c>
      <c r="D77">
        <v>5501</v>
      </c>
      <c r="E77" s="38" t="s">
        <v>418</v>
      </c>
      <c r="F77" s="38" t="s">
        <v>67</v>
      </c>
      <c r="G77" s="38">
        <v>61</v>
      </c>
      <c r="H77" s="38">
        <v>46</v>
      </c>
      <c r="I77" s="38">
        <v>45</v>
      </c>
      <c r="J77" s="38" t="s">
        <v>67</v>
      </c>
      <c r="K77" s="38">
        <v>1</v>
      </c>
      <c r="L77" s="38" t="s">
        <v>67</v>
      </c>
      <c r="M77" s="38" t="s">
        <v>67</v>
      </c>
      <c r="N77" s="38">
        <v>0</v>
      </c>
      <c r="O77" s="173" t="s">
        <v>67</v>
      </c>
      <c r="P77" t="s">
        <v>67</v>
      </c>
      <c r="Q77">
        <v>0</v>
      </c>
      <c r="R77" s="38"/>
    </row>
    <row r="78" spans="1:18" x14ac:dyDescent="0.25">
      <c r="A78" s="38">
        <f>+COUNTIF($B$1:B78,ESTADISTICAS!B$9)</f>
        <v>0</v>
      </c>
      <c r="B78">
        <v>5</v>
      </c>
      <c r="C78" t="s">
        <v>83</v>
      </c>
      <c r="D78">
        <v>5541</v>
      </c>
      <c r="E78" s="38" t="s">
        <v>419</v>
      </c>
      <c r="F78" s="38">
        <v>99</v>
      </c>
      <c r="G78" s="38">
        <v>130</v>
      </c>
      <c r="H78" s="38">
        <v>46</v>
      </c>
      <c r="I78" s="38">
        <v>90</v>
      </c>
      <c r="J78" s="38">
        <v>39</v>
      </c>
      <c r="K78" s="38">
        <v>22</v>
      </c>
      <c r="L78" s="38" t="s">
        <v>67</v>
      </c>
      <c r="M78" s="38" t="s">
        <v>67</v>
      </c>
      <c r="N78" s="38">
        <v>0</v>
      </c>
      <c r="O78" s="173" t="s">
        <v>67</v>
      </c>
      <c r="P78" t="s">
        <v>67</v>
      </c>
      <c r="Q78">
        <v>0</v>
      </c>
      <c r="R78" s="38"/>
    </row>
    <row r="79" spans="1:18" x14ac:dyDescent="0.25">
      <c r="A79" s="38">
        <f>+COUNTIF($B$1:B79,ESTADISTICAS!B$9)</f>
        <v>0</v>
      </c>
      <c r="B79">
        <v>5</v>
      </c>
      <c r="C79" t="s">
        <v>83</v>
      </c>
      <c r="D79">
        <v>5543</v>
      </c>
      <c r="E79" s="38" t="s">
        <v>420</v>
      </c>
      <c r="F79" s="38">
        <v>46</v>
      </c>
      <c r="G79" s="38">
        <v>96</v>
      </c>
      <c r="H79" s="38">
        <v>32</v>
      </c>
      <c r="I79" s="38">
        <v>10</v>
      </c>
      <c r="J79" s="38" t="s">
        <v>67</v>
      </c>
      <c r="K79" s="38" t="s">
        <v>67</v>
      </c>
      <c r="L79" s="38" t="s">
        <v>67</v>
      </c>
      <c r="M79" s="38" t="s">
        <v>67</v>
      </c>
      <c r="N79" s="38">
        <v>0</v>
      </c>
      <c r="O79" s="173" t="s">
        <v>67</v>
      </c>
      <c r="P79" t="s">
        <v>67</v>
      </c>
      <c r="Q79">
        <v>0</v>
      </c>
      <c r="R79" s="38"/>
    </row>
    <row r="80" spans="1:18" x14ac:dyDescent="0.25">
      <c r="A80" s="38">
        <f>+COUNTIF($B$1:B80,ESTADISTICAS!B$9)</f>
        <v>0</v>
      </c>
      <c r="B80">
        <v>5</v>
      </c>
      <c r="C80" t="s">
        <v>83</v>
      </c>
      <c r="D80">
        <v>5576</v>
      </c>
      <c r="E80" s="38" t="s">
        <v>421</v>
      </c>
      <c r="F80" s="38">
        <v>1</v>
      </c>
      <c r="G80" s="38">
        <v>31</v>
      </c>
      <c r="H80" s="38">
        <v>32</v>
      </c>
      <c r="I80" s="38">
        <v>24</v>
      </c>
      <c r="J80" s="38" t="s">
        <v>67</v>
      </c>
      <c r="K80" s="38" t="s">
        <v>67</v>
      </c>
      <c r="L80" s="38" t="s">
        <v>67</v>
      </c>
      <c r="M80" s="38" t="s">
        <v>67</v>
      </c>
      <c r="N80" s="38">
        <v>0</v>
      </c>
      <c r="O80" s="173" t="s">
        <v>67</v>
      </c>
      <c r="P80" t="s">
        <v>67</v>
      </c>
      <c r="Q80">
        <v>0</v>
      </c>
      <c r="R80" s="38"/>
    </row>
    <row r="81" spans="1:18" x14ac:dyDescent="0.25">
      <c r="A81" s="38">
        <f>+COUNTIF($B$1:B81,ESTADISTICAS!B$9)</f>
        <v>0</v>
      </c>
      <c r="B81">
        <v>5</v>
      </c>
      <c r="C81" t="s">
        <v>83</v>
      </c>
      <c r="D81">
        <v>5579</v>
      </c>
      <c r="E81" s="38" t="s">
        <v>422</v>
      </c>
      <c r="F81" s="38">
        <v>880</v>
      </c>
      <c r="G81" s="38">
        <v>1005</v>
      </c>
      <c r="H81" s="38">
        <v>909</v>
      </c>
      <c r="I81" s="38">
        <v>1128</v>
      </c>
      <c r="J81" s="38">
        <v>1585</v>
      </c>
      <c r="K81" s="38">
        <v>2036</v>
      </c>
      <c r="L81" s="38">
        <v>2088</v>
      </c>
      <c r="M81" s="38">
        <v>2365</v>
      </c>
      <c r="N81" s="38">
        <v>2689</v>
      </c>
      <c r="O81" s="173">
        <v>2504</v>
      </c>
      <c r="P81">
        <v>2723</v>
      </c>
      <c r="Q81">
        <v>2101</v>
      </c>
      <c r="R81" s="38"/>
    </row>
    <row r="82" spans="1:18" x14ac:dyDescent="0.25">
      <c r="A82" s="38">
        <f>+COUNTIF($B$1:B82,ESTADISTICAS!B$9)</f>
        <v>0</v>
      </c>
      <c r="B82">
        <v>5</v>
      </c>
      <c r="C82" t="s">
        <v>83</v>
      </c>
      <c r="D82">
        <v>5585</v>
      </c>
      <c r="E82" s="38" t="s">
        <v>423</v>
      </c>
      <c r="F82" s="38">
        <v>325</v>
      </c>
      <c r="G82" s="38">
        <v>264</v>
      </c>
      <c r="H82" s="38">
        <v>173</v>
      </c>
      <c r="I82" s="38">
        <v>64</v>
      </c>
      <c r="J82" s="38" t="s">
        <v>67</v>
      </c>
      <c r="K82" s="38">
        <v>4</v>
      </c>
      <c r="L82" s="38" t="s">
        <v>67</v>
      </c>
      <c r="M82" s="38" t="s">
        <v>67</v>
      </c>
      <c r="N82" s="38">
        <v>0</v>
      </c>
      <c r="O82" s="173" t="s">
        <v>67</v>
      </c>
      <c r="P82" t="s">
        <v>67</v>
      </c>
      <c r="Q82">
        <v>0</v>
      </c>
      <c r="R82" s="38"/>
    </row>
    <row r="83" spans="1:18" x14ac:dyDescent="0.25">
      <c r="A83" s="38">
        <f>+COUNTIF($B$1:B83,ESTADISTICAS!B$9)</f>
        <v>0</v>
      </c>
      <c r="B83">
        <v>5</v>
      </c>
      <c r="C83" t="s">
        <v>83</v>
      </c>
      <c r="D83">
        <v>5591</v>
      </c>
      <c r="E83" s="38" t="s">
        <v>424</v>
      </c>
      <c r="F83" s="38">
        <v>160</v>
      </c>
      <c r="G83" s="38">
        <v>196</v>
      </c>
      <c r="H83" s="38">
        <v>229</v>
      </c>
      <c r="I83" s="38">
        <v>143</v>
      </c>
      <c r="J83" s="38">
        <v>77</v>
      </c>
      <c r="K83" s="38">
        <v>67</v>
      </c>
      <c r="L83" s="38">
        <v>37</v>
      </c>
      <c r="M83" s="38">
        <v>32</v>
      </c>
      <c r="N83" s="38">
        <v>0</v>
      </c>
      <c r="O83" s="173" t="s">
        <v>67</v>
      </c>
      <c r="P83" t="s">
        <v>67</v>
      </c>
      <c r="Q83">
        <v>0</v>
      </c>
      <c r="R83" s="38"/>
    </row>
    <row r="84" spans="1:18" x14ac:dyDescent="0.25">
      <c r="A84" s="38">
        <f>+COUNTIF($B$1:B84,ESTADISTICAS!B$9)</f>
        <v>0</v>
      </c>
      <c r="B84">
        <v>5</v>
      </c>
      <c r="C84" t="s">
        <v>83</v>
      </c>
      <c r="D84">
        <v>5604</v>
      </c>
      <c r="E84" s="38" t="s">
        <v>425</v>
      </c>
      <c r="F84" s="38">
        <v>399</v>
      </c>
      <c r="G84" s="38">
        <v>426</v>
      </c>
      <c r="H84" s="38">
        <v>260</v>
      </c>
      <c r="I84" s="38">
        <v>180</v>
      </c>
      <c r="J84" s="38">
        <v>49</v>
      </c>
      <c r="K84" s="38" t="s">
        <v>67</v>
      </c>
      <c r="L84" s="38" t="s">
        <v>67</v>
      </c>
      <c r="M84" s="38" t="s">
        <v>67</v>
      </c>
      <c r="N84" s="38">
        <v>0</v>
      </c>
      <c r="O84" s="173" t="s">
        <v>67</v>
      </c>
      <c r="P84" t="s">
        <v>67</v>
      </c>
      <c r="Q84">
        <v>0</v>
      </c>
      <c r="R84" s="38"/>
    </row>
    <row r="85" spans="1:18" x14ac:dyDescent="0.25">
      <c r="A85" s="38">
        <f>+COUNTIF($B$1:B85,ESTADISTICAS!B$9)</f>
        <v>0</v>
      </c>
      <c r="B85">
        <v>5</v>
      </c>
      <c r="C85" t="s">
        <v>83</v>
      </c>
      <c r="D85">
        <v>5607</v>
      </c>
      <c r="E85" s="38" t="s">
        <v>426</v>
      </c>
      <c r="F85" s="38">
        <v>127</v>
      </c>
      <c r="G85" s="38">
        <v>134</v>
      </c>
      <c r="H85" s="38">
        <v>109</v>
      </c>
      <c r="I85" s="38">
        <v>87</v>
      </c>
      <c r="J85" s="38">
        <v>40</v>
      </c>
      <c r="K85" s="38">
        <v>48</v>
      </c>
      <c r="L85" s="38">
        <v>1</v>
      </c>
      <c r="M85" s="38" t="s">
        <v>67</v>
      </c>
      <c r="N85" s="38">
        <v>0</v>
      </c>
      <c r="O85" s="173">
        <v>1</v>
      </c>
      <c r="P85" t="s">
        <v>67</v>
      </c>
      <c r="Q85">
        <v>0</v>
      </c>
      <c r="R85" s="38"/>
    </row>
    <row r="86" spans="1:18" x14ac:dyDescent="0.25">
      <c r="A86" s="38">
        <f>+COUNTIF($B$1:B86,ESTADISTICAS!B$9)</f>
        <v>0</v>
      </c>
      <c r="B86">
        <v>5</v>
      </c>
      <c r="C86" t="s">
        <v>83</v>
      </c>
      <c r="D86">
        <v>5615</v>
      </c>
      <c r="E86" s="38" t="s">
        <v>427</v>
      </c>
      <c r="F86" s="38">
        <v>5051</v>
      </c>
      <c r="G86" s="38">
        <v>6122</v>
      </c>
      <c r="H86" s="38">
        <v>6122</v>
      </c>
      <c r="I86" s="38">
        <v>7231</v>
      </c>
      <c r="J86" s="38">
        <v>10937</v>
      </c>
      <c r="K86" s="38">
        <v>12692</v>
      </c>
      <c r="L86" s="38">
        <v>13512</v>
      </c>
      <c r="M86" s="38">
        <v>13396</v>
      </c>
      <c r="N86" s="38">
        <v>12979</v>
      </c>
      <c r="O86" s="173">
        <v>12890</v>
      </c>
      <c r="P86">
        <v>12316</v>
      </c>
      <c r="Q86">
        <v>10891</v>
      </c>
      <c r="R86" s="38"/>
    </row>
    <row r="87" spans="1:18" x14ac:dyDescent="0.25">
      <c r="A87" s="38">
        <f>+COUNTIF($B$1:B87,ESTADISTICAS!B$9)</f>
        <v>0</v>
      </c>
      <c r="B87">
        <v>5</v>
      </c>
      <c r="C87" t="s">
        <v>83</v>
      </c>
      <c r="D87">
        <v>5628</v>
      </c>
      <c r="E87" s="38" t="s">
        <v>428</v>
      </c>
      <c r="F87" s="38">
        <v>4</v>
      </c>
      <c r="G87" s="38">
        <v>11</v>
      </c>
      <c r="H87" s="38">
        <v>56</v>
      </c>
      <c r="I87" s="38">
        <v>8</v>
      </c>
      <c r="J87" s="38" t="s">
        <v>67</v>
      </c>
      <c r="K87" s="38" t="s">
        <v>67</v>
      </c>
      <c r="L87" s="38" t="s">
        <v>67</v>
      </c>
      <c r="M87" s="38" t="s">
        <v>67</v>
      </c>
      <c r="N87" s="38">
        <v>37</v>
      </c>
      <c r="O87" s="173">
        <v>20</v>
      </c>
      <c r="P87" t="s">
        <v>67</v>
      </c>
      <c r="Q87">
        <v>94</v>
      </c>
      <c r="R87" s="38"/>
    </row>
    <row r="88" spans="1:18" x14ac:dyDescent="0.25">
      <c r="A88" s="38">
        <f>+COUNTIF($B$1:B88,ESTADISTICAS!B$9)</f>
        <v>0</v>
      </c>
      <c r="B88">
        <v>5</v>
      </c>
      <c r="C88" t="s">
        <v>83</v>
      </c>
      <c r="D88">
        <v>5631</v>
      </c>
      <c r="E88" s="38" t="s">
        <v>429</v>
      </c>
      <c r="F88" s="38">
        <v>2663</v>
      </c>
      <c r="G88" s="38">
        <v>3458</v>
      </c>
      <c r="H88" s="38">
        <v>3111</v>
      </c>
      <c r="I88" s="38">
        <v>5948</v>
      </c>
      <c r="J88" s="38">
        <v>6314</v>
      </c>
      <c r="K88" s="38">
        <v>6256</v>
      </c>
      <c r="L88" s="38">
        <v>7170</v>
      </c>
      <c r="M88" s="38">
        <v>6799</v>
      </c>
      <c r="N88" s="38">
        <v>6920</v>
      </c>
      <c r="O88" s="173">
        <v>7224</v>
      </c>
      <c r="P88">
        <v>7084</v>
      </c>
      <c r="Q88">
        <v>6534</v>
      </c>
      <c r="R88" s="38"/>
    </row>
    <row r="89" spans="1:18" x14ac:dyDescent="0.25">
      <c r="A89" s="38">
        <f>+COUNTIF($B$1:B89,ESTADISTICAS!B$9)</f>
        <v>0</v>
      </c>
      <c r="B89">
        <v>5</v>
      </c>
      <c r="C89" t="s">
        <v>83</v>
      </c>
      <c r="D89">
        <v>5642</v>
      </c>
      <c r="E89" s="38" t="s">
        <v>430</v>
      </c>
      <c r="F89" s="38">
        <v>6</v>
      </c>
      <c r="G89" s="38">
        <v>67</v>
      </c>
      <c r="H89" s="38">
        <v>65</v>
      </c>
      <c r="I89" s="38">
        <v>25</v>
      </c>
      <c r="J89" s="38">
        <v>15</v>
      </c>
      <c r="K89" s="38">
        <v>15</v>
      </c>
      <c r="L89" s="38" t="s">
        <v>67</v>
      </c>
      <c r="M89" s="38" t="s">
        <v>67</v>
      </c>
      <c r="N89" s="38">
        <v>0</v>
      </c>
      <c r="O89" s="173" t="s">
        <v>67</v>
      </c>
      <c r="P89" t="s">
        <v>67</v>
      </c>
      <c r="Q89">
        <v>0</v>
      </c>
      <c r="R89" s="38"/>
    </row>
    <row r="90" spans="1:18" x14ac:dyDescent="0.25">
      <c r="A90" s="38">
        <f>+COUNTIF($B$1:B90,ESTADISTICAS!B$9)</f>
        <v>0</v>
      </c>
      <c r="B90">
        <v>5</v>
      </c>
      <c r="C90" t="s">
        <v>83</v>
      </c>
      <c r="D90">
        <v>5647</v>
      </c>
      <c r="E90" s="38" t="s">
        <v>431</v>
      </c>
      <c r="F90" s="38">
        <v>8</v>
      </c>
      <c r="G90" s="38">
        <v>134</v>
      </c>
      <c r="H90" s="38">
        <v>119</v>
      </c>
      <c r="I90" s="38">
        <v>79</v>
      </c>
      <c r="J90" s="38">
        <v>12</v>
      </c>
      <c r="K90" s="38" t="s">
        <v>67</v>
      </c>
      <c r="L90" s="38" t="s">
        <v>67</v>
      </c>
      <c r="M90" s="38" t="s">
        <v>67</v>
      </c>
      <c r="N90" s="38">
        <v>0</v>
      </c>
      <c r="O90" s="173" t="s">
        <v>67</v>
      </c>
      <c r="P90">
        <v>32</v>
      </c>
      <c r="Q90">
        <v>0</v>
      </c>
      <c r="R90" s="38"/>
    </row>
    <row r="91" spans="1:18" x14ac:dyDescent="0.25">
      <c r="A91" s="38">
        <f>+COUNTIF($B$1:B91,ESTADISTICAS!B$9)</f>
        <v>0</v>
      </c>
      <c r="B91">
        <v>5</v>
      </c>
      <c r="C91" t="s">
        <v>83</v>
      </c>
      <c r="D91">
        <v>5649</v>
      </c>
      <c r="E91" s="38" t="s">
        <v>432</v>
      </c>
      <c r="F91" s="38">
        <v>1</v>
      </c>
      <c r="G91" s="38">
        <v>40</v>
      </c>
      <c r="H91" s="38">
        <v>106</v>
      </c>
      <c r="I91" s="38">
        <v>175</v>
      </c>
      <c r="J91" s="38">
        <v>110</v>
      </c>
      <c r="K91" s="38">
        <v>54</v>
      </c>
      <c r="L91" s="38" t="s">
        <v>67</v>
      </c>
      <c r="M91" s="38">
        <v>28</v>
      </c>
      <c r="N91" s="38">
        <v>52</v>
      </c>
      <c r="O91" s="173">
        <v>43</v>
      </c>
      <c r="P91">
        <v>39</v>
      </c>
      <c r="Q91">
        <v>36</v>
      </c>
      <c r="R91" s="38"/>
    </row>
    <row r="92" spans="1:18" x14ac:dyDescent="0.25">
      <c r="A92" s="38">
        <f>+COUNTIF($B$1:B92,ESTADISTICAS!B$9)</f>
        <v>0</v>
      </c>
      <c r="B92">
        <v>5</v>
      </c>
      <c r="C92" t="s">
        <v>83</v>
      </c>
      <c r="D92">
        <v>5652</v>
      </c>
      <c r="E92" s="38" t="s">
        <v>433</v>
      </c>
      <c r="F92" s="38">
        <v>30</v>
      </c>
      <c r="G92" s="38">
        <v>29</v>
      </c>
      <c r="H92" s="38">
        <v>21</v>
      </c>
      <c r="I92" s="38">
        <v>3</v>
      </c>
      <c r="J92" s="38" t="s">
        <v>67</v>
      </c>
      <c r="K92" s="38" t="s">
        <v>67</v>
      </c>
      <c r="L92" s="38" t="s">
        <v>67</v>
      </c>
      <c r="M92" s="38" t="s">
        <v>67</v>
      </c>
      <c r="N92" s="38">
        <v>0</v>
      </c>
      <c r="O92" s="173" t="s">
        <v>67</v>
      </c>
      <c r="P92" t="s">
        <v>67</v>
      </c>
      <c r="Q92">
        <v>0</v>
      </c>
      <c r="R92" s="38"/>
    </row>
    <row r="93" spans="1:18" x14ac:dyDescent="0.25">
      <c r="A93" s="38">
        <f>+COUNTIF($B$1:B93,ESTADISTICAS!B$9)</f>
        <v>0</v>
      </c>
      <c r="B93">
        <v>5</v>
      </c>
      <c r="C93" t="s">
        <v>83</v>
      </c>
      <c r="D93">
        <v>5656</v>
      </c>
      <c r="E93" s="38" t="s">
        <v>434</v>
      </c>
      <c r="F93" s="38">
        <v>105</v>
      </c>
      <c r="G93" s="38">
        <v>150</v>
      </c>
      <c r="H93" s="38">
        <v>109</v>
      </c>
      <c r="I93" s="38">
        <v>65</v>
      </c>
      <c r="J93" s="38">
        <v>39</v>
      </c>
      <c r="K93" s="38" t="s">
        <v>67</v>
      </c>
      <c r="L93" s="38" t="s">
        <v>67</v>
      </c>
      <c r="M93" s="38" t="s">
        <v>67</v>
      </c>
      <c r="N93" s="38">
        <v>0</v>
      </c>
      <c r="O93" s="173">
        <v>26</v>
      </c>
      <c r="P93">
        <v>23</v>
      </c>
      <c r="Q93">
        <v>21</v>
      </c>
      <c r="R93" s="38"/>
    </row>
    <row r="94" spans="1:18" x14ac:dyDescent="0.25">
      <c r="A94" s="38">
        <f>+COUNTIF($B$1:B94,ESTADISTICAS!B$9)</f>
        <v>0</v>
      </c>
      <c r="B94">
        <v>5</v>
      </c>
      <c r="C94" t="s">
        <v>83</v>
      </c>
      <c r="D94">
        <v>5658</v>
      </c>
      <c r="E94" s="38" t="s">
        <v>435</v>
      </c>
      <c r="F94" s="38">
        <v>13</v>
      </c>
      <c r="G94" s="38" t="s">
        <v>67</v>
      </c>
      <c r="H94" s="38">
        <v>20</v>
      </c>
      <c r="I94" s="38">
        <v>21</v>
      </c>
      <c r="J94" s="38" t="s">
        <v>67</v>
      </c>
      <c r="K94" s="38" t="s">
        <v>67</v>
      </c>
      <c r="L94" s="38" t="s">
        <v>67</v>
      </c>
      <c r="M94" s="38" t="s">
        <v>67</v>
      </c>
      <c r="N94" s="38">
        <v>0</v>
      </c>
      <c r="O94" s="173" t="s">
        <v>67</v>
      </c>
      <c r="P94" t="s">
        <v>67</v>
      </c>
      <c r="Q94">
        <v>0</v>
      </c>
      <c r="R94" s="38"/>
    </row>
    <row r="95" spans="1:18" x14ac:dyDescent="0.25">
      <c r="A95" s="38">
        <f>+COUNTIF($B$1:B95,ESTADISTICAS!B$9)</f>
        <v>0</v>
      </c>
      <c r="B95">
        <v>5</v>
      </c>
      <c r="C95" t="s">
        <v>83</v>
      </c>
      <c r="D95">
        <v>5659</v>
      </c>
      <c r="E95" s="38" t="s">
        <v>436</v>
      </c>
      <c r="F95" s="38">
        <v>285</v>
      </c>
      <c r="G95" s="38">
        <v>287</v>
      </c>
      <c r="H95" s="38">
        <v>335</v>
      </c>
      <c r="I95" s="38">
        <v>178</v>
      </c>
      <c r="J95" s="38">
        <v>219</v>
      </c>
      <c r="K95" s="38">
        <v>95</v>
      </c>
      <c r="L95" s="38">
        <v>56</v>
      </c>
      <c r="M95" s="38">
        <v>5</v>
      </c>
      <c r="N95" s="38">
        <v>5</v>
      </c>
      <c r="O95" s="173">
        <v>2</v>
      </c>
      <c r="P95" t="s">
        <v>67</v>
      </c>
      <c r="Q95">
        <v>0</v>
      </c>
      <c r="R95" s="38"/>
    </row>
    <row r="96" spans="1:18" x14ac:dyDescent="0.25">
      <c r="A96" s="38">
        <f>+COUNTIF($B$1:B96,ESTADISTICAS!B$9)</f>
        <v>0</v>
      </c>
      <c r="B96">
        <v>5</v>
      </c>
      <c r="C96" t="s">
        <v>83</v>
      </c>
      <c r="D96">
        <v>5660</v>
      </c>
      <c r="E96" s="38" t="s">
        <v>437</v>
      </c>
      <c r="F96" s="38">
        <v>87</v>
      </c>
      <c r="G96" s="38">
        <v>89</v>
      </c>
      <c r="H96" s="38">
        <v>238</v>
      </c>
      <c r="I96" s="38">
        <v>289</v>
      </c>
      <c r="J96" s="38">
        <v>205</v>
      </c>
      <c r="K96" s="38">
        <v>58</v>
      </c>
      <c r="L96" s="38" t="s">
        <v>67</v>
      </c>
      <c r="M96" s="38" t="s">
        <v>67</v>
      </c>
      <c r="N96" s="38">
        <v>0</v>
      </c>
      <c r="O96" s="173" t="s">
        <v>67</v>
      </c>
      <c r="P96" t="s">
        <v>67</v>
      </c>
      <c r="Q96">
        <v>0</v>
      </c>
      <c r="R96" s="38"/>
    </row>
    <row r="97" spans="1:18" x14ac:dyDescent="0.25">
      <c r="A97" s="38">
        <f>+COUNTIF($B$1:B97,ESTADISTICAS!B$9)</f>
        <v>0</v>
      </c>
      <c r="B97">
        <v>5</v>
      </c>
      <c r="C97" t="s">
        <v>83</v>
      </c>
      <c r="D97">
        <v>5664</v>
      </c>
      <c r="E97" s="38" t="s">
        <v>438</v>
      </c>
      <c r="F97" s="38">
        <v>138</v>
      </c>
      <c r="G97" s="38">
        <v>323</v>
      </c>
      <c r="H97" s="38">
        <v>308</v>
      </c>
      <c r="I97" s="38">
        <v>188</v>
      </c>
      <c r="J97" s="38">
        <v>67</v>
      </c>
      <c r="K97" s="38">
        <v>34</v>
      </c>
      <c r="L97" s="38">
        <v>24</v>
      </c>
      <c r="M97" s="38">
        <v>35</v>
      </c>
      <c r="N97" s="38">
        <v>79</v>
      </c>
      <c r="O97" s="173">
        <v>55</v>
      </c>
      <c r="P97">
        <v>59</v>
      </c>
      <c r="Q97">
        <v>20</v>
      </c>
      <c r="R97" s="38"/>
    </row>
    <row r="98" spans="1:18" x14ac:dyDescent="0.25">
      <c r="A98" s="38">
        <f>+COUNTIF($B$1:B98,ESTADISTICAS!B$9)</f>
        <v>0</v>
      </c>
      <c r="B98">
        <v>5</v>
      </c>
      <c r="C98" t="s">
        <v>83</v>
      </c>
      <c r="D98">
        <v>5665</v>
      </c>
      <c r="E98" s="38" t="s">
        <v>439</v>
      </c>
      <c r="F98" s="38">
        <v>197</v>
      </c>
      <c r="G98" s="38">
        <v>302</v>
      </c>
      <c r="H98" s="38">
        <v>317</v>
      </c>
      <c r="I98" s="38">
        <v>199</v>
      </c>
      <c r="J98" s="38">
        <v>79</v>
      </c>
      <c r="K98" s="38">
        <v>30</v>
      </c>
      <c r="L98" s="38" t="s">
        <v>67</v>
      </c>
      <c r="M98" s="38" t="s">
        <v>67</v>
      </c>
      <c r="N98" s="38">
        <v>0</v>
      </c>
      <c r="O98" s="173" t="s">
        <v>67</v>
      </c>
      <c r="P98" t="s">
        <v>67</v>
      </c>
      <c r="Q98">
        <v>18</v>
      </c>
      <c r="R98" s="38"/>
    </row>
    <row r="99" spans="1:18" x14ac:dyDescent="0.25">
      <c r="A99" s="38">
        <f>+COUNTIF($B$1:B99,ESTADISTICAS!B$9)</f>
        <v>0</v>
      </c>
      <c r="B99">
        <v>5</v>
      </c>
      <c r="C99" t="s">
        <v>83</v>
      </c>
      <c r="D99">
        <v>5667</v>
      </c>
      <c r="E99" s="38" t="s">
        <v>440</v>
      </c>
      <c r="F99" s="38">
        <v>73</v>
      </c>
      <c r="G99" s="38">
        <v>203</v>
      </c>
      <c r="H99" s="38">
        <v>186</v>
      </c>
      <c r="I99" s="38">
        <v>187</v>
      </c>
      <c r="J99" s="38">
        <v>96</v>
      </c>
      <c r="K99" s="38">
        <v>14</v>
      </c>
      <c r="L99" s="38">
        <v>2</v>
      </c>
      <c r="M99" s="38" t="s">
        <v>67</v>
      </c>
      <c r="N99" s="38">
        <v>0</v>
      </c>
      <c r="O99" s="173" t="s">
        <v>67</v>
      </c>
      <c r="P99" t="s">
        <v>67</v>
      </c>
      <c r="Q99">
        <v>0</v>
      </c>
      <c r="R99" s="38"/>
    </row>
    <row r="100" spans="1:18" x14ac:dyDescent="0.25">
      <c r="A100" s="38">
        <f>+COUNTIF($B$1:B100,ESTADISTICAS!B$9)</f>
        <v>0</v>
      </c>
      <c r="B100">
        <v>5</v>
      </c>
      <c r="C100" t="s">
        <v>83</v>
      </c>
      <c r="D100">
        <v>5670</v>
      </c>
      <c r="E100" s="38" t="s">
        <v>441</v>
      </c>
      <c r="F100" s="38">
        <v>180</v>
      </c>
      <c r="G100" s="38">
        <v>321</v>
      </c>
      <c r="H100" s="38">
        <v>369</v>
      </c>
      <c r="I100" s="38">
        <v>287</v>
      </c>
      <c r="J100" s="38">
        <v>153</v>
      </c>
      <c r="K100" s="38">
        <v>17</v>
      </c>
      <c r="L100" s="38" t="s">
        <v>67</v>
      </c>
      <c r="M100" s="38" t="s">
        <v>67</v>
      </c>
      <c r="N100" s="38">
        <v>0</v>
      </c>
      <c r="O100" s="173" t="s">
        <v>67</v>
      </c>
      <c r="P100" t="s">
        <v>67</v>
      </c>
      <c r="Q100">
        <v>0</v>
      </c>
      <c r="R100" s="38"/>
    </row>
    <row r="101" spans="1:18" x14ac:dyDescent="0.25">
      <c r="A101" s="38">
        <f>+COUNTIF($B$1:B101,ESTADISTICAS!B$9)</f>
        <v>0</v>
      </c>
      <c r="B101">
        <v>5</v>
      </c>
      <c r="C101" t="s">
        <v>83</v>
      </c>
      <c r="D101">
        <v>5674</v>
      </c>
      <c r="E101" s="38" t="s">
        <v>442</v>
      </c>
      <c r="F101" s="38">
        <v>36</v>
      </c>
      <c r="G101" s="38">
        <v>90</v>
      </c>
      <c r="H101" s="38">
        <v>112</v>
      </c>
      <c r="I101" s="38">
        <v>136</v>
      </c>
      <c r="J101" s="38">
        <v>92</v>
      </c>
      <c r="K101" s="38">
        <v>71</v>
      </c>
      <c r="L101" s="38" t="s">
        <v>67</v>
      </c>
      <c r="M101" s="38" t="s">
        <v>67</v>
      </c>
      <c r="N101" s="38">
        <v>0</v>
      </c>
      <c r="O101" s="173">
        <v>0</v>
      </c>
      <c r="P101" t="s">
        <v>67</v>
      </c>
      <c r="Q101">
        <v>0</v>
      </c>
      <c r="R101" s="38"/>
    </row>
    <row r="102" spans="1:18" x14ac:dyDescent="0.25">
      <c r="A102" s="38">
        <f>+COUNTIF($B$1:B102,ESTADISTICAS!B$9)</f>
        <v>0</v>
      </c>
      <c r="B102">
        <v>5</v>
      </c>
      <c r="C102" t="s">
        <v>83</v>
      </c>
      <c r="D102">
        <v>5679</v>
      </c>
      <c r="E102" s="38" t="s">
        <v>443</v>
      </c>
      <c r="F102" s="38">
        <v>66</v>
      </c>
      <c r="G102" s="38">
        <v>64</v>
      </c>
      <c r="H102" s="38">
        <v>65</v>
      </c>
      <c r="I102" s="38">
        <v>21</v>
      </c>
      <c r="J102" s="38">
        <v>8</v>
      </c>
      <c r="K102" s="38">
        <v>43</v>
      </c>
      <c r="L102" s="38" t="s">
        <v>67</v>
      </c>
      <c r="M102" s="38">
        <v>1</v>
      </c>
      <c r="N102" s="38">
        <v>0</v>
      </c>
      <c r="O102" s="173">
        <v>0</v>
      </c>
      <c r="P102" t="s">
        <v>67</v>
      </c>
      <c r="Q102">
        <v>0</v>
      </c>
      <c r="R102" s="38"/>
    </row>
    <row r="103" spans="1:18" x14ac:dyDescent="0.25">
      <c r="A103" s="38">
        <f>+COUNTIF($B$1:B103,ESTADISTICAS!B$9)</f>
        <v>0</v>
      </c>
      <c r="B103">
        <v>5</v>
      </c>
      <c r="C103" t="s">
        <v>83</v>
      </c>
      <c r="D103">
        <v>5686</v>
      </c>
      <c r="E103" s="38" t="s">
        <v>444</v>
      </c>
      <c r="F103" s="38">
        <v>557</v>
      </c>
      <c r="G103" s="38">
        <v>923</v>
      </c>
      <c r="H103" s="38">
        <v>800</v>
      </c>
      <c r="I103" s="38">
        <v>742</v>
      </c>
      <c r="J103" s="38">
        <v>4328</v>
      </c>
      <c r="K103" s="38">
        <v>3984</v>
      </c>
      <c r="L103" s="38">
        <v>4149</v>
      </c>
      <c r="M103" s="38">
        <v>3788</v>
      </c>
      <c r="N103" s="38">
        <v>3782</v>
      </c>
      <c r="O103" s="173">
        <v>3557</v>
      </c>
      <c r="P103">
        <v>3767</v>
      </c>
      <c r="Q103">
        <v>4428</v>
      </c>
      <c r="R103" s="38"/>
    </row>
    <row r="104" spans="1:18" x14ac:dyDescent="0.25">
      <c r="A104" s="38">
        <f>+COUNTIF($B$1:B104,ESTADISTICAS!B$9)</f>
        <v>0</v>
      </c>
      <c r="B104">
        <v>5</v>
      </c>
      <c r="C104" t="s">
        <v>83</v>
      </c>
      <c r="D104">
        <v>5690</v>
      </c>
      <c r="E104" s="38" t="s">
        <v>445</v>
      </c>
      <c r="F104" s="38">
        <v>231</v>
      </c>
      <c r="G104" s="38">
        <v>109</v>
      </c>
      <c r="H104" s="38">
        <v>128</v>
      </c>
      <c r="I104" s="38">
        <v>75</v>
      </c>
      <c r="J104" s="38">
        <v>36</v>
      </c>
      <c r="K104" s="38" t="s">
        <v>67</v>
      </c>
      <c r="L104" s="38" t="s">
        <v>67</v>
      </c>
      <c r="M104" s="38" t="s">
        <v>67</v>
      </c>
      <c r="N104" s="38">
        <v>0</v>
      </c>
      <c r="O104" s="173" t="s">
        <v>67</v>
      </c>
      <c r="P104" t="s">
        <v>67</v>
      </c>
      <c r="Q104">
        <v>0</v>
      </c>
      <c r="R104" s="38"/>
    </row>
    <row r="105" spans="1:18" x14ac:dyDescent="0.25">
      <c r="A105" s="38">
        <f>+COUNTIF($B$1:B105,ESTADISTICAS!B$9)</f>
        <v>0</v>
      </c>
      <c r="B105">
        <v>5</v>
      </c>
      <c r="C105" t="s">
        <v>83</v>
      </c>
      <c r="D105">
        <v>5697</v>
      </c>
      <c r="E105" s="38" t="s">
        <v>446</v>
      </c>
      <c r="F105" s="38">
        <v>77</v>
      </c>
      <c r="G105" s="38">
        <v>161</v>
      </c>
      <c r="H105" s="38">
        <v>161</v>
      </c>
      <c r="I105" s="38">
        <v>85</v>
      </c>
      <c r="J105" s="38">
        <v>29</v>
      </c>
      <c r="K105" s="38">
        <v>27</v>
      </c>
      <c r="L105" s="38" t="s">
        <v>67</v>
      </c>
      <c r="M105" s="38" t="s">
        <v>67</v>
      </c>
      <c r="N105" s="38">
        <v>0</v>
      </c>
      <c r="O105" s="173" t="s">
        <v>67</v>
      </c>
      <c r="P105" t="s">
        <v>67</v>
      </c>
      <c r="Q105">
        <v>0</v>
      </c>
      <c r="R105" s="38"/>
    </row>
    <row r="106" spans="1:18" x14ac:dyDescent="0.25">
      <c r="A106" s="38">
        <f>+COUNTIF($B$1:B106,ESTADISTICAS!B$9)</f>
        <v>0</v>
      </c>
      <c r="B106">
        <v>5</v>
      </c>
      <c r="C106" t="s">
        <v>83</v>
      </c>
      <c r="D106">
        <v>5736</v>
      </c>
      <c r="E106" s="38" t="s">
        <v>447</v>
      </c>
      <c r="F106" s="38">
        <v>442</v>
      </c>
      <c r="G106" s="38">
        <v>572</v>
      </c>
      <c r="H106" s="38">
        <v>410</v>
      </c>
      <c r="I106" s="38">
        <v>324</v>
      </c>
      <c r="J106" s="38">
        <v>147</v>
      </c>
      <c r="K106" s="38">
        <v>157</v>
      </c>
      <c r="L106" s="38">
        <v>90</v>
      </c>
      <c r="M106" s="38">
        <v>83</v>
      </c>
      <c r="N106" s="38">
        <v>96</v>
      </c>
      <c r="O106" s="173">
        <v>96</v>
      </c>
      <c r="P106">
        <v>92</v>
      </c>
      <c r="Q106">
        <v>27</v>
      </c>
      <c r="R106" s="38"/>
    </row>
    <row r="107" spans="1:18" x14ac:dyDescent="0.25">
      <c r="A107" s="38">
        <f>+COUNTIF($B$1:B107,ESTADISTICAS!B$9)</f>
        <v>0</v>
      </c>
      <c r="B107">
        <v>5</v>
      </c>
      <c r="C107" t="s">
        <v>83</v>
      </c>
      <c r="D107">
        <v>5756</v>
      </c>
      <c r="E107" s="38" t="s">
        <v>448</v>
      </c>
      <c r="F107" s="38">
        <v>262</v>
      </c>
      <c r="G107" s="38">
        <v>418</v>
      </c>
      <c r="H107" s="38">
        <v>246</v>
      </c>
      <c r="I107" s="38">
        <v>359</v>
      </c>
      <c r="J107" s="38">
        <v>304</v>
      </c>
      <c r="K107" s="38">
        <v>350</v>
      </c>
      <c r="L107" s="38">
        <v>289</v>
      </c>
      <c r="M107" s="38">
        <v>272</v>
      </c>
      <c r="N107" s="38">
        <v>197</v>
      </c>
      <c r="O107" s="173">
        <v>106</v>
      </c>
      <c r="P107">
        <v>31</v>
      </c>
      <c r="Q107">
        <v>50</v>
      </c>
      <c r="R107" s="38"/>
    </row>
    <row r="108" spans="1:18" x14ac:dyDescent="0.25">
      <c r="A108" s="38">
        <f>+COUNTIF($B$1:B108,ESTADISTICAS!B$9)</f>
        <v>0</v>
      </c>
      <c r="B108">
        <v>5</v>
      </c>
      <c r="C108" t="s">
        <v>83</v>
      </c>
      <c r="D108">
        <v>5761</v>
      </c>
      <c r="E108" s="38" t="s">
        <v>449</v>
      </c>
      <c r="F108" s="38">
        <v>47</v>
      </c>
      <c r="G108" s="38">
        <v>65</v>
      </c>
      <c r="H108" s="38">
        <v>121</v>
      </c>
      <c r="I108" s="38">
        <v>77</v>
      </c>
      <c r="J108" s="38">
        <v>46</v>
      </c>
      <c r="K108" s="38" t="s">
        <v>67</v>
      </c>
      <c r="L108" s="38" t="s">
        <v>67</v>
      </c>
      <c r="M108" s="38" t="s">
        <v>67</v>
      </c>
      <c r="N108" s="38">
        <v>0</v>
      </c>
      <c r="O108" s="173" t="s">
        <v>67</v>
      </c>
      <c r="P108" t="s">
        <v>67</v>
      </c>
      <c r="Q108">
        <v>0</v>
      </c>
      <c r="R108" s="38"/>
    </row>
    <row r="109" spans="1:18" x14ac:dyDescent="0.25">
      <c r="A109" s="38">
        <f>+COUNTIF($B$1:B109,ESTADISTICAS!B$9)</f>
        <v>0</v>
      </c>
      <c r="B109">
        <v>5</v>
      </c>
      <c r="C109" t="s">
        <v>83</v>
      </c>
      <c r="D109">
        <v>5789</v>
      </c>
      <c r="E109" s="38" t="s">
        <v>450</v>
      </c>
      <c r="F109" s="38">
        <v>4</v>
      </c>
      <c r="G109" s="38">
        <v>52</v>
      </c>
      <c r="H109" s="38">
        <v>26</v>
      </c>
      <c r="I109" s="38">
        <v>50</v>
      </c>
      <c r="J109" s="38">
        <v>12</v>
      </c>
      <c r="K109" s="38" t="s">
        <v>67</v>
      </c>
      <c r="L109" s="38" t="s">
        <v>67</v>
      </c>
      <c r="M109" s="38">
        <v>13</v>
      </c>
      <c r="N109" s="38">
        <v>0</v>
      </c>
      <c r="O109" s="173">
        <v>5</v>
      </c>
      <c r="P109">
        <v>12</v>
      </c>
      <c r="Q109">
        <v>0</v>
      </c>
      <c r="R109" s="38"/>
    </row>
    <row r="110" spans="1:18" x14ac:dyDescent="0.25">
      <c r="A110" s="38">
        <f>+COUNTIF($B$1:B110,ESTADISTICAS!B$9)</f>
        <v>0</v>
      </c>
      <c r="B110">
        <v>5</v>
      </c>
      <c r="C110" t="s">
        <v>83</v>
      </c>
      <c r="D110">
        <v>5790</v>
      </c>
      <c r="E110" s="38" t="s">
        <v>451</v>
      </c>
      <c r="F110" s="38">
        <v>288</v>
      </c>
      <c r="G110" s="38">
        <v>300</v>
      </c>
      <c r="H110" s="38">
        <v>169</v>
      </c>
      <c r="I110" s="38">
        <v>68</v>
      </c>
      <c r="J110" s="38" t="s">
        <v>67</v>
      </c>
      <c r="K110" s="38">
        <v>32</v>
      </c>
      <c r="L110" s="38" t="s">
        <v>67</v>
      </c>
      <c r="M110" s="38" t="s">
        <v>67</v>
      </c>
      <c r="N110" s="38">
        <v>0</v>
      </c>
      <c r="O110" s="173" t="s">
        <v>67</v>
      </c>
      <c r="P110" t="s">
        <v>67</v>
      </c>
      <c r="Q110">
        <v>0</v>
      </c>
      <c r="R110" s="38"/>
    </row>
    <row r="111" spans="1:18" x14ac:dyDescent="0.25">
      <c r="A111" s="38">
        <f>+COUNTIF($B$1:B111,ESTADISTICAS!B$9)</f>
        <v>0</v>
      </c>
      <c r="B111">
        <v>5</v>
      </c>
      <c r="C111" t="s">
        <v>83</v>
      </c>
      <c r="D111">
        <v>5809</v>
      </c>
      <c r="E111" s="38" t="s">
        <v>452</v>
      </c>
      <c r="F111" s="38">
        <v>45</v>
      </c>
      <c r="G111" s="38">
        <v>71</v>
      </c>
      <c r="H111" s="38">
        <v>57</v>
      </c>
      <c r="I111" s="38">
        <v>67</v>
      </c>
      <c r="J111" s="38">
        <v>39</v>
      </c>
      <c r="K111" s="38">
        <v>1</v>
      </c>
      <c r="L111" s="38" t="s">
        <v>67</v>
      </c>
      <c r="M111" s="38" t="s">
        <v>67</v>
      </c>
      <c r="N111" s="38">
        <v>0</v>
      </c>
      <c r="O111" s="173" t="s">
        <v>67</v>
      </c>
      <c r="P111" t="s">
        <v>67</v>
      </c>
      <c r="Q111">
        <v>18</v>
      </c>
      <c r="R111" s="38"/>
    </row>
    <row r="112" spans="1:18" x14ac:dyDescent="0.25">
      <c r="A112" s="38">
        <f>+COUNTIF($B$1:B112,ESTADISTICAS!B$9)</f>
        <v>0</v>
      </c>
      <c r="B112">
        <v>5</v>
      </c>
      <c r="C112" t="s">
        <v>83</v>
      </c>
      <c r="D112">
        <v>5819</v>
      </c>
      <c r="E112" s="38" t="s">
        <v>453</v>
      </c>
      <c r="F112" s="38">
        <v>2</v>
      </c>
      <c r="G112" s="38">
        <v>53</v>
      </c>
      <c r="H112" s="38">
        <v>59</v>
      </c>
      <c r="I112" s="38">
        <v>32</v>
      </c>
      <c r="J112" s="38" t="s">
        <v>67</v>
      </c>
      <c r="K112" s="38" t="s">
        <v>67</v>
      </c>
      <c r="L112" s="38" t="s">
        <v>67</v>
      </c>
      <c r="M112" s="38" t="s">
        <v>67</v>
      </c>
      <c r="N112" s="38">
        <v>0</v>
      </c>
      <c r="O112" s="173" t="s">
        <v>67</v>
      </c>
      <c r="P112" t="s">
        <v>67</v>
      </c>
      <c r="Q112">
        <v>0</v>
      </c>
      <c r="R112" s="38"/>
    </row>
    <row r="113" spans="1:18" x14ac:dyDescent="0.25">
      <c r="A113" s="38">
        <f>+COUNTIF($B$1:B113,ESTADISTICAS!B$9)</f>
        <v>0</v>
      </c>
      <c r="B113">
        <v>5</v>
      </c>
      <c r="C113" t="s">
        <v>83</v>
      </c>
      <c r="D113">
        <v>5837</v>
      </c>
      <c r="E113" s="38" t="s">
        <v>454</v>
      </c>
      <c r="F113" s="38">
        <v>2891</v>
      </c>
      <c r="G113" s="38">
        <v>3462</v>
      </c>
      <c r="H113" s="38">
        <v>3661</v>
      </c>
      <c r="I113" s="38">
        <v>2958</v>
      </c>
      <c r="J113" s="38">
        <v>2497</v>
      </c>
      <c r="K113" s="38">
        <v>2029</v>
      </c>
      <c r="L113" s="38">
        <v>1557</v>
      </c>
      <c r="M113" s="38">
        <v>1454</v>
      </c>
      <c r="N113" s="38">
        <v>1334</v>
      </c>
      <c r="O113" s="173">
        <v>1189</v>
      </c>
      <c r="P113">
        <v>1041</v>
      </c>
      <c r="Q113">
        <v>1422</v>
      </c>
      <c r="R113" s="38"/>
    </row>
    <row r="114" spans="1:18" x14ac:dyDescent="0.25">
      <c r="A114" s="38">
        <f>+COUNTIF($B$1:B114,ESTADISTICAS!B$9)</f>
        <v>0</v>
      </c>
      <c r="B114">
        <v>5</v>
      </c>
      <c r="C114" t="s">
        <v>83</v>
      </c>
      <c r="D114">
        <v>5842</v>
      </c>
      <c r="E114" s="38" t="s">
        <v>455</v>
      </c>
      <c r="F114" s="38">
        <v>55</v>
      </c>
      <c r="G114" s="38">
        <v>46</v>
      </c>
      <c r="H114" s="38">
        <v>1</v>
      </c>
      <c r="I114" s="38">
        <v>26</v>
      </c>
      <c r="J114" s="38" t="s">
        <v>67</v>
      </c>
      <c r="K114" s="38" t="s">
        <v>67</v>
      </c>
      <c r="L114" s="38" t="s">
        <v>67</v>
      </c>
      <c r="M114" s="38" t="s">
        <v>67</v>
      </c>
      <c r="N114" s="38">
        <v>0</v>
      </c>
      <c r="O114" s="173" t="s">
        <v>67</v>
      </c>
      <c r="P114" t="s">
        <v>67</v>
      </c>
      <c r="Q114">
        <v>0</v>
      </c>
      <c r="R114" s="38"/>
    </row>
    <row r="115" spans="1:18" x14ac:dyDescent="0.25">
      <c r="A115" s="38">
        <f>+COUNTIF($B$1:B115,ESTADISTICAS!B$9)</f>
        <v>0</v>
      </c>
      <c r="B115">
        <v>5</v>
      </c>
      <c r="C115" t="s">
        <v>83</v>
      </c>
      <c r="D115">
        <v>5847</v>
      </c>
      <c r="E115" s="38" t="s">
        <v>456</v>
      </c>
      <c r="F115" s="38">
        <v>59</v>
      </c>
      <c r="G115" s="38">
        <v>172</v>
      </c>
      <c r="H115" s="38">
        <v>245</v>
      </c>
      <c r="I115" s="38">
        <v>182</v>
      </c>
      <c r="J115" s="38">
        <v>281</v>
      </c>
      <c r="K115" s="38">
        <v>163</v>
      </c>
      <c r="L115" s="38">
        <v>137</v>
      </c>
      <c r="M115" s="38">
        <v>31</v>
      </c>
      <c r="N115" s="38">
        <v>0</v>
      </c>
      <c r="O115" s="173">
        <v>27</v>
      </c>
      <c r="P115">
        <v>47</v>
      </c>
      <c r="Q115">
        <v>60</v>
      </c>
      <c r="R115" s="38"/>
    </row>
    <row r="116" spans="1:18" x14ac:dyDescent="0.25">
      <c r="A116" s="38">
        <f>+COUNTIF($B$1:B116,ESTADISTICAS!B$9)</f>
        <v>0</v>
      </c>
      <c r="B116">
        <v>5</v>
      </c>
      <c r="C116" t="s">
        <v>83</v>
      </c>
      <c r="D116">
        <v>5854</v>
      </c>
      <c r="E116" s="38" t="s">
        <v>457</v>
      </c>
      <c r="F116" s="38">
        <v>82</v>
      </c>
      <c r="G116" s="38">
        <v>218</v>
      </c>
      <c r="H116" s="38">
        <v>169</v>
      </c>
      <c r="I116" s="38">
        <v>77</v>
      </c>
      <c r="J116" s="38" t="s">
        <v>67</v>
      </c>
      <c r="K116" s="38" t="s">
        <v>67</v>
      </c>
      <c r="L116" s="38" t="s">
        <v>67</v>
      </c>
      <c r="M116" s="38" t="s">
        <v>67</v>
      </c>
      <c r="N116" s="38">
        <v>0</v>
      </c>
      <c r="O116" s="173" t="s">
        <v>67</v>
      </c>
      <c r="P116" t="s">
        <v>67</v>
      </c>
      <c r="Q116">
        <v>0</v>
      </c>
      <c r="R116" s="38"/>
    </row>
    <row r="117" spans="1:18" x14ac:dyDescent="0.25">
      <c r="A117" s="38">
        <f>+COUNTIF($B$1:B117,ESTADISTICAS!B$9)</f>
        <v>0</v>
      </c>
      <c r="B117">
        <v>5</v>
      </c>
      <c r="C117" t="s">
        <v>83</v>
      </c>
      <c r="D117">
        <v>5856</v>
      </c>
      <c r="E117" s="38" t="s">
        <v>458</v>
      </c>
      <c r="F117" s="38">
        <v>80</v>
      </c>
      <c r="G117" s="38">
        <v>119</v>
      </c>
      <c r="H117" s="38">
        <v>111</v>
      </c>
      <c r="I117" s="38">
        <v>69</v>
      </c>
      <c r="J117" s="38">
        <v>18</v>
      </c>
      <c r="K117" s="38" t="s">
        <v>67</v>
      </c>
      <c r="L117" s="38" t="s">
        <v>67</v>
      </c>
      <c r="M117" s="38" t="s">
        <v>67</v>
      </c>
      <c r="N117" s="38">
        <v>0</v>
      </c>
      <c r="O117" s="173" t="s">
        <v>67</v>
      </c>
      <c r="P117" t="s">
        <v>67</v>
      </c>
      <c r="Q117">
        <v>0</v>
      </c>
      <c r="R117" s="38"/>
    </row>
    <row r="118" spans="1:18" x14ac:dyDescent="0.25">
      <c r="A118" s="38">
        <f>+COUNTIF($B$1:B118,ESTADISTICAS!B$9)</f>
        <v>0</v>
      </c>
      <c r="B118">
        <v>5</v>
      </c>
      <c r="C118" t="s">
        <v>83</v>
      </c>
      <c r="D118">
        <v>5858</v>
      </c>
      <c r="E118" s="38" t="s">
        <v>459</v>
      </c>
      <c r="F118" s="38">
        <v>159</v>
      </c>
      <c r="G118" s="38">
        <v>197</v>
      </c>
      <c r="H118" s="38">
        <v>244</v>
      </c>
      <c r="I118" s="38">
        <v>157</v>
      </c>
      <c r="J118" s="38">
        <v>98</v>
      </c>
      <c r="K118" s="38" t="s">
        <v>67</v>
      </c>
      <c r="L118" s="38" t="s">
        <v>67</v>
      </c>
      <c r="M118" s="38" t="s">
        <v>67</v>
      </c>
      <c r="N118" s="38">
        <v>0</v>
      </c>
      <c r="O118" s="173" t="s">
        <v>67</v>
      </c>
      <c r="P118" t="s">
        <v>67</v>
      </c>
      <c r="Q118">
        <v>45</v>
      </c>
      <c r="R118" s="38"/>
    </row>
    <row r="119" spans="1:18" x14ac:dyDescent="0.25">
      <c r="A119" s="38">
        <f>+COUNTIF($B$1:B119,ESTADISTICAS!B$9)</f>
        <v>0</v>
      </c>
      <c r="B119">
        <v>5</v>
      </c>
      <c r="C119" t="s">
        <v>83</v>
      </c>
      <c r="D119">
        <v>5861</v>
      </c>
      <c r="E119" s="38" t="s">
        <v>460</v>
      </c>
      <c r="F119" s="38">
        <v>62</v>
      </c>
      <c r="G119" s="38">
        <v>79</v>
      </c>
      <c r="H119" s="38">
        <v>100</v>
      </c>
      <c r="I119" s="38">
        <v>90</v>
      </c>
      <c r="J119" s="38">
        <v>45</v>
      </c>
      <c r="K119" s="38">
        <v>22</v>
      </c>
      <c r="L119" s="38" t="s">
        <v>67</v>
      </c>
      <c r="M119" s="38" t="s">
        <v>67</v>
      </c>
      <c r="N119" s="38">
        <v>0</v>
      </c>
      <c r="O119" s="173" t="s">
        <v>67</v>
      </c>
      <c r="P119" t="s">
        <v>67</v>
      </c>
      <c r="Q119">
        <v>0</v>
      </c>
      <c r="R119" s="38"/>
    </row>
    <row r="120" spans="1:18" x14ac:dyDescent="0.25">
      <c r="A120" s="38">
        <f>+COUNTIF($B$1:B120,ESTADISTICAS!B$9)</f>
        <v>0</v>
      </c>
      <c r="B120">
        <v>5</v>
      </c>
      <c r="C120" t="s">
        <v>83</v>
      </c>
      <c r="D120">
        <v>5873</v>
      </c>
      <c r="E120" s="38" t="s">
        <v>461</v>
      </c>
      <c r="F120" s="38">
        <v>40</v>
      </c>
      <c r="G120" s="38">
        <v>67</v>
      </c>
      <c r="H120" s="38">
        <v>61</v>
      </c>
      <c r="I120" s="38">
        <v>37</v>
      </c>
      <c r="J120" s="38">
        <v>34</v>
      </c>
      <c r="K120" s="38">
        <v>30</v>
      </c>
      <c r="L120" s="38" t="s">
        <v>67</v>
      </c>
      <c r="M120" s="38" t="s">
        <v>67</v>
      </c>
      <c r="N120" s="38">
        <v>0</v>
      </c>
      <c r="O120" s="173" t="s">
        <v>67</v>
      </c>
      <c r="P120" t="s">
        <v>67</v>
      </c>
      <c r="Q120">
        <v>10</v>
      </c>
      <c r="R120" s="38"/>
    </row>
    <row r="121" spans="1:18" x14ac:dyDescent="0.25">
      <c r="A121" s="38">
        <f>+COUNTIF($B$1:B121,ESTADISTICAS!B$9)</f>
        <v>0</v>
      </c>
      <c r="B121">
        <v>5</v>
      </c>
      <c r="C121" t="s">
        <v>83</v>
      </c>
      <c r="D121">
        <v>5885</v>
      </c>
      <c r="E121" s="38" t="s">
        <v>462</v>
      </c>
      <c r="F121" s="38">
        <v>68</v>
      </c>
      <c r="G121" s="38">
        <v>108</v>
      </c>
      <c r="H121" s="38">
        <v>117</v>
      </c>
      <c r="I121" s="38">
        <v>102</v>
      </c>
      <c r="J121" s="38">
        <v>51</v>
      </c>
      <c r="K121" s="38" t="s">
        <v>67</v>
      </c>
      <c r="L121" s="38" t="s">
        <v>67</v>
      </c>
      <c r="M121" s="38" t="s">
        <v>67</v>
      </c>
      <c r="N121" s="38">
        <v>0</v>
      </c>
      <c r="O121" s="173" t="s">
        <v>67</v>
      </c>
      <c r="P121" t="s">
        <v>67</v>
      </c>
      <c r="Q121">
        <v>0</v>
      </c>
      <c r="R121" s="38"/>
    </row>
    <row r="122" spans="1:18" x14ac:dyDescent="0.25">
      <c r="A122" s="38">
        <f>+COUNTIF($B$1:B122,ESTADISTICAS!B$9)</f>
        <v>0</v>
      </c>
      <c r="B122">
        <v>5</v>
      </c>
      <c r="C122" t="s">
        <v>83</v>
      </c>
      <c r="D122">
        <v>5887</v>
      </c>
      <c r="E122" s="38" t="s">
        <v>463</v>
      </c>
      <c r="F122" s="38">
        <v>953</v>
      </c>
      <c r="G122" s="38">
        <v>823</v>
      </c>
      <c r="H122" s="38">
        <v>687</v>
      </c>
      <c r="I122" s="38">
        <v>529</v>
      </c>
      <c r="J122" s="38">
        <v>466</v>
      </c>
      <c r="K122" s="38">
        <v>401</v>
      </c>
      <c r="L122" s="38">
        <v>396</v>
      </c>
      <c r="M122" s="38">
        <v>446</v>
      </c>
      <c r="N122" s="38">
        <v>323</v>
      </c>
      <c r="O122" s="173">
        <v>319</v>
      </c>
      <c r="P122">
        <v>342</v>
      </c>
      <c r="Q122">
        <v>254</v>
      </c>
      <c r="R122" s="38"/>
    </row>
    <row r="123" spans="1:18" x14ac:dyDescent="0.25">
      <c r="A123" s="38">
        <f>+COUNTIF($B$1:B123,ESTADISTICAS!B$9)</f>
        <v>0</v>
      </c>
      <c r="B123">
        <v>5</v>
      </c>
      <c r="C123" t="s">
        <v>83</v>
      </c>
      <c r="D123">
        <v>5890</v>
      </c>
      <c r="E123" s="38" t="s">
        <v>464</v>
      </c>
      <c r="F123" s="38">
        <v>200</v>
      </c>
      <c r="G123" s="38">
        <v>209</v>
      </c>
      <c r="H123" s="38">
        <v>208</v>
      </c>
      <c r="I123" s="38">
        <v>168</v>
      </c>
      <c r="J123" s="38">
        <v>178</v>
      </c>
      <c r="K123" s="38">
        <v>154</v>
      </c>
      <c r="L123" s="38">
        <v>180</v>
      </c>
      <c r="M123" s="38">
        <v>141</v>
      </c>
      <c r="N123" s="38">
        <v>109</v>
      </c>
      <c r="O123" s="173">
        <v>20</v>
      </c>
      <c r="P123" t="s">
        <v>67</v>
      </c>
      <c r="Q123">
        <v>0</v>
      </c>
      <c r="R123" s="38"/>
    </row>
    <row r="124" spans="1:18" x14ac:dyDescent="0.25">
      <c r="A124" s="38">
        <f>+COUNTIF($B$1:B124,ESTADISTICAS!B$9)</f>
        <v>0</v>
      </c>
      <c r="B124">
        <v>5</v>
      </c>
      <c r="C124" t="s">
        <v>83</v>
      </c>
      <c r="D124">
        <v>5893</v>
      </c>
      <c r="E124" s="38" t="s">
        <v>465</v>
      </c>
      <c r="F124" s="38">
        <v>259</v>
      </c>
      <c r="G124" s="38">
        <v>235</v>
      </c>
      <c r="H124" s="38">
        <v>155</v>
      </c>
      <c r="I124" s="38">
        <v>71</v>
      </c>
      <c r="J124" s="38" t="s">
        <v>67</v>
      </c>
      <c r="K124" s="38" t="s">
        <v>67</v>
      </c>
      <c r="L124" s="38" t="s">
        <v>67</v>
      </c>
      <c r="M124" s="38" t="s">
        <v>67</v>
      </c>
      <c r="N124" s="38">
        <v>0</v>
      </c>
      <c r="O124" s="173" t="s">
        <v>67</v>
      </c>
      <c r="P124" t="s">
        <v>67</v>
      </c>
      <c r="Q124">
        <v>0</v>
      </c>
      <c r="R124" s="38"/>
    </row>
    <row r="125" spans="1:18" x14ac:dyDescent="0.25">
      <c r="A125" s="38">
        <f>+COUNTIF($B$1:B125,ESTADISTICAS!B$9)</f>
        <v>0</v>
      </c>
      <c r="B125" s="172">
        <v>5</v>
      </c>
      <c r="C125" t="s">
        <v>83</v>
      </c>
      <c r="D125">
        <v>5895</v>
      </c>
      <c r="E125" s="38" t="s">
        <v>466</v>
      </c>
      <c r="F125" s="38">
        <v>67</v>
      </c>
      <c r="G125" s="38">
        <v>177</v>
      </c>
      <c r="H125" s="38">
        <v>185</v>
      </c>
      <c r="I125" s="38">
        <v>171</v>
      </c>
      <c r="J125" s="38">
        <v>15</v>
      </c>
      <c r="K125" s="38">
        <v>8</v>
      </c>
      <c r="L125" s="38" t="s">
        <v>67</v>
      </c>
      <c r="M125" s="38" t="s">
        <v>67</v>
      </c>
      <c r="N125" s="38">
        <v>0</v>
      </c>
      <c r="O125" s="173" t="s">
        <v>67</v>
      </c>
      <c r="P125" t="s">
        <v>67</v>
      </c>
      <c r="Q125">
        <v>0</v>
      </c>
      <c r="R125" s="38"/>
    </row>
    <row r="126" spans="1:18" x14ac:dyDescent="0.25">
      <c r="A126" s="38">
        <f>+COUNTIF($B$1:B126,ESTADISTICAS!B$9)</f>
        <v>0</v>
      </c>
      <c r="B126">
        <v>8</v>
      </c>
      <c r="C126" t="s">
        <v>138</v>
      </c>
      <c r="D126">
        <v>8001</v>
      </c>
      <c r="E126" s="38" t="s">
        <v>467</v>
      </c>
      <c r="F126" s="38">
        <v>80469</v>
      </c>
      <c r="G126" s="38">
        <v>85313</v>
      </c>
      <c r="H126" s="38">
        <v>88893</v>
      </c>
      <c r="I126" s="38">
        <v>106355</v>
      </c>
      <c r="J126" s="38">
        <v>121868</v>
      </c>
      <c r="K126" s="38">
        <v>126302</v>
      </c>
      <c r="L126" s="38">
        <v>131311</v>
      </c>
      <c r="M126" s="38">
        <v>132260</v>
      </c>
      <c r="N126" s="38">
        <v>129260</v>
      </c>
      <c r="O126" s="173">
        <v>126166</v>
      </c>
      <c r="P126">
        <v>124002</v>
      </c>
      <c r="Q126">
        <v>122887</v>
      </c>
      <c r="R126" s="38"/>
    </row>
    <row r="127" spans="1:18" x14ac:dyDescent="0.25">
      <c r="A127" s="38">
        <f>+COUNTIF($B$1:B127,ESTADISTICAS!B$9)</f>
        <v>0</v>
      </c>
      <c r="B127">
        <v>8</v>
      </c>
      <c r="C127" t="s">
        <v>138</v>
      </c>
      <c r="D127">
        <v>8078</v>
      </c>
      <c r="E127" s="38" t="s">
        <v>468</v>
      </c>
      <c r="F127" s="38">
        <v>100</v>
      </c>
      <c r="G127" s="38">
        <v>158</v>
      </c>
      <c r="H127" s="38">
        <v>37</v>
      </c>
      <c r="I127" s="38">
        <v>37</v>
      </c>
      <c r="J127" s="38" t="s">
        <v>67</v>
      </c>
      <c r="K127" s="38">
        <v>11</v>
      </c>
      <c r="L127" s="38">
        <v>1</v>
      </c>
      <c r="M127" s="38" t="s">
        <v>67</v>
      </c>
      <c r="N127" s="38">
        <v>0</v>
      </c>
      <c r="O127" s="173" t="s">
        <v>67</v>
      </c>
      <c r="P127" t="s">
        <v>67</v>
      </c>
      <c r="Q127">
        <v>0</v>
      </c>
      <c r="R127" s="38"/>
    </row>
    <row r="128" spans="1:18" x14ac:dyDescent="0.25">
      <c r="A128" s="38">
        <f>+COUNTIF($B$1:B128,ESTADISTICAS!B$9)</f>
        <v>0</v>
      </c>
      <c r="B128">
        <v>8</v>
      </c>
      <c r="C128" t="s">
        <v>138</v>
      </c>
      <c r="D128">
        <v>8137</v>
      </c>
      <c r="E128" s="38" t="s">
        <v>469</v>
      </c>
      <c r="F128" s="38">
        <v>1</v>
      </c>
      <c r="G128" s="38" t="s">
        <v>67</v>
      </c>
      <c r="H128" s="38" t="s">
        <v>67</v>
      </c>
      <c r="I128" s="38" t="s">
        <v>67</v>
      </c>
      <c r="J128" s="38" t="s">
        <v>67</v>
      </c>
      <c r="K128" s="38">
        <v>3</v>
      </c>
      <c r="L128" s="38" t="s">
        <v>67</v>
      </c>
      <c r="M128" s="38" t="s">
        <v>67</v>
      </c>
      <c r="N128" s="38">
        <v>0</v>
      </c>
      <c r="O128" s="173" t="s">
        <v>67</v>
      </c>
      <c r="P128" t="s">
        <v>67</v>
      </c>
      <c r="Q128">
        <v>0</v>
      </c>
      <c r="R128" s="38"/>
    </row>
    <row r="129" spans="1:18" x14ac:dyDescent="0.25">
      <c r="A129" s="38">
        <f>+COUNTIF($B$1:B129,ESTADISTICAS!B$9)</f>
        <v>0</v>
      </c>
      <c r="B129">
        <v>8</v>
      </c>
      <c r="C129" t="s">
        <v>138</v>
      </c>
      <c r="D129">
        <v>8141</v>
      </c>
      <c r="E129" s="38" t="s">
        <v>470</v>
      </c>
      <c r="F129" s="38" t="s">
        <v>67</v>
      </c>
      <c r="G129" s="38">
        <v>25</v>
      </c>
      <c r="H129" s="38" t="s">
        <v>67</v>
      </c>
      <c r="I129" s="38" t="s">
        <v>67</v>
      </c>
      <c r="J129" s="38" t="s">
        <v>67</v>
      </c>
      <c r="K129" s="38" t="s">
        <v>67</v>
      </c>
      <c r="L129" s="38" t="s">
        <v>67</v>
      </c>
      <c r="M129" s="38" t="s">
        <v>67</v>
      </c>
      <c r="N129" s="38">
        <v>0</v>
      </c>
      <c r="O129" s="173" t="s">
        <v>67</v>
      </c>
      <c r="P129" t="s">
        <v>67</v>
      </c>
      <c r="Q129">
        <v>0</v>
      </c>
      <c r="R129" s="38"/>
    </row>
    <row r="130" spans="1:18" x14ac:dyDescent="0.25">
      <c r="A130" s="38">
        <f>+COUNTIF($B$1:B130,ESTADISTICAS!B$9)</f>
        <v>0</v>
      </c>
      <c r="B130">
        <v>8</v>
      </c>
      <c r="C130" t="s">
        <v>138</v>
      </c>
      <c r="D130">
        <v>8296</v>
      </c>
      <c r="E130" s="38" t="s">
        <v>471</v>
      </c>
      <c r="F130" s="38">
        <v>101</v>
      </c>
      <c r="G130" s="38">
        <v>148</v>
      </c>
      <c r="H130" s="38">
        <v>154</v>
      </c>
      <c r="I130" s="38">
        <v>257</v>
      </c>
      <c r="J130" s="38">
        <v>74</v>
      </c>
      <c r="K130" s="38">
        <v>132</v>
      </c>
      <c r="L130" s="38">
        <v>49</v>
      </c>
      <c r="M130" s="38" t="s">
        <v>67</v>
      </c>
      <c r="N130" s="38">
        <v>0</v>
      </c>
      <c r="O130" s="173" t="s">
        <v>67</v>
      </c>
      <c r="P130" t="s">
        <v>67</v>
      </c>
      <c r="Q130">
        <v>0</v>
      </c>
      <c r="R130" s="38"/>
    </row>
    <row r="131" spans="1:18" x14ac:dyDescent="0.25">
      <c r="A131" s="38">
        <f>+COUNTIF($B$1:B131,ESTADISTICAS!B$9)</f>
        <v>0</v>
      </c>
      <c r="B131">
        <v>8</v>
      </c>
      <c r="C131" t="s">
        <v>138</v>
      </c>
      <c r="D131">
        <v>8372</v>
      </c>
      <c r="E131" s="38" t="s">
        <v>472</v>
      </c>
      <c r="F131" s="38" t="s">
        <v>67</v>
      </c>
      <c r="G131" s="38">
        <v>29</v>
      </c>
      <c r="H131" s="38" t="s">
        <v>67</v>
      </c>
      <c r="I131" s="38" t="s">
        <v>67</v>
      </c>
      <c r="J131" s="38" t="s">
        <v>67</v>
      </c>
      <c r="K131" s="38" t="s">
        <v>67</v>
      </c>
      <c r="L131" s="38" t="s">
        <v>67</v>
      </c>
      <c r="M131" s="38" t="s">
        <v>67</v>
      </c>
      <c r="N131" s="38">
        <v>0</v>
      </c>
      <c r="O131" s="173" t="s">
        <v>67</v>
      </c>
      <c r="P131" t="s">
        <v>67</v>
      </c>
      <c r="Q131">
        <v>0</v>
      </c>
      <c r="R131" s="38"/>
    </row>
    <row r="132" spans="1:18" x14ac:dyDescent="0.25">
      <c r="A132" s="38">
        <f>+COUNTIF($B$1:B132,ESTADISTICAS!B$9)</f>
        <v>0</v>
      </c>
      <c r="B132">
        <v>8</v>
      </c>
      <c r="C132" t="s">
        <v>138</v>
      </c>
      <c r="D132">
        <v>8421</v>
      </c>
      <c r="E132" s="38" t="s">
        <v>473</v>
      </c>
      <c r="F132" s="38">
        <v>42</v>
      </c>
      <c r="G132" s="38">
        <v>41</v>
      </c>
      <c r="H132" s="38">
        <v>29</v>
      </c>
      <c r="I132" s="38">
        <v>1</v>
      </c>
      <c r="J132" s="38" t="s">
        <v>67</v>
      </c>
      <c r="K132" s="38">
        <v>4</v>
      </c>
      <c r="L132" s="38" t="s">
        <v>67</v>
      </c>
      <c r="M132" s="38" t="s">
        <v>67</v>
      </c>
      <c r="N132" s="38">
        <v>0</v>
      </c>
      <c r="O132" s="173" t="s">
        <v>67</v>
      </c>
      <c r="P132" t="s">
        <v>67</v>
      </c>
      <c r="Q132">
        <v>0</v>
      </c>
      <c r="R132" s="38"/>
    </row>
    <row r="133" spans="1:18" x14ac:dyDescent="0.25">
      <c r="A133" s="38">
        <f>+COUNTIF($B$1:B133,ESTADISTICAS!B$9)</f>
        <v>0</v>
      </c>
      <c r="B133">
        <v>8</v>
      </c>
      <c r="C133" t="s">
        <v>138</v>
      </c>
      <c r="D133">
        <v>8433</v>
      </c>
      <c r="E133" s="38" t="s">
        <v>474</v>
      </c>
      <c r="F133" s="38">
        <v>7</v>
      </c>
      <c r="G133" s="38">
        <v>169</v>
      </c>
      <c r="H133" s="38">
        <v>289</v>
      </c>
      <c r="I133" s="38">
        <v>215</v>
      </c>
      <c r="J133" s="38">
        <v>80</v>
      </c>
      <c r="K133" s="38">
        <v>44</v>
      </c>
      <c r="L133" s="38" t="s">
        <v>67</v>
      </c>
      <c r="M133" s="38">
        <v>83</v>
      </c>
      <c r="N133" s="38">
        <v>199</v>
      </c>
      <c r="O133" s="173">
        <v>247</v>
      </c>
      <c r="P133">
        <v>76</v>
      </c>
      <c r="Q133">
        <v>34</v>
      </c>
      <c r="R133" s="38"/>
    </row>
    <row r="134" spans="1:18" x14ac:dyDescent="0.25">
      <c r="A134" s="38">
        <f>+COUNTIF($B$1:B134,ESTADISTICAS!B$9)</f>
        <v>0</v>
      </c>
      <c r="B134">
        <v>8</v>
      </c>
      <c r="C134" t="s">
        <v>138</v>
      </c>
      <c r="D134">
        <v>8436</v>
      </c>
      <c r="E134" s="38" t="s">
        <v>475</v>
      </c>
      <c r="F134" s="38" t="s">
        <v>67</v>
      </c>
      <c r="G134" s="38">
        <v>25</v>
      </c>
      <c r="H134" s="38">
        <v>67</v>
      </c>
      <c r="I134" s="38">
        <v>67</v>
      </c>
      <c r="J134" s="38">
        <v>29</v>
      </c>
      <c r="K134" s="38">
        <v>3</v>
      </c>
      <c r="L134" s="38" t="s">
        <v>67</v>
      </c>
      <c r="M134" s="38" t="s">
        <v>67</v>
      </c>
      <c r="N134" s="38">
        <v>0</v>
      </c>
      <c r="O134" s="173" t="s">
        <v>67</v>
      </c>
      <c r="P134" t="s">
        <v>67</v>
      </c>
      <c r="Q134">
        <v>0</v>
      </c>
      <c r="R134" s="38"/>
    </row>
    <row r="135" spans="1:18" x14ac:dyDescent="0.25">
      <c r="A135" s="38">
        <f>+COUNTIF($B$1:B135,ESTADISTICAS!B$9)</f>
        <v>0</v>
      </c>
      <c r="B135">
        <v>8</v>
      </c>
      <c r="C135" t="s">
        <v>138</v>
      </c>
      <c r="D135">
        <v>8520</v>
      </c>
      <c r="E135" s="38" t="s">
        <v>476</v>
      </c>
      <c r="F135" s="38">
        <v>57</v>
      </c>
      <c r="G135" s="38">
        <v>107</v>
      </c>
      <c r="H135" s="38">
        <v>46</v>
      </c>
      <c r="I135" s="38">
        <v>44</v>
      </c>
      <c r="J135" s="38" t="s">
        <v>67</v>
      </c>
      <c r="K135" s="38" t="s">
        <v>67</v>
      </c>
      <c r="L135" s="38" t="s">
        <v>67</v>
      </c>
      <c r="M135" s="38" t="s">
        <v>67</v>
      </c>
      <c r="N135" s="38">
        <v>0</v>
      </c>
      <c r="O135" s="173" t="s">
        <v>67</v>
      </c>
      <c r="P135">
        <v>1</v>
      </c>
      <c r="Q135">
        <v>0</v>
      </c>
      <c r="R135" s="38"/>
    </row>
    <row r="136" spans="1:18" x14ac:dyDescent="0.25">
      <c r="A136" s="38">
        <f>+COUNTIF($B$1:B136,ESTADISTICAS!B$9)</f>
        <v>0</v>
      </c>
      <c r="B136">
        <v>8</v>
      </c>
      <c r="C136" t="s">
        <v>138</v>
      </c>
      <c r="D136">
        <v>8549</v>
      </c>
      <c r="E136" s="38" t="s">
        <v>477</v>
      </c>
      <c r="F136" s="38" t="s">
        <v>67</v>
      </c>
      <c r="G136" s="38" t="s">
        <v>67</v>
      </c>
      <c r="H136" s="38" t="s">
        <v>67</v>
      </c>
      <c r="I136" s="38">
        <v>1</v>
      </c>
      <c r="J136" s="38" t="s">
        <v>67</v>
      </c>
      <c r="K136" s="38" t="s">
        <v>67</v>
      </c>
      <c r="L136" s="38" t="s">
        <v>67</v>
      </c>
      <c r="M136" s="38" t="s">
        <v>67</v>
      </c>
      <c r="N136" s="38">
        <v>0</v>
      </c>
      <c r="O136" s="173" t="s">
        <v>67</v>
      </c>
      <c r="P136" t="s">
        <v>67</v>
      </c>
      <c r="Q136">
        <v>0</v>
      </c>
      <c r="R136" s="38"/>
    </row>
    <row r="137" spans="1:18" x14ac:dyDescent="0.25">
      <c r="A137" s="38">
        <f>+COUNTIF($B$1:B137,ESTADISTICAS!B$9)</f>
        <v>0</v>
      </c>
      <c r="B137">
        <v>8</v>
      </c>
      <c r="C137" t="s">
        <v>138</v>
      </c>
      <c r="D137">
        <v>8558</v>
      </c>
      <c r="E137" s="38" t="s">
        <v>478</v>
      </c>
      <c r="F137" s="38">
        <v>45</v>
      </c>
      <c r="G137" s="38">
        <v>95</v>
      </c>
      <c r="H137" s="38">
        <v>68</v>
      </c>
      <c r="I137" s="38">
        <v>68</v>
      </c>
      <c r="J137" s="38" t="s">
        <v>67</v>
      </c>
      <c r="K137" s="38" t="s">
        <v>67</v>
      </c>
      <c r="L137" s="38" t="s">
        <v>67</v>
      </c>
      <c r="M137" s="38" t="s">
        <v>67</v>
      </c>
      <c r="N137" s="38">
        <v>0</v>
      </c>
      <c r="O137" s="173" t="s">
        <v>67</v>
      </c>
      <c r="P137" t="s">
        <v>67</v>
      </c>
      <c r="Q137">
        <v>0</v>
      </c>
      <c r="R137" s="38"/>
    </row>
    <row r="138" spans="1:18" x14ac:dyDescent="0.25">
      <c r="A138" s="38">
        <f>+COUNTIF($B$1:B138,ESTADISTICAS!B$9)</f>
        <v>0</v>
      </c>
      <c r="B138">
        <v>8</v>
      </c>
      <c r="C138" t="s">
        <v>138</v>
      </c>
      <c r="D138">
        <v>8560</v>
      </c>
      <c r="E138" s="38" t="s">
        <v>479</v>
      </c>
      <c r="F138" s="38">
        <v>47</v>
      </c>
      <c r="G138" s="38">
        <v>46</v>
      </c>
      <c r="H138" s="38">
        <v>16</v>
      </c>
      <c r="I138" s="38" t="s">
        <v>67</v>
      </c>
      <c r="J138" s="38" t="s">
        <v>67</v>
      </c>
      <c r="K138" s="38">
        <v>1</v>
      </c>
      <c r="L138" s="38" t="s">
        <v>67</v>
      </c>
      <c r="M138" s="38" t="s">
        <v>67</v>
      </c>
      <c r="N138" s="38">
        <v>0</v>
      </c>
      <c r="O138" s="173" t="s">
        <v>67</v>
      </c>
      <c r="P138" t="s">
        <v>67</v>
      </c>
      <c r="Q138">
        <v>0</v>
      </c>
      <c r="R138" s="38"/>
    </row>
    <row r="139" spans="1:18" x14ac:dyDescent="0.25">
      <c r="A139" s="38">
        <f>+COUNTIF($B$1:B139,ESTADISTICAS!B$9)</f>
        <v>0</v>
      </c>
      <c r="B139">
        <v>8</v>
      </c>
      <c r="C139" t="s">
        <v>138</v>
      </c>
      <c r="D139">
        <v>8573</v>
      </c>
      <c r="E139" s="38" t="s">
        <v>480</v>
      </c>
      <c r="F139" s="38">
        <v>370</v>
      </c>
      <c r="G139" s="38">
        <v>519</v>
      </c>
      <c r="H139" s="38">
        <v>479</v>
      </c>
      <c r="I139" s="38">
        <v>497</v>
      </c>
      <c r="J139" s="38">
        <v>507</v>
      </c>
      <c r="K139" s="38">
        <v>453</v>
      </c>
      <c r="L139" s="38">
        <v>705</v>
      </c>
      <c r="M139" s="38">
        <v>784</v>
      </c>
      <c r="N139" s="38">
        <v>1839</v>
      </c>
      <c r="O139" s="173">
        <v>1914</v>
      </c>
      <c r="P139">
        <v>712</v>
      </c>
      <c r="Q139">
        <v>1678</v>
      </c>
      <c r="R139" s="38"/>
    </row>
    <row r="140" spans="1:18" x14ac:dyDescent="0.25">
      <c r="A140" s="38">
        <f>+COUNTIF($B$1:B140,ESTADISTICAS!B$9)</f>
        <v>0</v>
      </c>
      <c r="B140">
        <v>8</v>
      </c>
      <c r="C140" t="s">
        <v>138</v>
      </c>
      <c r="D140">
        <v>8606</v>
      </c>
      <c r="E140" s="38" t="s">
        <v>481</v>
      </c>
      <c r="F140" s="38" t="s">
        <v>67</v>
      </c>
      <c r="G140" s="38">
        <v>50</v>
      </c>
      <c r="H140" s="38">
        <v>89</v>
      </c>
      <c r="I140" s="38">
        <v>63</v>
      </c>
      <c r="J140" s="38" t="s">
        <v>67</v>
      </c>
      <c r="K140" s="38">
        <v>4</v>
      </c>
      <c r="L140" s="38" t="s">
        <v>67</v>
      </c>
      <c r="M140" s="38" t="s">
        <v>67</v>
      </c>
      <c r="N140" s="38">
        <v>0</v>
      </c>
      <c r="O140" s="173" t="s">
        <v>67</v>
      </c>
      <c r="P140" t="s">
        <v>67</v>
      </c>
      <c r="Q140">
        <v>0</v>
      </c>
      <c r="R140" s="38"/>
    </row>
    <row r="141" spans="1:18" x14ac:dyDescent="0.25">
      <c r="A141" s="38">
        <f>+COUNTIF($B$1:B141,ESTADISTICAS!B$9)</f>
        <v>0</v>
      </c>
      <c r="B141">
        <v>8</v>
      </c>
      <c r="C141" t="s">
        <v>138</v>
      </c>
      <c r="D141">
        <v>8634</v>
      </c>
      <c r="E141" s="38" t="s">
        <v>482</v>
      </c>
      <c r="F141" s="38">
        <v>39</v>
      </c>
      <c r="G141" s="38">
        <v>62</v>
      </c>
      <c r="H141" s="38">
        <v>104</v>
      </c>
      <c r="I141" s="38">
        <v>103</v>
      </c>
      <c r="J141" s="38">
        <v>180</v>
      </c>
      <c r="K141" s="38">
        <v>56</v>
      </c>
      <c r="L141" s="38">
        <v>11</v>
      </c>
      <c r="M141" s="38" t="s">
        <v>67</v>
      </c>
      <c r="N141" s="38">
        <v>1</v>
      </c>
      <c r="O141" s="173" t="s">
        <v>67</v>
      </c>
      <c r="P141">
        <v>10</v>
      </c>
      <c r="Q141">
        <v>2</v>
      </c>
      <c r="R141" s="38"/>
    </row>
    <row r="142" spans="1:18" x14ac:dyDescent="0.25">
      <c r="A142" s="38">
        <f>+COUNTIF($B$1:B142,ESTADISTICAS!B$9)</f>
        <v>0</v>
      </c>
      <c r="B142">
        <v>8</v>
      </c>
      <c r="C142" t="s">
        <v>138</v>
      </c>
      <c r="D142">
        <v>8638</v>
      </c>
      <c r="E142" s="38" t="s">
        <v>428</v>
      </c>
      <c r="F142" s="38">
        <v>180</v>
      </c>
      <c r="G142" s="38">
        <v>444</v>
      </c>
      <c r="H142" s="38">
        <v>449</v>
      </c>
      <c r="I142" s="38">
        <v>843</v>
      </c>
      <c r="J142" s="38">
        <v>868</v>
      </c>
      <c r="K142" s="38">
        <v>1100</v>
      </c>
      <c r="L142" s="38">
        <v>879</v>
      </c>
      <c r="M142" s="38">
        <v>745</v>
      </c>
      <c r="N142" s="38">
        <v>1086</v>
      </c>
      <c r="O142" s="173">
        <v>1093</v>
      </c>
      <c r="P142">
        <v>1140</v>
      </c>
      <c r="Q142">
        <v>994</v>
      </c>
      <c r="R142" s="38"/>
    </row>
    <row r="143" spans="1:18" x14ac:dyDescent="0.25">
      <c r="A143" s="38">
        <f>+COUNTIF($B$1:B143,ESTADISTICAS!B$9)</f>
        <v>0</v>
      </c>
      <c r="B143">
        <v>8</v>
      </c>
      <c r="C143" t="s">
        <v>138</v>
      </c>
      <c r="D143">
        <v>8685</v>
      </c>
      <c r="E143" s="38" t="s">
        <v>483</v>
      </c>
      <c r="F143" s="38">
        <v>51</v>
      </c>
      <c r="G143" s="38">
        <v>136</v>
      </c>
      <c r="H143" s="38">
        <v>32</v>
      </c>
      <c r="I143" s="38">
        <v>16</v>
      </c>
      <c r="J143" s="38" t="s">
        <v>67</v>
      </c>
      <c r="K143" s="38">
        <v>1</v>
      </c>
      <c r="L143" s="38" t="s">
        <v>67</v>
      </c>
      <c r="M143" s="38">
        <v>1</v>
      </c>
      <c r="N143" s="38">
        <v>0</v>
      </c>
      <c r="O143" s="173" t="s">
        <v>67</v>
      </c>
      <c r="P143" t="s">
        <v>67</v>
      </c>
      <c r="Q143">
        <v>0</v>
      </c>
      <c r="R143" s="38"/>
    </row>
    <row r="144" spans="1:18" x14ac:dyDescent="0.25">
      <c r="A144" s="38">
        <f>+COUNTIF($B$1:B144,ESTADISTICAS!B$9)</f>
        <v>0</v>
      </c>
      <c r="B144">
        <v>8</v>
      </c>
      <c r="C144" t="s">
        <v>138</v>
      </c>
      <c r="D144">
        <v>8758</v>
      </c>
      <c r="E144" s="38" t="s">
        <v>484</v>
      </c>
      <c r="F144" s="38">
        <v>2254</v>
      </c>
      <c r="G144" s="38">
        <v>2587</v>
      </c>
      <c r="H144" s="38">
        <v>2541</v>
      </c>
      <c r="I144" s="38">
        <v>2286</v>
      </c>
      <c r="J144" s="38">
        <v>2512</v>
      </c>
      <c r="K144" s="38">
        <v>2311</v>
      </c>
      <c r="L144" s="38">
        <v>2663</v>
      </c>
      <c r="M144" s="38">
        <v>2408</v>
      </c>
      <c r="N144" s="38">
        <v>2744</v>
      </c>
      <c r="O144" s="173">
        <v>3638</v>
      </c>
      <c r="P144">
        <v>3196</v>
      </c>
      <c r="Q144">
        <v>3065</v>
      </c>
      <c r="R144" s="38"/>
    </row>
    <row r="145" spans="1:18" x14ac:dyDescent="0.25">
      <c r="A145" s="38">
        <f>+COUNTIF($B$1:B145,ESTADISTICAS!B$9)</f>
        <v>0</v>
      </c>
      <c r="B145">
        <v>8</v>
      </c>
      <c r="C145" t="s">
        <v>138</v>
      </c>
      <c r="D145">
        <v>8770</v>
      </c>
      <c r="E145" s="38" t="s">
        <v>485</v>
      </c>
      <c r="F145" s="38" t="s">
        <v>67</v>
      </c>
      <c r="G145" s="38">
        <v>102</v>
      </c>
      <c r="H145" s="38">
        <v>93</v>
      </c>
      <c r="I145" s="38">
        <v>37</v>
      </c>
      <c r="J145" s="38">
        <v>23</v>
      </c>
      <c r="K145" s="38">
        <v>28</v>
      </c>
      <c r="L145" s="38">
        <v>2</v>
      </c>
      <c r="M145" s="38">
        <v>15</v>
      </c>
      <c r="N145" s="38">
        <v>526</v>
      </c>
      <c r="O145" s="173">
        <v>505</v>
      </c>
      <c r="P145">
        <v>370</v>
      </c>
      <c r="Q145">
        <v>507</v>
      </c>
      <c r="R145" s="38"/>
    </row>
    <row r="146" spans="1:18" x14ac:dyDescent="0.25">
      <c r="A146" s="38">
        <f>+COUNTIF($B$1:B146,ESTADISTICAS!B$9)</f>
        <v>0</v>
      </c>
      <c r="B146" s="172">
        <v>8</v>
      </c>
      <c r="C146" t="s">
        <v>138</v>
      </c>
      <c r="D146">
        <v>8832</v>
      </c>
      <c r="E146" s="38" t="s">
        <v>486</v>
      </c>
      <c r="F146" s="38">
        <v>1</v>
      </c>
      <c r="G146" s="38" t="s">
        <v>67</v>
      </c>
      <c r="H146" s="38" t="s">
        <v>67</v>
      </c>
      <c r="I146" s="38" t="s">
        <v>67</v>
      </c>
      <c r="J146" s="38" t="s">
        <v>67</v>
      </c>
      <c r="K146" s="38" t="s">
        <v>67</v>
      </c>
      <c r="L146" s="38" t="s">
        <v>67</v>
      </c>
      <c r="M146" s="38" t="s">
        <v>67</v>
      </c>
      <c r="N146" s="38">
        <v>0</v>
      </c>
      <c r="O146" s="173" t="s">
        <v>67</v>
      </c>
      <c r="P146" t="s">
        <v>67</v>
      </c>
      <c r="Q146">
        <v>0</v>
      </c>
      <c r="R146" s="38"/>
    </row>
    <row r="147" spans="1:18" x14ac:dyDescent="0.25">
      <c r="A147" s="38">
        <f>+COUNTIF($B$1:B147,ESTADISTICAS!B$9)</f>
        <v>0</v>
      </c>
      <c r="B147" s="172">
        <v>11</v>
      </c>
      <c r="C147" t="s">
        <v>487</v>
      </c>
      <c r="D147">
        <v>11001</v>
      </c>
      <c r="E147" s="38" t="s">
        <v>487</v>
      </c>
      <c r="F147" s="38">
        <v>516771</v>
      </c>
      <c r="G147" s="38">
        <v>573023</v>
      </c>
      <c r="H147" s="38">
        <v>604280.80000000005</v>
      </c>
      <c r="I147" s="38">
        <v>653880</v>
      </c>
      <c r="J147" s="38">
        <v>708245</v>
      </c>
      <c r="K147" s="38">
        <v>734313</v>
      </c>
      <c r="L147" s="38">
        <v>782787</v>
      </c>
      <c r="M147" s="38">
        <v>800389</v>
      </c>
      <c r="N147" s="38">
        <v>804455</v>
      </c>
      <c r="O147" s="173">
        <v>771313</v>
      </c>
      <c r="P147">
        <v>715765</v>
      </c>
      <c r="Q147">
        <v>833565</v>
      </c>
      <c r="R147" s="38"/>
    </row>
    <row r="148" spans="1:18" x14ac:dyDescent="0.25">
      <c r="A148" s="38">
        <f>+COUNTIF($B$1:B148,ESTADISTICAS!B$9)</f>
        <v>0</v>
      </c>
      <c r="B148">
        <v>13</v>
      </c>
      <c r="C148" t="s">
        <v>105</v>
      </c>
      <c r="D148">
        <v>13001</v>
      </c>
      <c r="E148" s="38" t="s">
        <v>2599</v>
      </c>
      <c r="F148" s="38">
        <v>50498</v>
      </c>
      <c r="G148" s="38">
        <v>58259</v>
      </c>
      <c r="H148" s="38">
        <v>60036.800000000003</v>
      </c>
      <c r="I148" s="38">
        <v>67535</v>
      </c>
      <c r="J148" s="38">
        <v>68708</v>
      </c>
      <c r="K148" s="38">
        <v>73836</v>
      </c>
      <c r="L148" s="38">
        <v>79753</v>
      </c>
      <c r="M148" s="38">
        <v>76164</v>
      </c>
      <c r="N148" s="38">
        <v>74449</v>
      </c>
      <c r="O148" s="173">
        <v>71789</v>
      </c>
      <c r="P148">
        <v>74376</v>
      </c>
      <c r="Q148">
        <v>71733</v>
      </c>
      <c r="R148" s="38"/>
    </row>
    <row r="149" spans="1:18" x14ac:dyDescent="0.25">
      <c r="A149" s="38">
        <f>+COUNTIF($B$1:B149,ESTADISTICAS!B$9)</f>
        <v>0</v>
      </c>
      <c r="B149">
        <v>13</v>
      </c>
      <c r="C149" t="s">
        <v>105</v>
      </c>
      <c r="D149">
        <v>13006</v>
      </c>
      <c r="E149" s="38" t="s">
        <v>488</v>
      </c>
      <c r="F149" s="38">
        <v>29</v>
      </c>
      <c r="G149" s="38">
        <v>110</v>
      </c>
      <c r="H149" s="38">
        <v>107</v>
      </c>
      <c r="I149" s="38">
        <v>101</v>
      </c>
      <c r="J149" s="38">
        <v>48</v>
      </c>
      <c r="K149" s="38">
        <v>59</v>
      </c>
      <c r="L149" s="38" t="s">
        <v>67</v>
      </c>
      <c r="M149" s="38">
        <v>6</v>
      </c>
      <c r="N149" s="38">
        <v>20</v>
      </c>
      <c r="O149" s="173">
        <v>10</v>
      </c>
      <c r="P149" t="s">
        <v>67</v>
      </c>
      <c r="Q149">
        <v>0</v>
      </c>
      <c r="R149" s="38"/>
    </row>
    <row r="150" spans="1:18" x14ac:dyDescent="0.25">
      <c r="A150" s="38">
        <f>+COUNTIF($B$1:B150,ESTADISTICAS!B$9)</f>
        <v>0</v>
      </c>
      <c r="B150">
        <v>13</v>
      </c>
      <c r="C150" t="s">
        <v>105</v>
      </c>
      <c r="D150">
        <v>13030</v>
      </c>
      <c r="E150" s="38" t="s">
        <v>489</v>
      </c>
      <c r="F150" s="38" t="s">
        <v>67</v>
      </c>
      <c r="G150" s="38" t="s">
        <v>67</v>
      </c>
      <c r="H150" s="38">
        <v>49</v>
      </c>
      <c r="I150" s="38">
        <v>36</v>
      </c>
      <c r="J150" s="38">
        <v>29</v>
      </c>
      <c r="K150" s="38" t="s">
        <v>67</v>
      </c>
      <c r="L150" s="38" t="s">
        <v>67</v>
      </c>
      <c r="M150" s="38" t="s">
        <v>67</v>
      </c>
      <c r="N150" s="38">
        <v>0</v>
      </c>
      <c r="O150" s="173">
        <v>1</v>
      </c>
      <c r="P150" t="s">
        <v>67</v>
      </c>
      <c r="Q150">
        <v>0</v>
      </c>
      <c r="R150" s="38"/>
    </row>
    <row r="151" spans="1:18" x14ac:dyDescent="0.25">
      <c r="A151" s="38">
        <f>+COUNTIF($B$1:B151,ESTADISTICAS!B$9)</f>
        <v>0</v>
      </c>
      <c r="B151">
        <v>13</v>
      </c>
      <c r="C151" t="s">
        <v>105</v>
      </c>
      <c r="D151">
        <v>13042</v>
      </c>
      <c r="E151" s="38" t="s">
        <v>490</v>
      </c>
      <c r="F151" s="38" t="s">
        <v>67</v>
      </c>
      <c r="G151" s="38">
        <v>30</v>
      </c>
      <c r="H151" s="38" t="s">
        <v>67</v>
      </c>
      <c r="I151" s="38" t="s">
        <v>67</v>
      </c>
      <c r="J151" s="38" t="s">
        <v>67</v>
      </c>
      <c r="K151" s="38" t="s">
        <v>67</v>
      </c>
      <c r="L151" s="38" t="s">
        <v>67</v>
      </c>
      <c r="M151" s="38">
        <v>5</v>
      </c>
      <c r="N151" s="38">
        <v>0</v>
      </c>
      <c r="O151" s="173" t="s">
        <v>67</v>
      </c>
      <c r="P151" t="s">
        <v>67</v>
      </c>
      <c r="Q151">
        <v>0</v>
      </c>
      <c r="R151" s="38"/>
    </row>
    <row r="152" spans="1:18" x14ac:dyDescent="0.25">
      <c r="A152" s="38">
        <f>+COUNTIF($B$1:B152,ESTADISTICAS!B$9)</f>
        <v>0</v>
      </c>
      <c r="B152">
        <v>13</v>
      </c>
      <c r="C152" t="s">
        <v>105</v>
      </c>
      <c r="D152">
        <v>13052</v>
      </c>
      <c r="E152" s="38" t="s">
        <v>491</v>
      </c>
      <c r="F152" s="38">
        <v>130</v>
      </c>
      <c r="G152" s="38">
        <v>158</v>
      </c>
      <c r="H152" s="38">
        <v>41</v>
      </c>
      <c r="I152" s="38">
        <v>61</v>
      </c>
      <c r="J152" s="38">
        <v>43</v>
      </c>
      <c r="K152" s="38">
        <v>2</v>
      </c>
      <c r="L152" s="38">
        <v>2</v>
      </c>
      <c r="M152" s="38">
        <v>1</v>
      </c>
      <c r="N152" s="38">
        <v>0</v>
      </c>
      <c r="O152" s="173">
        <v>0</v>
      </c>
      <c r="P152" t="s">
        <v>67</v>
      </c>
      <c r="Q152">
        <v>0</v>
      </c>
      <c r="R152" s="38"/>
    </row>
    <row r="153" spans="1:18" x14ac:dyDescent="0.25">
      <c r="A153" s="38">
        <f>+COUNTIF($B$1:B153,ESTADISTICAS!B$9)</f>
        <v>0</v>
      </c>
      <c r="B153">
        <v>13</v>
      </c>
      <c r="C153" t="s">
        <v>105</v>
      </c>
      <c r="D153">
        <v>13062</v>
      </c>
      <c r="E153" s="38" t="s">
        <v>492</v>
      </c>
      <c r="F153" s="38">
        <v>109</v>
      </c>
      <c r="G153" s="38">
        <v>109</v>
      </c>
      <c r="H153" s="38">
        <v>52</v>
      </c>
      <c r="I153" s="38" t="s">
        <v>67</v>
      </c>
      <c r="J153" s="38" t="s">
        <v>67</v>
      </c>
      <c r="K153" s="38" t="s">
        <v>67</v>
      </c>
      <c r="L153" s="38" t="s">
        <v>67</v>
      </c>
      <c r="M153" s="38" t="s">
        <v>67</v>
      </c>
      <c r="N153" s="38">
        <v>0</v>
      </c>
      <c r="O153" s="173" t="s">
        <v>67</v>
      </c>
      <c r="P153" t="s">
        <v>67</v>
      </c>
      <c r="Q153">
        <v>0</v>
      </c>
      <c r="R153" s="38"/>
    </row>
    <row r="154" spans="1:18" x14ac:dyDescent="0.25">
      <c r="A154" s="38">
        <f>+COUNTIF($B$1:B154,ESTADISTICAS!B$9)</f>
        <v>0</v>
      </c>
      <c r="B154">
        <v>13</v>
      </c>
      <c r="C154" t="s">
        <v>105</v>
      </c>
      <c r="D154">
        <v>13074</v>
      </c>
      <c r="E154" s="38" t="s">
        <v>493</v>
      </c>
      <c r="F154" s="38">
        <v>20</v>
      </c>
      <c r="G154" s="38">
        <v>20</v>
      </c>
      <c r="H154" s="38">
        <v>12</v>
      </c>
      <c r="I154" s="38" t="s">
        <v>67</v>
      </c>
      <c r="J154" s="38" t="s">
        <v>67</v>
      </c>
      <c r="K154" s="38" t="s">
        <v>67</v>
      </c>
      <c r="L154" s="38" t="s">
        <v>67</v>
      </c>
      <c r="M154" s="38" t="s">
        <v>67</v>
      </c>
      <c r="N154" s="38">
        <v>0</v>
      </c>
      <c r="O154" s="173" t="s">
        <v>67</v>
      </c>
      <c r="P154" t="s">
        <v>67</v>
      </c>
      <c r="Q154">
        <v>0</v>
      </c>
      <c r="R154" s="38"/>
    </row>
    <row r="155" spans="1:18" x14ac:dyDescent="0.25">
      <c r="A155" s="38">
        <f>+COUNTIF($B$1:B155,ESTADISTICAS!B$9)</f>
        <v>0</v>
      </c>
      <c r="B155">
        <v>13</v>
      </c>
      <c r="C155" t="s">
        <v>105</v>
      </c>
      <c r="D155">
        <v>13140</v>
      </c>
      <c r="E155" s="38" t="s">
        <v>494</v>
      </c>
      <c r="F155" s="38">
        <v>66</v>
      </c>
      <c r="G155" s="38">
        <v>19</v>
      </c>
      <c r="H155" s="38" t="s">
        <v>67</v>
      </c>
      <c r="I155" s="38">
        <v>21</v>
      </c>
      <c r="J155" s="38" t="s">
        <v>67</v>
      </c>
      <c r="K155" s="38">
        <v>1</v>
      </c>
      <c r="L155" s="38" t="s">
        <v>67</v>
      </c>
      <c r="M155" s="38" t="s">
        <v>67</v>
      </c>
      <c r="N155" s="38">
        <v>0</v>
      </c>
      <c r="O155" s="173" t="s">
        <v>67</v>
      </c>
      <c r="P155" t="s">
        <v>67</v>
      </c>
      <c r="Q155">
        <v>0</v>
      </c>
      <c r="R155" s="38"/>
    </row>
    <row r="156" spans="1:18" x14ac:dyDescent="0.25">
      <c r="A156" s="38">
        <f>+COUNTIF($B$1:B156,ESTADISTICAS!B$9)</f>
        <v>0</v>
      </c>
      <c r="B156">
        <v>13</v>
      </c>
      <c r="C156" t="s">
        <v>105</v>
      </c>
      <c r="D156">
        <v>13160</v>
      </c>
      <c r="E156" s="38" t="s">
        <v>495</v>
      </c>
      <c r="F156" s="38">
        <v>37</v>
      </c>
      <c r="G156" s="38">
        <v>16</v>
      </c>
      <c r="H156" s="38">
        <v>41</v>
      </c>
      <c r="I156" s="38">
        <v>78</v>
      </c>
      <c r="J156" s="38">
        <v>72</v>
      </c>
      <c r="K156" s="38" t="s">
        <v>67</v>
      </c>
      <c r="L156" s="38" t="s">
        <v>67</v>
      </c>
      <c r="M156" s="38" t="s">
        <v>67</v>
      </c>
      <c r="N156" s="38">
        <v>0</v>
      </c>
      <c r="O156" s="173" t="s">
        <v>67</v>
      </c>
      <c r="P156" t="s">
        <v>67</v>
      </c>
      <c r="Q156">
        <v>0</v>
      </c>
      <c r="R156" s="38"/>
    </row>
    <row r="157" spans="1:18" x14ac:dyDescent="0.25">
      <c r="A157" s="38">
        <f>+COUNTIF($B$1:B157,ESTADISTICAS!B$9)</f>
        <v>0</v>
      </c>
      <c r="B157">
        <v>13</v>
      </c>
      <c r="C157" t="s">
        <v>105</v>
      </c>
      <c r="D157">
        <v>13188</v>
      </c>
      <c r="E157" s="38" t="s">
        <v>496</v>
      </c>
      <c r="F157" s="38">
        <v>65</v>
      </c>
      <c r="G157" s="38">
        <v>55</v>
      </c>
      <c r="H157" s="38">
        <v>13</v>
      </c>
      <c r="I157" s="38" t="s">
        <v>67</v>
      </c>
      <c r="J157" s="38" t="s">
        <v>67</v>
      </c>
      <c r="K157" s="38" t="s">
        <v>67</v>
      </c>
      <c r="L157" s="38" t="s">
        <v>67</v>
      </c>
      <c r="M157" s="38" t="s">
        <v>67</v>
      </c>
      <c r="N157" s="38">
        <v>0</v>
      </c>
      <c r="O157" s="173">
        <v>2</v>
      </c>
      <c r="P157" t="s">
        <v>67</v>
      </c>
      <c r="Q157">
        <v>0</v>
      </c>
      <c r="R157" s="38"/>
    </row>
    <row r="158" spans="1:18" x14ac:dyDescent="0.25">
      <c r="A158" s="38">
        <f>+COUNTIF($B$1:B158,ESTADISTICAS!B$9)</f>
        <v>0</v>
      </c>
      <c r="B158">
        <v>13</v>
      </c>
      <c r="C158" t="s">
        <v>105</v>
      </c>
      <c r="D158">
        <v>13212</v>
      </c>
      <c r="E158" s="38" t="s">
        <v>90</v>
      </c>
      <c r="F158" s="38">
        <v>35</v>
      </c>
      <c r="G158" s="38">
        <v>26</v>
      </c>
      <c r="H158" s="38">
        <v>49</v>
      </c>
      <c r="I158" s="38">
        <v>21</v>
      </c>
      <c r="J158" s="38">
        <v>20</v>
      </c>
      <c r="K158" s="38">
        <v>1</v>
      </c>
      <c r="L158" s="38">
        <v>1</v>
      </c>
      <c r="M158" s="38" t="s">
        <v>67</v>
      </c>
      <c r="N158" s="38">
        <v>13</v>
      </c>
      <c r="O158" s="173">
        <v>3</v>
      </c>
      <c r="P158" t="s">
        <v>67</v>
      </c>
      <c r="Q158">
        <v>0</v>
      </c>
      <c r="R158" s="38"/>
    </row>
    <row r="159" spans="1:18" x14ac:dyDescent="0.25">
      <c r="A159" s="38">
        <f>+COUNTIF($B$1:B159,ESTADISTICAS!B$9)</f>
        <v>0</v>
      </c>
      <c r="B159">
        <v>13</v>
      </c>
      <c r="C159" t="s">
        <v>105</v>
      </c>
      <c r="D159">
        <v>13222</v>
      </c>
      <c r="E159" s="38" t="s">
        <v>497</v>
      </c>
      <c r="F159" s="38" t="s">
        <v>67</v>
      </c>
      <c r="G159" s="38" t="s">
        <v>67</v>
      </c>
      <c r="H159" s="38" t="s">
        <v>67</v>
      </c>
      <c r="I159" s="38" t="s">
        <v>67</v>
      </c>
      <c r="J159" s="38" t="s">
        <v>67</v>
      </c>
      <c r="K159" s="38" t="s">
        <v>67</v>
      </c>
      <c r="L159" s="38" t="s">
        <v>67</v>
      </c>
      <c r="M159" s="38" t="s">
        <v>67</v>
      </c>
      <c r="N159" s="38">
        <v>0</v>
      </c>
      <c r="O159" s="173" t="s">
        <v>67</v>
      </c>
      <c r="P159" t="s">
        <v>67</v>
      </c>
      <c r="Q159">
        <v>0</v>
      </c>
      <c r="R159" s="38"/>
    </row>
    <row r="160" spans="1:18" x14ac:dyDescent="0.25">
      <c r="A160" s="38">
        <f>+COUNTIF($B$1:B160,ESTADISTICAS!B$9)</f>
        <v>0</v>
      </c>
      <c r="B160">
        <v>13</v>
      </c>
      <c r="C160" t="s">
        <v>105</v>
      </c>
      <c r="D160">
        <v>13244</v>
      </c>
      <c r="E160" s="38" t="s">
        <v>2600</v>
      </c>
      <c r="F160" s="38">
        <v>209</v>
      </c>
      <c r="G160" s="38">
        <v>716</v>
      </c>
      <c r="H160" s="38">
        <v>755</v>
      </c>
      <c r="I160" s="38">
        <v>886</v>
      </c>
      <c r="J160" s="38">
        <v>760</v>
      </c>
      <c r="K160" s="38">
        <v>675</v>
      </c>
      <c r="L160" s="38">
        <v>58</v>
      </c>
      <c r="M160" s="38">
        <v>184</v>
      </c>
      <c r="N160" s="38">
        <v>506</v>
      </c>
      <c r="O160" s="173">
        <v>556</v>
      </c>
      <c r="P160">
        <v>570</v>
      </c>
      <c r="Q160">
        <v>687</v>
      </c>
      <c r="R160" s="38"/>
    </row>
    <row r="161" spans="1:18" x14ac:dyDescent="0.25">
      <c r="A161" s="38">
        <f>+COUNTIF($B$1:B161,ESTADISTICAS!B$9)</f>
        <v>0</v>
      </c>
      <c r="B161">
        <v>13</v>
      </c>
      <c r="C161" t="s">
        <v>105</v>
      </c>
      <c r="D161">
        <v>13248</v>
      </c>
      <c r="E161" s="38" t="s">
        <v>498</v>
      </c>
      <c r="F161" s="38">
        <v>63</v>
      </c>
      <c r="G161" s="38">
        <v>22</v>
      </c>
      <c r="H161" s="38">
        <v>35</v>
      </c>
      <c r="I161" s="38">
        <v>20</v>
      </c>
      <c r="J161" s="38">
        <v>20</v>
      </c>
      <c r="K161" s="38">
        <v>1</v>
      </c>
      <c r="L161" s="38" t="s">
        <v>67</v>
      </c>
      <c r="M161" s="38" t="s">
        <v>67</v>
      </c>
      <c r="N161" s="38">
        <v>0</v>
      </c>
      <c r="O161" s="173" t="s">
        <v>67</v>
      </c>
      <c r="P161" t="s">
        <v>67</v>
      </c>
      <c r="Q161">
        <v>0</v>
      </c>
      <c r="R161" s="38"/>
    </row>
    <row r="162" spans="1:18" x14ac:dyDescent="0.25">
      <c r="A162" s="38">
        <f>+COUNTIF($B$1:B162,ESTADISTICAS!B$9)</f>
        <v>0</v>
      </c>
      <c r="B162">
        <v>13</v>
      </c>
      <c r="C162" t="s">
        <v>105</v>
      </c>
      <c r="D162">
        <v>13268</v>
      </c>
      <c r="E162" s="38" t="s">
        <v>499</v>
      </c>
      <c r="F162" s="38">
        <v>34</v>
      </c>
      <c r="G162" s="38">
        <v>34</v>
      </c>
      <c r="H162" s="38">
        <v>10</v>
      </c>
      <c r="I162" s="38" t="s">
        <v>67</v>
      </c>
      <c r="J162" s="38" t="s">
        <v>67</v>
      </c>
      <c r="K162" s="38">
        <v>1</v>
      </c>
      <c r="L162" s="38" t="s">
        <v>67</v>
      </c>
      <c r="M162" s="38" t="s">
        <v>67</v>
      </c>
      <c r="N162" s="38">
        <v>0</v>
      </c>
      <c r="O162" s="173" t="s">
        <v>67</v>
      </c>
      <c r="P162" t="s">
        <v>67</v>
      </c>
      <c r="Q162">
        <v>0</v>
      </c>
      <c r="R162" s="38"/>
    </row>
    <row r="163" spans="1:18" x14ac:dyDescent="0.25">
      <c r="A163" s="38">
        <f>+COUNTIF($B$1:B163,ESTADISTICAS!B$9)</f>
        <v>0</v>
      </c>
      <c r="B163">
        <v>13</v>
      </c>
      <c r="C163" t="s">
        <v>105</v>
      </c>
      <c r="D163">
        <v>13300</v>
      </c>
      <c r="E163" s="38" t="s">
        <v>500</v>
      </c>
      <c r="F163" s="38">
        <v>66</v>
      </c>
      <c r="G163" s="38">
        <v>66</v>
      </c>
      <c r="H163" s="38">
        <v>9</v>
      </c>
      <c r="I163" s="38" t="s">
        <v>67</v>
      </c>
      <c r="J163" s="38" t="s">
        <v>67</v>
      </c>
      <c r="K163" s="38" t="s">
        <v>67</v>
      </c>
      <c r="L163" s="38" t="s">
        <v>67</v>
      </c>
      <c r="M163" s="38" t="s">
        <v>67</v>
      </c>
      <c r="N163" s="38">
        <v>0</v>
      </c>
      <c r="O163" s="173" t="s">
        <v>67</v>
      </c>
      <c r="P163" t="s">
        <v>67</v>
      </c>
      <c r="Q163">
        <v>0</v>
      </c>
      <c r="R163" s="38"/>
    </row>
    <row r="164" spans="1:18" x14ac:dyDescent="0.25">
      <c r="A164" s="38">
        <f>+COUNTIF($B$1:B164,ESTADISTICAS!B$9)</f>
        <v>0</v>
      </c>
      <c r="B164">
        <v>13</v>
      </c>
      <c r="C164" t="s">
        <v>105</v>
      </c>
      <c r="D164">
        <v>13430</v>
      </c>
      <c r="E164" s="38" t="s">
        <v>2601</v>
      </c>
      <c r="F164" s="38">
        <v>562</v>
      </c>
      <c r="G164" s="38">
        <v>1272</v>
      </c>
      <c r="H164" s="38">
        <v>1313</v>
      </c>
      <c r="I164" s="38">
        <v>1513</v>
      </c>
      <c r="J164" s="38">
        <v>1374</v>
      </c>
      <c r="K164" s="38">
        <v>1232</v>
      </c>
      <c r="L164" s="38">
        <v>241</v>
      </c>
      <c r="M164" s="38">
        <v>596</v>
      </c>
      <c r="N164" s="38">
        <v>1069</v>
      </c>
      <c r="O164" s="173">
        <v>1051</v>
      </c>
      <c r="P164">
        <v>1086</v>
      </c>
      <c r="Q164">
        <v>1273</v>
      </c>
      <c r="R164" s="38"/>
    </row>
    <row r="165" spans="1:18" x14ac:dyDescent="0.25">
      <c r="A165" s="38">
        <f>+COUNTIF($B$1:B165,ESTADISTICAS!B$9)</f>
        <v>0</v>
      </c>
      <c r="B165">
        <v>13</v>
      </c>
      <c r="C165" t="s">
        <v>105</v>
      </c>
      <c r="D165">
        <v>13433</v>
      </c>
      <c r="E165" s="38" t="s">
        <v>501</v>
      </c>
      <c r="F165" s="38">
        <v>58</v>
      </c>
      <c r="G165" s="38">
        <v>30</v>
      </c>
      <c r="H165" s="38">
        <v>49</v>
      </c>
      <c r="I165" s="38">
        <v>38</v>
      </c>
      <c r="J165" s="38">
        <v>27</v>
      </c>
      <c r="K165" s="38" t="s">
        <v>67</v>
      </c>
      <c r="L165" s="38" t="s">
        <v>67</v>
      </c>
      <c r="M165" s="38" t="s">
        <v>67</v>
      </c>
      <c r="N165" s="38">
        <v>0</v>
      </c>
      <c r="O165" s="173" t="s">
        <v>67</v>
      </c>
      <c r="P165" t="s">
        <v>67</v>
      </c>
      <c r="Q165">
        <v>0</v>
      </c>
      <c r="R165" s="38"/>
    </row>
    <row r="166" spans="1:18" x14ac:dyDescent="0.25">
      <c r="A166" s="38">
        <f>+COUNTIF($B$1:B166,ESTADISTICAS!B$9)</f>
        <v>0</v>
      </c>
      <c r="B166">
        <v>13</v>
      </c>
      <c r="C166" t="s">
        <v>105</v>
      </c>
      <c r="D166">
        <v>13440</v>
      </c>
      <c r="E166" s="38" t="s">
        <v>502</v>
      </c>
      <c r="F166" s="38">
        <v>32</v>
      </c>
      <c r="G166" s="38" t="s">
        <v>67</v>
      </c>
      <c r="H166" s="38" t="s">
        <v>67</v>
      </c>
      <c r="I166" s="38" t="s">
        <v>67</v>
      </c>
      <c r="J166" s="38" t="s">
        <v>67</v>
      </c>
      <c r="K166" s="38" t="s">
        <v>67</v>
      </c>
      <c r="L166" s="38" t="s">
        <v>67</v>
      </c>
      <c r="M166" s="38" t="s">
        <v>67</v>
      </c>
      <c r="N166" s="38">
        <v>0</v>
      </c>
      <c r="O166" s="173" t="s">
        <v>67</v>
      </c>
      <c r="P166" t="s">
        <v>67</v>
      </c>
      <c r="Q166">
        <v>0</v>
      </c>
      <c r="R166" s="38"/>
    </row>
    <row r="167" spans="1:18" x14ac:dyDescent="0.25">
      <c r="A167" s="38">
        <f>+COUNTIF($B$1:B167,ESTADISTICAS!B$9)</f>
        <v>0</v>
      </c>
      <c r="B167">
        <v>13</v>
      </c>
      <c r="C167" t="s">
        <v>105</v>
      </c>
      <c r="D167">
        <v>13442</v>
      </c>
      <c r="E167" s="38" t="s">
        <v>2602</v>
      </c>
      <c r="F167" s="38">
        <v>268</v>
      </c>
      <c r="G167" s="38">
        <v>364</v>
      </c>
      <c r="H167" s="38">
        <v>251</v>
      </c>
      <c r="I167" s="38">
        <v>127</v>
      </c>
      <c r="J167" s="38">
        <v>124</v>
      </c>
      <c r="K167" s="38">
        <v>71</v>
      </c>
      <c r="L167" s="38">
        <v>28</v>
      </c>
      <c r="M167" s="38">
        <v>108</v>
      </c>
      <c r="N167" s="38">
        <v>78</v>
      </c>
      <c r="O167" s="173">
        <v>135</v>
      </c>
      <c r="P167">
        <v>153</v>
      </c>
      <c r="Q167">
        <v>128</v>
      </c>
      <c r="R167" s="38"/>
    </row>
    <row r="168" spans="1:18" x14ac:dyDescent="0.25">
      <c r="A168" s="38">
        <f>+COUNTIF($B$1:B168,ESTADISTICAS!B$9)</f>
        <v>0</v>
      </c>
      <c r="B168">
        <v>13</v>
      </c>
      <c r="C168" t="s">
        <v>105</v>
      </c>
      <c r="D168">
        <v>13458</v>
      </c>
      <c r="E168" s="38" t="s">
        <v>503</v>
      </c>
      <c r="F168" s="38">
        <v>10</v>
      </c>
      <c r="G168" s="38">
        <v>3</v>
      </c>
      <c r="H168" s="38">
        <v>9</v>
      </c>
      <c r="I168" s="38">
        <v>1</v>
      </c>
      <c r="J168" s="38">
        <v>3</v>
      </c>
      <c r="K168" s="38" t="s">
        <v>67</v>
      </c>
      <c r="L168" s="38" t="s">
        <v>67</v>
      </c>
      <c r="M168" s="38" t="s">
        <v>67</v>
      </c>
      <c r="N168" s="38">
        <v>0</v>
      </c>
      <c r="O168" s="173">
        <v>0</v>
      </c>
      <c r="P168">
        <v>1</v>
      </c>
      <c r="Q168">
        <v>0</v>
      </c>
      <c r="R168" s="38"/>
    </row>
    <row r="169" spans="1:18" x14ac:dyDescent="0.25">
      <c r="A169" s="38">
        <f>+COUNTIF($B$1:B169,ESTADISTICAS!B$9)</f>
        <v>0</v>
      </c>
      <c r="B169">
        <v>13</v>
      </c>
      <c r="C169" t="s">
        <v>105</v>
      </c>
      <c r="D169">
        <v>13468</v>
      </c>
      <c r="E169" s="38" t="s">
        <v>2603</v>
      </c>
      <c r="F169" s="38">
        <v>259</v>
      </c>
      <c r="G169" s="38">
        <v>386</v>
      </c>
      <c r="H169" s="38">
        <v>364</v>
      </c>
      <c r="I169" s="38">
        <v>239</v>
      </c>
      <c r="J169" s="38">
        <v>216</v>
      </c>
      <c r="K169" s="38">
        <v>283</v>
      </c>
      <c r="L169" s="38">
        <v>85</v>
      </c>
      <c r="M169" s="38">
        <v>349</v>
      </c>
      <c r="N169" s="38">
        <v>720</v>
      </c>
      <c r="O169" s="173">
        <v>692</v>
      </c>
      <c r="P169">
        <v>737</v>
      </c>
      <c r="Q169">
        <v>878</v>
      </c>
      <c r="R169" s="38"/>
    </row>
    <row r="170" spans="1:18" x14ac:dyDescent="0.25">
      <c r="A170" s="38">
        <f>+COUNTIF($B$1:B170,ESTADISTICAS!B$9)</f>
        <v>0</v>
      </c>
      <c r="B170">
        <v>13</v>
      </c>
      <c r="C170" t="s">
        <v>105</v>
      </c>
      <c r="D170">
        <v>13473</v>
      </c>
      <c r="E170" s="38" t="s">
        <v>504</v>
      </c>
      <c r="F170" s="38">
        <v>30</v>
      </c>
      <c r="G170" s="38">
        <v>100</v>
      </c>
      <c r="H170" s="38">
        <v>104</v>
      </c>
      <c r="I170" s="38">
        <v>98</v>
      </c>
      <c r="J170" s="38">
        <v>39</v>
      </c>
      <c r="K170" s="38" t="s">
        <v>67</v>
      </c>
      <c r="L170" s="38" t="s">
        <v>67</v>
      </c>
      <c r="M170" s="38">
        <v>1</v>
      </c>
      <c r="N170" s="38">
        <v>0</v>
      </c>
      <c r="O170" s="173">
        <v>0</v>
      </c>
      <c r="P170">
        <v>1</v>
      </c>
      <c r="Q170">
        <v>1</v>
      </c>
      <c r="R170" s="38"/>
    </row>
    <row r="171" spans="1:18" x14ac:dyDescent="0.25">
      <c r="A171" s="38">
        <f>+COUNTIF($B$1:B171,ESTADISTICAS!B$9)</f>
        <v>0</v>
      </c>
      <c r="B171">
        <v>13</v>
      </c>
      <c r="C171" t="s">
        <v>105</v>
      </c>
      <c r="D171">
        <v>13549</v>
      </c>
      <c r="E171" s="38" t="s">
        <v>505</v>
      </c>
      <c r="F171" s="38">
        <v>32</v>
      </c>
      <c r="G171" s="38">
        <v>33</v>
      </c>
      <c r="H171" s="38">
        <v>42</v>
      </c>
      <c r="I171" s="38">
        <v>29</v>
      </c>
      <c r="J171" s="38">
        <v>18</v>
      </c>
      <c r="K171" s="38" t="s">
        <v>67</v>
      </c>
      <c r="L171" s="38" t="s">
        <v>67</v>
      </c>
      <c r="M171" s="38">
        <v>1</v>
      </c>
      <c r="N171" s="38">
        <v>0</v>
      </c>
      <c r="O171" s="173" t="s">
        <v>67</v>
      </c>
      <c r="P171" t="s">
        <v>67</v>
      </c>
      <c r="Q171">
        <v>0</v>
      </c>
      <c r="R171" s="38"/>
    </row>
    <row r="172" spans="1:18" x14ac:dyDescent="0.25">
      <c r="A172" s="38">
        <f>+COUNTIF($B$1:B172,ESTADISTICAS!B$9)</f>
        <v>0</v>
      </c>
      <c r="B172">
        <v>13</v>
      </c>
      <c r="C172" t="s">
        <v>105</v>
      </c>
      <c r="D172">
        <v>13580</v>
      </c>
      <c r="E172" s="38" t="s">
        <v>506</v>
      </c>
      <c r="F172" s="38" t="s">
        <v>67</v>
      </c>
      <c r="G172" s="38" t="s">
        <v>67</v>
      </c>
      <c r="H172" s="38" t="s">
        <v>67</v>
      </c>
      <c r="I172" s="38" t="s">
        <v>67</v>
      </c>
      <c r="J172" s="38" t="s">
        <v>67</v>
      </c>
      <c r="K172" s="38" t="s">
        <v>67</v>
      </c>
      <c r="L172" s="38" t="s">
        <v>67</v>
      </c>
      <c r="M172" s="38">
        <v>9</v>
      </c>
      <c r="N172" s="38">
        <v>0</v>
      </c>
      <c r="O172" s="173" t="s">
        <v>67</v>
      </c>
      <c r="P172" t="s">
        <v>67</v>
      </c>
      <c r="Q172">
        <v>0</v>
      </c>
    </row>
    <row r="173" spans="1:18" x14ac:dyDescent="0.25">
      <c r="A173" s="38">
        <f>+COUNTIF($B$1:B173,ESTADISTICAS!B$9)</f>
        <v>0</v>
      </c>
      <c r="B173">
        <v>13</v>
      </c>
      <c r="C173" t="s">
        <v>105</v>
      </c>
      <c r="D173">
        <v>13600</v>
      </c>
      <c r="E173" s="38" t="s">
        <v>507</v>
      </c>
      <c r="F173" s="38">
        <v>68</v>
      </c>
      <c r="G173" s="38">
        <v>68</v>
      </c>
      <c r="H173" s="38">
        <v>30</v>
      </c>
      <c r="I173" s="38">
        <v>31</v>
      </c>
      <c r="J173" s="38">
        <v>19</v>
      </c>
      <c r="K173" s="38" t="s">
        <v>67</v>
      </c>
      <c r="L173" s="38">
        <v>1</v>
      </c>
      <c r="M173" s="38" t="s">
        <v>67</v>
      </c>
      <c r="N173" s="38">
        <v>0</v>
      </c>
      <c r="O173" s="173" t="s">
        <v>67</v>
      </c>
      <c r="P173" t="s">
        <v>67</v>
      </c>
      <c r="Q173">
        <v>0</v>
      </c>
      <c r="R173" s="38"/>
    </row>
    <row r="174" spans="1:18" x14ac:dyDescent="0.25">
      <c r="A174" s="38">
        <f>+COUNTIF($B$1:B174,ESTADISTICAS!B$9)</f>
        <v>0</v>
      </c>
      <c r="B174">
        <v>13</v>
      </c>
      <c r="C174" t="s">
        <v>105</v>
      </c>
      <c r="D174">
        <v>13620</v>
      </c>
      <c r="E174" s="38" t="s">
        <v>508</v>
      </c>
      <c r="F174" s="38">
        <v>53</v>
      </c>
      <c r="G174" s="38">
        <v>45</v>
      </c>
      <c r="H174" s="38" t="s">
        <v>67</v>
      </c>
      <c r="I174" s="38" t="s">
        <v>67</v>
      </c>
      <c r="J174" s="38" t="s">
        <v>67</v>
      </c>
      <c r="K174" s="38" t="s">
        <v>67</v>
      </c>
      <c r="L174" s="38" t="s">
        <v>67</v>
      </c>
      <c r="M174" s="38" t="s">
        <v>67</v>
      </c>
      <c r="N174" s="38">
        <v>0</v>
      </c>
      <c r="O174" s="173" t="s">
        <v>67</v>
      </c>
      <c r="P174" t="s">
        <v>67</v>
      </c>
      <c r="Q174">
        <v>0</v>
      </c>
      <c r="R174" s="38"/>
    </row>
    <row r="175" spans="1:18" x14ac:dyDescent="0.25">
      <c r="A175" s="38">
        <f>+COUNTIF($B$1:B175,ESTADISTICAS!B$9)</f>
        <v>0</v>
      </c>
      <c r="B175">
        <v>13</v>
      </c>
      <c r="C175" t="s">
        <v>105</v>
      </c>
      <c r="D175">
        <v>13647</v>
      </c>
      <c r="E175" s="38" t="s">
        <v>509</v>
      </c>
      <c r="F175" s="38" t="s">
        <v>67</v>
      </c>
      <c r="G175" s="38">
        <v>106</v>
      </c>
      <c r="H175" s="38">
        <v>91</v>
      </c>
      <c r="I175" s="38">
        <v>56</v>
      </c>
      <c r="J175" s="38">
        <v>54</v>
      </c>
      <c r="K175" s="38">
        <v>31</v>
      </c>
      <c r="L175" s="38" t="s">
        <v>67</v>
      </c>
      <c r="M175" s="38">
        <v>6</v>
      </c>
      <c r="N175" s="38">
        <v>5</v>
      </c>
      <c r="O175" s="173">
        <v>1</v>
      </c>
      <c r="P175" t="s">
        <v>67</v>
      </c>
      <c r="Q175">
        <v>0</v>
      </c>
      <c r="R175" s="38"/>
    </row>
    <row r="176" spans="1:18" x14ac:dyDescent="0.25">
      <c r="A176" s="38">
        <f>+COUNTIF($B$1:B176,ESTADISTICAS!B$9)</f>
        <v>0</v>
      </c>
      <c r="B176">
        <v>13</v>
      </c>
      <c r="C176" t="s">
        <v>105</v>
      </c>
      <c r="D176">
        <v>13650</v>
      </c>
      <c r="E176" s="38" t="s">
        <v>510</v>
      </c>
      <c r="F176" s="38">
        <v>30</v>
      </c>
      <c r="G176" s="38">
        <v>14</v>
      </c>
      <c r="H176" s="38">
        <v>1</v>
      </c>
      <c r="I176" s="38">
        <v>1</v>
      </c>
      <c r="J176" s="38" t="s">
        <v>67</v>
      </c>
      <c r="K176" s="38" t="s">
        <v>67</v>
      </c>
      <c r="L176" s="38" t="s">
        <v>67</v>
      </c>
      <c r="M176" s="38" t="s">
        <v>67</v>
      </c>
      <c r="N176" s="38">
        <v>0</v>
      </c>
      <c r="O176" s="173" t="s">
        <v>67</v>
      </c>
      <c r="P176" t="s">
        <v>67</v>
      </c>
      <c r="Q176">
        <v>0</v>
      </c>
      <c r="R176" s="38"/>
    </row>
    <row r="177" spans="1:18" x14ac:dyDescent="0.25">
      <c r="A177" s="38">
        <f>+COUNTIF($B$1:B177,ESTADISTICAS!B$9)</f>
        <v>0</v>
      </c>
      <c r="B177">
        <v>13</v>
      </c>
      <c r="C177" t="s">
        <v>105</v>
      </c>
      <c r="D177">
        <v>13654</v>
      </c>
      <c r="E177" s="38" t="s">
        <v>511</v>
      </c>
      <c r="F177" s="38">
        <v>94</v>
      </c>
      <c r="G177" s="38">
        <v>95</v>
      </c>
      <c r="H177" s="38">
        <v>152</v>
      </c>
      <c r="I177" s="38">
        <v>83</v>
      </c>
      <c r="J177" s="38">
        <v>60</v>
      </c>
      <c r="K177" s="38">
        <v>33</v>
      </c>
      <c r="L177" s="38" t="s">
        <v>67</v>
      </c>
      <c r="M177" s="38" t="s">
        <v>67</v>
      </c>
      <c r="N177" s="38">
        <v>0</v>
      </c>
      <c r="O177" s="173" t="s">
        <v>67</v>
      </c>
      <c r="P177" t="s">
        <v>67</v>
      </c>
      <c r="Q177">
        <v>0</v>
      </c>
      <c r="R177" s="38"/>
    </row>
    <row r="178" spans="1:18" x14ac:dyDescent="0.25">
      <c r="A178" s="38">
        <f>+COUNTIF($B$1:B178,ESTADISTICAS!B$9)</f>
        <v>0</v>
      </c>
      <c r="B178">
        <v>13</v>
      </c>
      <c r="C178" t="s">
        <v>105</v>
      </c>
      <c r="D178">
        <v>13655</v>
      </c>
      <c r="E178" s="38" t="s">
        <v>512</v>
      </c>
      <c r="F178" s="38" t="s">
        <v>67</v>
      </c>
      <c r="G178" s="38" t="s">
        <v>67</v>
      </c>
      <c r="H178" s="38" t="s">
        <v>67</v>
      </c>
      <c r="I178" s="38" t="s">
        <v>67</v>
      </c>
      <c r="J178" s="38" t="s">
        <v>67</v>
      </c>
      <c r="K178" s="38" t="s">
        <v>67</v>
      </c>
      <c r="L178" s="38" t="s">
        <v>67</v>
      </c>
      <c r="M178" s="38" t="s">
        <v>67</v>
      </c>
      <c r="N178" s="38">
        <v>0</v>
      </c>
      <c r="O178" s="173" t="s">
        <v>67</v>
      </c>
      <c r="P178" t="s">
        <v>67</v>
      </c>
      <c r="Q178">
        <v>0</v>
      </c>
      <c r="R178" s="38"/>
    </row>
    <row r="179" spans="1:18" x14ac:dyDescent="0.25">
      <c r="A179" s="38">
        <f>+COUNTIF($B$1:B179,ESTADISTICAS!B$9)</f>
        <v>0</v>
      </c>
      <c r="B179">
        <v>13</v>
      </c>
      <c r="C179" t="s">
        <v>105</v>
      </c>
      <c r="D179">
        <v>13657</v>
      </c>
      <c r="E179" s="38" t="s">
        <v>513</v>
      </c>
      <c r="F179" s="38">
        <v>97</v>
      </c>
      <c r="G179" s="38">
        <v>455</v>
      </c>
      <c r="H179" s="38">
        <v>328</v>
      </c>
      <c r="I179" s="38">
        <v>320</v>
      </c>
      <c r="J179" s="38">
        <v>306</v>
      </c>
      <c r="K179" s="38">
        <v>298</v>
      </c>
      <c r="L179" s="38">
        <v>1</v>
      </c>
      <c r="M179" s="38">
        <v>303</v>
      </c>
      <c r="N179" s="38">
        <v>777</v>
      </c>
      <c r="O179" s="173">
        <v>927</v>
      </c>
      <c r="P179">
        <v>1026</v>
      </c>
      <c r="Q179">
        <v>1126</v>
      </c>
      <c r="R179" s="38"/>
    </row>
    <row r="180" spans="1:18" x14ac:dyDescent="0.25">
      <c r="A180" s="38">
        <f>+COUNTIF($B$1:B180,ESTADISTICAS!B$9)</f>
        <v>0</v>
      </c>
      <c r="B180">
        <v>13</v>
      </c>
      <c r="C180" t="s">
        <v>105</v>
      </c>
      <c r="D180">
        <v>13667</v>
      </c>
      <c r="E180" s="38" t="s">
        <v>514</v>
      </c>
      <c r="F180" s="38" t="s">
        <v>67</v>
      </c>
      <c r="G180" s="38" t="s">
        <v>67</v>
      </c>
      <c r="H180" s="38">
        <v>63</v>
      </c>
      <c r="I180" s="38">
        <v>25</v>
      </c>
      <c r="J180" s="38">
        <v>22</v>
      </c>
      <c r="K180" s="38" t="s">
        <v>67</v>
      </c>
      <c r="L180" s="38" t="s">
        <v>67</v>
      </c>
      <c r="M180" s="38">
        <v>1</v>
      </c>
      <c r="N180" s="38">
        <v>0</v>
      </c>
      <c r="O180" s="173">
        <v>1</v>
      </c>
      <c r="P180" t="s">
        <v>67</v>
      </c>
      <c r="Q180">
        <v>0</v>
      </c>
      <c r="R180" s="38"/>
    </row>
    <row r="181" spans="1:18" x14ac:dyDescent="0.25">
      <c r="A181" s="38">
        <f>+COUNTIF($B$1:B181,ESTADISTICAS!B$9)</f>
        <v>0</v>
      </c>
      <c r="B181">
        <v>13</v>
      </c>
      <c r="C181" t="s">
        <v>105</v>
      </c>
      <c r="D181">
        <v>13670</v>
      </c>
      <c r="E181" s="38" t="s">
        <v>515</v>
      </c>
      <c r="F181" s="38">
        <v>148</v>
      </c>
      <c r="G181" s="38">
        <v>129</v>
      </c>
      <c r="H181" s="38">
        <v>114</v>
      </c>
      <c r="I181" s="38">
        <v>94</v>
      </c>
      <c r="J181" s="38">
        <v>44</v>
      </c>
      <c r="K181" s="38" t="s">
        <v>67</v>
      </c>
      <c r="L181" s="38" t="s">
        <v>67</v>
      </c>
      <c r="M181" s="38" t="s">
        <v>67</v>
      </c>
      <c r="N181" s="38">
        <v>0</v>
      </c>
      <c r="O181" s="173">
        <v>8</v>
      </c>
      <c r="P181" t="s">
        <v>67</v>
      </c>
      <c r="Q181">
        <v>0</v>
      </c>
      <c r="R181" s="38"/>
    </row>
    <row r="182" spans="1:18" x14ac:dyDescent="0.25">
      <c r="A182" s="38">
        <f>+COUNTIF($B$1:B182,ESTADISTICAS!B$9)</f>
        <v>0</v>
      </c>
      <c r="B182">
        <v>13</v>
      </c>
      <c r="C182" t="s">
        <v>105</v>
      </c>
      <c r="D182">
        <v>13673</v>
      </c>
      <c r="E182" s="38" t="s">
        <v>516</v>
      </c>
      <c r="F182" s="38">
        <v>21</v>
      </c>
      <c r="G182" s="38">
        <v>35</v>
      </c>
      <c r="H182" s="38">
        <v>24</v>
      </c>
      <c r="I182" s="38">
        <v>39</v>
      </c>
      <c r="J182" s="38" t="s">
        <v>67</v>
      </c>
      <c r="K182" s="38">
        <v>2</v>
      </c>
      <c r="L182" s="38" t="s">
        <v>67</v>
      </c>
      <c r="M182" s="38">
        <v>3</v>
      </c>
      <c r="N182" s="38">
        <v>0</v>
      </c>
      <c r="O182" s="173">
        <v>0</v>
      </c>
      <c r="P182" t="s">
        <v>67</v>
      </c>
      <c r="Q182">
        <v>0</v>
      </c>
      <c r="R182" s="38"/>
    </row>
    <row r="183" spans="1:18" x14ac:dyDescent="0.25">
      <c r="A183" s="38">
        <f>+COUNTIF($B$1:B183,ESTADISTICAS!B$9)</f>
        <v>0</v>
      </c>
      <c r="B183">
        <v>13</v>
      </c>
      <c r="C183" t="s">
        <v>105</v>
      </c>
      <c r="D183">
        <v>13683</v>
      </c>
      <c r="E183" s="38" t="s">
        <v>517</v>
      </c>
      <c r="F183" s="38">
        <v>222</v>
      </c>
      <c r="G183" s="38">
        <v>71</v>
      </c>
      <c r="H183" s="38">
        <v>27</v>
      </c>
      <c r="I183" s="38">
        <v>4</v>
      </c>
      <c r="J183" s="38" t="s">
        <v>67</v>
      </c>
      <c r="K183" s="38">
        <v>2</v>
      </c>
      <c r="L183" s="38" t="s">
        <v>67</v>
      </c>
      <c r="M183" s="38" t="s">
        <v>67</v>
      </c>
      <c r="N183" s="38">
        <v>0</v>
      </c>
      <c r="O183" s="173" t="s">
        <v>67</v>
      </c>
      <c r="P183" t="s">
        <v>67</v>
      </c>
      <c r="Q183">
        <v>0</v>
      </c>
      <c r="R183" s="38"/>
    </row>
    <row r="184" spans="1:18" x14ac:dyDescent="0.25">
      <c r="A184" s="38">
        <f>+COUNTIF($B$1:B184,ESTADISTICAS!B$9)</f>
        <v>0</v>
      </c>
      <c r="B184">
        <v>13</v>
      </c>
      <c r="C184" t="s">
        <v>105</v>
      </c>
      <c r="D184">
        <v>13688</v>
      </c>
      <c r="E184" s="38" t="s">
        <v>518</v>
      </c>
      <c r="F184" s="38">
        <v>252</v>
      </c>
      <c r="G184" s="38">
        <v>132</v>
      </c>
      <c r="H184" s="38">
        <v>168</v>
      </c>
      <c r="I184" s="38">
        <v>116</v>
      </c>
      <c r="J184" s="38">
        <v>59</v>
      </c>
      <c r="K184" s="38" t="s">
        <v>67</v>
      </c>
      <c r="L184" s="38">
        <v>28</v>
      </c>
      <c r="M184" s="38">
        <v>21</v>
      </c>
      <c r="N184" s="38">
        <v>73</v>
      </c>
      <c r="O184" s="173">
        <v>111</v>
      </c>
      <c r="P184">
        <v>164</v>
      </c>
      <c r="Q184">
        <v>174</v>
      </c>
      <c r="R184" s="38"/>
    </row>
    <row r="185" spans="1:18" x14ac:dyDescent="0.25">
      <c r="A185" s="38">
        <f>+COUNTIF($B$1:B185,ESTADISTICAS!B$9)</f>
        <v>0</v>
      </c>
      <c r="B185">
        <v>13</v>
      </c>
      <c r="C185" t="s">
        <v>105</v>
      </c>
      <c r="D185">
        <v>13744</v>
      </c>
      <c r="E185" s="38" t="s">
        <v>519</v>
      </c>
      <c r="F185" s="38">
        <v>19</v>
      </c>
      <c r="G185" s="38">
        <v>87</v>
      </c>
      <c r="H185" s="38">
        <v>60</v>
      </c>
      <c r="I185" s="38">
        <v>45</v>
      </c>
      <c r="J185" s="38">
        <v>22</v>
      </c>
      <c r="K185" s="38" t="s">
        <v>67</v>
      </c>
      <c r="L185" s="38">
        <v>1</v>
      </c>
      <c r="M185" s="38" t="s">
        <v>67</v>
      </c>
      <c r="N185" s="38">
        <v>0</v>
      </c>
      <c r="O185" s="173" t="s">
        <v>67</v>
      </c>
      <c r="P185" t="s">
        <v>67</v>
      </c>
      <c r="Q185">
        <v>0</v>
      </c>
      <c r="R185" s="38"/>
    </row>
    <row r="186" spans="1:18" x14ac:dyDescent="0.25">
      <c r="A186" s="38">
        <f>+COUNTIF($B$1:B186,ESTADISTICAS!B$9)</f>
        <v>0</v>
      </c>
      <c r="B186">
        <v>13</v>
      </c>
      <c r="C186" t="s">
        <v>105</v>
      </c>
      <c r="D186">
        <v>13760</v>
      </c>
      <c r="E186" s="38" t="s">
        <v>520</v>
      </c>
      <c r="F186" s="38">
        <v>23</v>
      </c>
      <c r="G186" s="38">
        <v>22</v>
      </c>
      <c r="H186" s="38" t="s">
        <v>67</v>
      </c>
      <c r="I186" s="38" t="s">
        <v>67</v>
      </c>
      <c r="J186" s="38" t="s">
        <v>67</v>
      </c>
      <c r="K186" s="38">
        <v>1</v>
      </c>
      <c r="L186" s="38" t="s">
        <v>67</v>
      </c>
      <c r="M186" s="38" t="s">
        <v>67</v>
      </c>
      <c r="N186" s="38">
        <v>0</v>
      </c>
      <c r="O186" s="173" t="s">
        <v>67</v>
      </c>
      <c r="P186" t="s">
        <v>67</v>
      </c>
      <c r="Q186">
        <v>0</v>
      </c>
      <c r="R186" s="38"/>
    </row>
    <row r="187" spans="1:18" x14ac:dyDescent="0.25">
      <c r="A187" s="38">
        <f>+COUNTIF($B$1:B187,ESTADISTICAS!B$9)</f>
        <v>0</v>
      </c>
      <c r="B187">
        <v>13</v>
      </c>
      <c r="C187" t="s">
        <v>105</v>
      </c>
      <c r="D187">
        <v>13780</v>
      </c>
      <c r="E187" s="38" t="s">
        <v>521</v>
      </c>
      <c r="F187" s="38">
        <v>21</v>
      </c>
      <c r="G187" s="38">
        <v>35</v>
      </c>
      <c r="H187" s="38">
        <v>53</v>
      </c>
      <c r="I187" s="38">
        <v>44</v>
      </c>
      <c r="J187" s="38">
        <v>30</v>
      </c>
      <c r="K187" s="38" t="s">
        <v>67</v>
      </c>
      <c r="L187" s="38" t="s">
        <v>67</v>
      </c>
      <c r="M187" s="38" t="s">
        <v>67</v>
      </c>
      <c r="N187" s="38">
        <v>0</v>
      </c>
      <c r="O187" s="173" t="s">
        <v>67</v>
      </c>
      <c r="P187" t="s">
        <v>67</v>
      </c>
      <c r="Q187">
        <v>0</v>
      </c>
      <c r="R187" s="38"/>
    </row>
    <row r="188" spans="1:18" x14ac:dyDescent="0.25">
      <c r="A188" s="38">
        <f>+COUNTIF($B$1:B188,ESTADISTICAS!B$9)</f>
        <v>0</v>
      </c>
      <c r="B188">
        <v>13</v>
      </c>
      <c r="C188" t="s">
        <v>105</v>
      </c>
      <c r="D188">
        <v>13810</v>
      </c>
      <c r="E188" s="38" t="s">
        <v>522</v>
      </c>
      <c r="F188" s="38" t="s">
        <v>67</v>
      </c>
      <c r="G188" s="38" t="s">
        <v>67</v>
      </c>
      <c r="H188" s="38" t="s">
        <v>67</v>
      </c>
      <c r="I188" s="38" t="s">
        <v>67</v>
      </c>
      <c r="J188" s="38" t="s">
        <v>67</v>
      </c>
      <c r="K188" s="38" t="s">
        <v>67</v>
      </c>
      <c r="L188" s="38" t="s">
        <v>67</v>
      </c>
      <c r="M188" s="38" t="s">
        <v>67</v>
      </c>
      <c r="N188" s="38">
        <v>0</v>
      </c>
      <c r="O188" s="173">
        <v>1</v>
      </c>
      <c r="P188" t="s">
        <v>67</v>
      </c>
      <c r="Q188">
        <v>0</v>
      </c>
      <c r="R188" s="38"/>
    </row>
    <row r="189" spans="1:18" x14ac:dyDescent="0.25">
      <c r="A189" s="38">
        <f>+COUNTIF($B$1:B189,ESTADISTICAS!B$9)</f>
        <v>0</v>
      </c>
      <c r="B189">
        <v>13</v>
      </c>
      <c r="C189" t="s">
        <v>105</v>
      </c>
      <c r="D189">
        <v>13836</v>
      </c>
      <c r="E189" s="38" t="s">
        <v>523</v>
      </c>
      <c r="F189" s="38">
        <v>210</v>
      </c>
      <c r="G189" s="38">
        <v>716</v>
      </c>
      <c r="H189" s="38">
        <v>1017</v>
      </c>
      <c r="I189" s="38">
        <v>752</v>
      </c>
      <c r="J189" s="38">
        <v>623</v>
      </c>
      <c r="K189" s="38">
        <v>523</v>
      </c>
      <c r="L189" s="38">
        <v>1</v>
      </c>
      <c r="M189" s="38">
        <v>57</v>
      </c>
      <c r="N189" s="38">
        <v>92</v>
      </c>
      <c r="O189" s="173">
        <v>45</v>
      </c>
      <c r="P189">
        <v>21</v>
      </c>
      <c r="Q189">
        <v>2</v>
      </c>
      <c r="R189" s="38"/>
    </row>
    <row r="190" spans="1:18" x14ac:dyDescent="0.25">
      <c r="A190" s="38">
        <f>+COUNTIF($B$1:B190,ESTADISTICAS!B$9)</f>
        <v>0</v>
      </c>
      <c r="B190">
        <v>13</v>
      </c>
      <c r="C190" t="s">
        <v>105</v>
      </c>
      <c r="D190">
        <v>13838</v>
      </c>
      <c r="E190" s="38" t="s">
        <v>524</v>
      </c>
      <c r="F190" s="38">
        <v>85</v>
      </c>
      <c r="G190" s="38">
        <v>96</v>
      </c>
      <c r="H190" s="38">
        <v>18</v>
      </c>
      <c r="I190" s="38">
        <v>53</v>
      </c>
      <c r="J190" s="38">
        <v>48</v>
      </c>
      <c r="K190" s="38">
        <v>31</v>
      </c>
      <c r="L190" s="38" t="s">
        <v>67</v>
      </c>
      <c r="M190" s="38" t="s">
        <v>67</v>
      </c>
      <c r="N190" s="38">
        <v>0</v>
      </c>
      <c r="O190" s="173" t="s">
        <v>67</v>
      </c>
      <c r="P190" t="s">
        <v>67</v>
      </c>
      <c r="Q190">
        <v>0</v>
      </c>
      <c r="R190" s="38"/>
    </row>
    <row r="191" spans="1:18" x14ac:dyDescent="0.25">
      <c r="A191" s="38">
        <f>+COUNTIF($B$1:B191,ESTADISTICAS!B$9)</f>
        <v>0</v>
      </c>
      <c r="B191" s="172">
        <v>13</v>
      </c>
      <c r="C191" t="s">
        <v>105</v>
      </c>
      <c r="D191">
        <v>13873</v>
      </c>
      <c r="E191" s="38" t="s">
        <v>525</v>
      </c>
      <c r="F191" s="38">
        <v>41</v>
      </c>
      <c r="G191" s="38">
        <v>133</v>
      </c>
      <c r="H191" s="38">
        <v>104</v>
      </c>
      <c r="I191" s="38">
        <v>252</v>
      </c>
      <c r="J191" s="38">
        <v>205</v>
      </c>
      <c r="K191" s="38" t="s">
        <v>67</v>
      </c>
      <c r="L191" s="38" t="s">
        <v>67</v>
      </c>
      <c r="M191" s="38">
        <v>156</v>
      </c>
      <c r="N191" s="38">
        <v>1</v>
      </c>
      <c r="O191" s="173">
        <v>81</v>
      </c>
      <c r="P191">
        <v>77</v>
      </c>
      <c r="Q191">
        <v>0</v>
      </c>
      <c r="R191" s="38"/>
    </row>
    <row r="192" spans="1:18" x14ac:dyDescent="0.25">
      <c r="A192" s="38">
        <f>+COUNTIF($B$1:B192,ESTADISTICAS!B$9)</f>
        <v>0</v>
      </c>
      <c r="B192">
        <v>13</v>
      </c>
      <c r="C192" t="s">
        <v>105</v>
      </c>
      <c r="D192">
        <v>13894</v>
      </c>
      <c r="E192" s="38" t="s">
        <v>526</v>
      </c>
      <c r="F192" s="38">
        <v>113</v>
      </c>
      <c r="G192" s="38">
        <v>82</v>
      </c>
      <c r="H192" s="38">
        <v>24</v>
      </c>
      <c r="I192" s="38">
        <v>15</v>
      </c>
      <c r="J192" s="38">
        <v>11</v>
      </c>
      <c r="K192" s="38" t="s">
        <v>67</v>
      </c>
      <c r="L192" s="38" t="s">
        <v>67</v>
      </c>
      <c r="M192" s="38" t="s">
        <v>67</v>
      </c>
      <c r="N192" s="38">
        <v>0</v>
      </c>
      <c r="O192" s="173">
        <v>1</v>
      </c>
      <c r="P192" t="s">
        <v>67</v>
      </c>
      <c r="Q192">
        <v>0</v>
      </c>
      <c r="R192" s="38"/>
    </row>
    <row r="193" spans="1:18" x14ac:dyDescent="0.25">
      <c r="A193" s="38">
        <f>+COUNTIF($B$1:B193,ESTADISTICAS!B$9)</f>
        <v>0</v>
      </c>
      <c r="B193">
        <v>15</v>
      </c>
      <c r="C193" t="s">
        <v>261</v>
      </c>
      <c r="D193">
        <v>15001</v>
      </c>
      <c r="E193" s="38" t="s">
        <v>527</v>
      </c>
      <c r="F193" s="38">
        <v>23945</v>
      </c>
      <c r="G193" s="38">
        <v>29243</v>
      </c>
      <c r="H193" s="38">
        <v>31811</v>
      </c>
      <c r="I193" s="38">
        <v>36065</v>
      </c>
      <c r="J193" s="38">
        <v>35432</v>
      </c>
      <c r="K193" s="38">
        <v>38777</v>
      </c>
      <c r="L193" s="38">
        <v>41077</v>
      </c>
      <c r="M193" s="38">
        <v>45662</v>
      </c>
      <c r="N193" s="38">
        <v>42266</v>
      </c>
      <c r="O193" s="173">
        <v>39044</v>
      </c>
      <c r="P193">
        <v>43294</v>
      </c>
      <c r="Q193">
        <v>42598</v>
      </c>
      <c r="R193" s="38"/>
    </row>
    <row r="194" spans="1:18" x14ac:dyDescent="0.25">
      <c r="A194" s="38">
        <f>+COUNTIF($B$1:B194,ESTADISTICAS!B$9)</f>
        <v>0</v>
      </c>
      <c r="B194">
        <v>15</v>
      </c>
      <c r="C194" t="s">
        <v>261</v>
      </c>
      <c r="D194">
        <v>15022</v>
      </c>
      <c r="E194" s="38" t="s">
        <v>528</v>
      </c>
      <c r="F194" s="38" t="s">
        <v>67</v>
      </c>
      <c r="G194" s="38" t="s">
        <v>67</v>
      </c>
      <c r="H194" s="38" t="s">
        <v>67</v>
      </c>
      <c r="I194" s="38" t="s">
        <v>67</v>
      </c>
      <c r="J194" s="38" t="s">
        <v>67</v>
      </c>
      <c r="K194" s="38" t="s">
        <v>67</v>
      </c>
      <c r="L194" s="38" t="s">
        <v>67</v>
      </c>
      <c r="M194" s="38">
        <v>1</v>
      </c>
      <c r="N194" s="38">
        <v>0</v>
      </c>
      <c r="O194" s="173" t="s">
        <v>67</v>
      </c>
      <c r="P194" t="s">
        <v>67</v>
      </c>
      <c r="Q194">
        <v>0</v>
      </c>
    </row>
    <row r="195" spans="1:18" x14ac:dyDescent="0.25">
      <c r="A195" s="38">
        <f>+COUNTIF($B$1:B195,ESTADISTICAS!B$9)</f>
        <v>0</v>
      </c>
      <c r="B195">
        <v>15</v>
      </c>
      <c r="C195" t="s">
        <v>261</v>
      </c>
      <c r="D195">
        <v>15047</v>
      </c>
      <c r="E195" s="38" t="s">
        <v>529</v>
      </c>
      <c r="F195" s="38">
        <v>1</v>
      </c>
      <c r="G195" s="38" t="s">
        <v>67</v>
      </c>
      <c r="H195" s="38">
        <v>99</v>
      </c>
      <c r="I195" s="38">
        <v>78</v>
      </c>
      <c r="J195" s="38">
        <v>49</v>
      </c>
      <c r="K195" s="38">
        <v>4</v>
      </c>
      <c r="L195" s="38">
        <v>2</v>
      </c>
      <c r="M195" s="38" t="s">
        <v>67</v>
      </c>
      <c r="N195" s="38">
        <v>0</v>
      </c>
      <c r="O195" s="173">
        <v>2</v>
      </c>
      <c r="P195" t="s">
        <v>67</v>
      </c>
      <c r="Q195">
        <v>0</v>
      </c>
      <c r="R195" s="38"/>
    </row>
    <row r="196" spans="1:18" x14ac:dyDescent="0.25">
      <c r="A196" s="38">
        <f>+COUNTIF($B$1:B196,ESTADISTICAS!B$9)</f>
        <v>0</v>
      </c>
      <c r="B196">
        <v>15</v>
      </c>
      <c r="C196" t="s">
        <v>261</v>
      </c>
      <c r="D196">
        <v>15051</v>
      </c>
      <c r="E196" s="38" t="s">
        <v>530</v>
      </c>
      <c r="F196" s="38" t="s">
        <v>67</v>
      </c>
      <c r="G196" s="38" t="s">
        <v>67</v>
      </c>
      <c r="H196" s="38" t="s">
        <v>67</v>
      </c>
      <c r="I196" s="38" t="s">
        <v>67</v>
      </c>
      <c r="J196" s="38" t="s">
        <v>67</v>
      </c>
      <c r="K196" s="38">
        <v>4</v>
      </c>
      <c r="L196" s="38" t="s">
        <v>67</v>
      </c>
      <c r="M196" s="38" t="s">
        <v>67</v>
      </c>
      <c r="N196" s="38">
        <v>0</v>
      </c>
      <c r="O196" s="173" t="s">
        <v>67</v>
      </c>
      <c r="P196" t="s">
        <v>67</v>
      </c>
      <c r="Q196">
        <v>0</v>
      </c>
      <c r="R196" s="38"/>
    </row>
    <row r="197" spans="1:18" x14ac:dyDescent="0.25">
      <c r="A197" s="38">
        <f>+COUNTIF($B$1:B197,ESTADISTICAS!B$9)</f>
        <v>0</v>
      </c>
      <c r="B197">
        <v>15</v>
      </c>
      <c r="C197" t="s">
        <v>261</v>
      </c>
      <c r="D197">
        <v>15087</v>
      </c>
      <c r="E197" s="38" t="s">
        <v>531</v>
      </c>
      <c r="F197" s="38">
        <v>26</v>
      </c>
      <c r="G197" s="38">
        <v>26</v>
      </c>
      <c r="H197" s="38">
        <v>38</v>
      </c>
      <c r="I197" s="38">
        <v>35</v>
      </c>
      <c r="J197" s="38">
        <v>34</v>
      </c>
      <c r="K197" s="38">
        <v>1</v>
      </c>
      <c r="L197" s="38" t="s">
        <v>67</v>
      </c>
      <c r="M197" s="38" t="s">
        <v>67</v>
      </c>
      <c r="N197" s="38">
        <v>0</v>
      </c>
      <c r="O197" s="173">
        <v>1</v>
      </c>
      <c r="P197">
        <v>1</v>
      </c>
      <c r="Q197">
        <v>0</v>
      </c>
      <c r="R197" s="38"/>
    </row>
    <row r="198" spans="1:18" x14ac:dyDescent="0.25">
      <c r="A198" s="38">
        <f>+COUNTIF($B$1:B198,ESTADISTICAS!B$9)</f>
        <v>0</v>
      </c>
      <c r="B198">
        <v>15</v>
      </c>
      <c r="C198" t="s">
        <v>261</v>
      </c>
      <c r="D198">
        <v>15090</v>
      </c>
      <c r="E198" s="38" t="s">
        <v>532</v>
      </c>
      <c r="F198" s="38" t="s">
        <v>67</v>
      </c>
      <c r="G198" s="38" t="s">
        <v>67</v>
      </c>
      <c r="H198" s="38" t="s">
        <v>67</v>
      </c>
      <c r="I198" s="38" t="s">
        <v>67</v>
      </c>
      <c r="J198" s="38" t="s">
        <v>67</v>
      </c>
      <c r="K198" s="38">
        <v>1</v>
      </c>
      <c r="L198" s="38" t="s">
        <v>67</v>
      </c>
      <c r="M198" s="38" t="s">
        <v>67</v>
      </c>
      <c r="N198" s="38">
        <v>0</v>
      </c>
      <c r="O198" s="173" t="s">
        <v>67</v>
      </c>
      <c r="P198" t="s">
        <v>67</v>
      </c>
      <c r="Q198">
        <v>0</v>
      </c>
      <c r="R198" s="38"/>
    </row>
    <row r="199" spans="1:18" x14ac:dyDescent="0.25">
      <c r="A199" s="38">
        <f>+COUNTIF($B$1:B199,ESTADISTICAS!B$9)</f>
        <v>0</v>
      </c>
      <c r="B199">
        <v>15</v>
      </c>
      <c r="C199" t="s">
        <v>261</v>
      </c>
      <c r="D199">
        <v>15097</v>
      </c>
      <c r="E199" s="38" t="s">
        <v>533</v>
      </c>
      <c r="F199" s="38">
        <v>157</v>
      </c>
      <c r="G199" s="38">
        <v>174</v>
      </c>
      <c r="H199" s="38">
        <v>121</v>
      </c>
      <c r="I199" s="38">
        <v>105</v>
      </c>
      <c r="J199" s="38">
        <v>88</v>
      </c>
      <c r="K199" s="38">
        <v>88</v>
      </c>
      <c r="L199" s="38">
        <v>88</v>
      </c>
      <c r="M199" s="38">
        <v>76</v>
      </c>
      <c r="N199" s="38">
        <v>80</v>
      </c>
      <c r="O199" s="173">
        <v>89</v>
      </c>
      <c r="P199">
        <v>126</v>
      </c>
      <c r="Q199">
        <v>241</v>
      </c>
      <c r="R199" s="38"/>
    </row>
    <row r="200" spans="1:18" x14ac:dyDescent="0.25">
      <c r="A200" s="38">
        <f>+COUNTIF($B$1:B200,ESTADISTICAS!B$9)</f>
        <v>0</v>
      </c>
      <c r="B200">
        <v>15</v>
      </c>
      <c r="C200" t="s">
        <v>261</v>
      </c>
      <c r="D200">
        <v>15104</v>
      </c>
      <c r="E200" s="38" t="s">
        <v>2604</v>
      </c>
      <c r="F200" s="38">
        <v>1</v>
      </c>
      <c r="G200" s="38" t="s">
        <v>67</v>
      </c>
      <c r="H200" s="38" t="s">
        <v>67</v>
      </c>
      <c r="I200" s="38" t="s">
        <v>67</v>
      </c>
      <c r="J200" s="38" t="s">
        <v>67</v>
      </c>
      <c r="K200" s="38" t="s">
        <v>67</v>
      </c>
      <c r="L200" s="38">
        <v>1</v>
      </c>
      <c r="M200" s="38">
        <v>3</v>
      </c>
      <c r="N200" s="38">
        <v>0</v>
      </c>
      <c r="O200" s="173">
        <v>0</v>
      </c>
      <c r="P200" t="s">
        <v>67</v>
      </c>
      <c r="Q200">
        <v>1</v>
      </c>
      <c r="R200" s="38"/>
    </row>
    <row r="201" spans="1:18" x14ac:dyDescent="0.25">
      <c r="A201" s="38">
        <f>+COUNTIF($B$1:B201,ESTADISTICAS!B$9)</f>
        <v>0</v>
      </c>
      <c r="B201">
        <v>15</v>
      </c>
      <c r="C201" t="s">
        <v>261</v>
      </c>
      <c r="D201">
        <v>15106</v>
      </c>
      <c r="E201" s="38" t="s">
        <v>366</v>
      </c>
      <c r="F201" s="38">
        <v>31</v>
      </c>
      <c r="G201" s="38">
        <v>31</v>
      </c>
      <c r="H201" s="38" t="s">
        <v>67</v>
      </c>
      <c r="I201" s="38" t="s">
        <v>67</v>
      </c>
      <c r="J201" s="38" t="s">
        <v>67</v>
      </c>
      <c r="K201" s="38" t="s">
        <v>67</v>
      </c>
      <c r="L201" s="38" t="s">
        <v>67</v>
      </c>
      <c r="M201" s="38" t="s">
        <v>67</v>
      </c>
      <c r="N201" s="38">
        <v>0</v>
      </c>
      <c r="O201" s="173" t="s">
        <v>67</v>
      </c>
      <c r="P201" t="s">
        <v>67</v>
      </c>
      <c r="Q201">
        <v>0</v>
      </c>
      <c r="R201" s="38"/>
    </row>
    <row r="202" spans="1:18" x14ac:dyDescent="0.25">
      <c r="A202" s="38">
        <f>+COUNTIF($B$1:B202,ESTADISTICAS!B$9)</f>
        <v>0</v>
      </c>
      <c r="B202">
        <v>15</v>
      </c>
      <c r="C202" t="s">
        <v>261</v>
      </c>
      <c r="D202">
        <v>15109</v>
      </c>
      <c r="E202" s="38" t="s">
        <v>534</v>
      </c>
      <c r="F202" s="38">
        <v>2</v>
      </c>
      <c r="G202" s="38">
        <v>30</v>
      </c>
      <c r="H202" s="38">
        <v>30</v>
      </c>
      <c r="I202" s="38">
        <v>30</v>
      </c>
      <c r="J202" s="38" t="s">
        <v>67</v>
      </c>
      <c r="K202" s="38">
        <v>5</v>
      </c>
      <c r="L202" s="38" t="s">
        <v>67</v>
      </c>
      <c r="M202" s="38" t="s">
        <v>67</v>
      </c>
      <c r="N202" s="38">
        <v>0</v>
      </c>
      <c r="O202" s="173" t="s">
        <v>67</v>
      </c>
      <c r="P202" t="s">
        <v>67</v>
      </c>
      <c r="Q202">
        <v>0</v>
      </c>
      <c r="R202" s="38"/>
    </row>
    <row r="203" spans="1:18" x14ac:dyDescent="0.25">
      <c r="A203" s="38">
        <f>+COUNTIF($B$1:B203,ESTADISTICAS!B$9)</f>
        <v>0</v>
      </c>
      <c r="B203">
        <v>15</v>
      </c>
      <c r="C203" t="s">
        <v>261</v>
      </c>
      <c r="D203">
        <v>15114</v>
      </c>
      <c r="E203" s="38" t="s">
        <v>535</v>
      </c>
      <c r="F203" s="38" t="s">
        <v>67</v>
      </c>
      <c r="G203" s="38" t="s">
        <v>67</v>
      </c>
      <c r="H203" s="38" t="s">
        <v>67</v>
      </c>
      <c r="I203" s="38" t="s">
        <v>67</v>
      </c>
      <c r="J203" s="38" t="s">
        <v>67</v>
      </c>
      <c r="K203" s="38">
        <v>2</v>
      </c>
      <c r="L203" s="38" t="s">
        <v>67</v>
      </c>
      <c r="M203" s="38" t="s">
        <v>67</v>
      </c>
      <c r="N203" s="38">
        <v>0</v>
      </c>
      <c r="O203" s="173">
        <v>1</v>
      </c>
      <c r="P203" t="s">
        <v>67</v>
      </c>
      <c r="Q203">
        <v>0</v>
      </c>
      <c r="R203" s="38"/>
    </row>
    <row r="204" spans="1:18" x14ac:dyDescent="0.25">
      <c r="A204" s="38">
        <f>+COUNTIF($B$1:B204,ESTADISTICAS!B$9)</f>
        <v>0</v>
      </c>
      <c r="B204">
        <v>15</v>
      </c>
      <c r="C204" t="s">
        <v>261</v>
      </c>
      <c r="D204">
        <v>15131</v>
      </c>
      <c r="E204" s="38" t="s">
        <v>107</v>
      </c>
      <c r="F204" s="38" t="s">
        <v>67</v>
      </c>
      <c r="G204" s="38">
        <v>43</v>
      </c>
      <c r="H204" s="38">
        <v>36</v>
      </c>
      <c r="I204" s="38">
        <v>2</v>
      </c>
      <c r="J204" s="38" t="s">
        <v>67</v>
      </c>
      <c r="K204" s="38">
        <v>2</v>
      </c>
      <c r="L204" s="38" t="s">
        <v>67</v>
      </c>
      <c r="M204" s="38" t="s">
        <v>67</v>
      </c>
      <c r="N204" s="38">
        <v>0</v>
      </c>
      <c r="O204" s="173">
        <v>1</v>
      </c>
      <c r="P204" t="s">
        <v>67</v>
      </c>
      <c r="Q204">
        <v>0</v>
      </c>
      <c r="R204" s="38"/>
    </row>
    <row r="205" spans="1:18" x14ac:dyDescent="0.25">
      <c r="A205" s="38">
        <f>+COUNTIF($B$1:B205,ESTADISTICAS!B$9)</f>
        <v>0</v>
      </c>
      <c r="B205">
        <v>15</v>
      </c>
      <c r="C205" t="s">
        <v>261</v>
      </c>
      <c r="D205">
        <v>15135</v>
      </c>
      <c r="E205" s="38" t="s">
        <v>536</v>
      </c>
      <c r="F205" s="38" t="s">
        <v>67</v>
      </c>
      <c r="G205" s="38" t="s">
        <v>67</v>
      </c>
      <c r="H205" s="38" t="s">
        <v>67</v>
      </c>
      <c r="I205" s="38" t="s">
        <v>67</v>
      </c>
      <c r="J205" s="38" t="s">
        <v>67</v>
      </c>
      <c r="K205" s="38" t="s">
        <v>67</v>
      </c>
      <c r="L205" s="38" t="s">
        <v>67</v>
      </c>
      <c r="M205" s="38" t="s">
        <v>67</v>
      </c>
      <c r="N205" s="38">
        <v>0</v>
      </c>
      <c r="O205" s="173" t="s">
        <v>67</v>
      </c>
      <c r="P205" t="s">
        <v>67</v>
      </c>
      <c r="Q205">
        <v>0</v>
      </c>
      <c r="R205" s="38"/>
    </row>
    <row r="206" spans="1:18" x14ac:dyDescent="0.25">
      <c r="A206" s="38">
        <f>+COUNTIF($B$1:B206,ESTADISTICAS!B$9)</f>
        <v>0</v>
      </c>
      <c r="B206">
        <v>15</v>
      </c>
      <c r="C206" t="s">
        <v>261</v>
      </c>
      <c r="D206">
        <v>15162</v>
      </c>
      <c r="E206" s="38" t="s">
        <v>537</v>
      </c>
      <c r="F206" s="38">
        <v>24</v>
      </c>
      <c r="G206" s="38">
        <v>23</v>
      </c>
      <c r="H206" s="38">
        <v>19</v>
      </c>
      <c r="I206" s="38">
        <v>7</v>
      </c>
      <c r="J206" s="38">
        <v>3</v>
      </c>
      <c r="K206" s="38">
        <v>4</v>
      </c>
      <c r="L206" s="38" t="s">
        <v>67</v>
      </c>
      <c r="M206" s="38" t="s">
        <v>67</v>
      </c>
      <c r="N206" s="38">
        <v>0</v>
      </c>
      <c r="O206" s="173">
        <v>2</v>
      </c>
      <c r="P206" t="s">
        <v>67</v>
      </c>
      <c r="Q206">
        <v>0</v>
      </c>
      <c r="R206" s="38"/>
    </row>
    <row r="207" spans="1:18" x14ac:dyDescent="0.25">
      <c r="A207" s="38">
        <f>+COUNTIF($B$1:B207,ESTADISTICAS!B$9)</f>
        <v>0</v>
      </c>
      <c r="B207">
        <v>15</v>
      </c>
      <c r="C207" t="s">
        <v>261</v>
      </c>
      <c r="D207">
        <v>15172</v>
      </c>
      <c r="E207" s="38" t="s">
        <v>538</v>
      </c>
      <c r="F207" s="38" t="s">
        <v>67</v>
      </c>
      <c r="G207" s="38" t="s">
        <v>67</v>
      </c>
      <c r="H207" s="38" t="s">
        <v>67</v>
      </c>
      <c r="I207" s="38" t="s">
        <v>67</v>
      </c>
      <c r="J207" s="38" t="s">
        <v>67</v>
      </c>
      <c r="K207" s="38">
        <v>1</v>
      </c>
      <c r="L207" s="38" t="s">
        <v>67</v>
      </c>
      <c r="M207" s="38" t="s">
        <v>67</v>
      </c>
      <c r="N207" s="38">
        <v>0</v>
      </c>
      <c r="O207" s="173" t="s">
        <v>67</v>
      </c>
      <c r="P207" t="s">
        <v>67</v>
      </c>
      <c r="Q207">
        <v>0</v>
      </c>
      <c r="R207" s="38"/>
    </row>
    <row r="208" spans="1:18" x14ac:dyDescent="0.25">
      <c r="A208" s="38">
        <f>+COUNTIF($B$1:B208,ESTADISTICAS!B$9)</f>
        <v>0</v>
      </c>
      <c r="B208">
        <v>15</v>
      </c>
      <c r="C208" t="s">
        <v>261</v>
      </c>
      <c r="D208">
        <v>15176</v>
      </c>
      <c r="E208" s="38" t="s">
        <v>2605</v>
      </c>
      <c r="F208" s="38">
        <v>2271</v>
      </c>
      <c r="G208" s="38">
        <v>2471</v>
      </c>
      <c r="H208" s="38">
        <v>2617</v>
      </c>
      <c r="I208" s="38">
        <v>2685</v>
      </c>
      <c r="J208" s="38">
        <v>2965</v>
      </c>
      <c r="K208" s="38">
        <v>3168</v>
      </c>
      <c r="L208" s="38">
        <v>3556</v>
      </c>
      <c r="M208" s="38">
        <v>2620</v>
      </c>
      <c r="N208" s="38">
        <v>2511</v>
      </c>
      <c r="O208" s="173">
        <v>3390</v>
      </c>
      <c r="P208">
        <v>2618</v>
      </c>
      <c r="Q208">
        <v>3261</v>
      </c>
      <c r="R208" s="38"/>
    </row>
    <row r="209" spans="1:18" x14ac:dyDescent="0.25">
      <c r="A209" s="38">
        <f>+COUNTIF($B$1:B209,ESTADISTICAS!B$9)</f>
        <v>0</v>
      </c>
      <c r="B209">
        <v>15</v>
      </c>
      <c r="C209" t="s">
        <v>261</v>
      </c>
      <c r="D209">
        <v>15180</v>
      </c>
      <c r="E209" s="38" t="s">
        <v>539</v>
      </c>
      <c r="F209" s="38">
        <v>58</v>
      </c>
      <c r="G209" s="38">
        <v>56</v>
      </c>
      <c r="H209" s="38">
        <v>61</v>
      </c>
      <c r="I209" s="38">
        <v>49</v>
      </c>
      <c r="J209" s="38">
        <v>30</v>
      </c>
      <c r="K209" s="38">
        <v>32</v>
      </c>
      <c r="L209" s="38">
        <v>19</v>
      </c>
      <c r="M209" s="38" t="s">
        <v>67</v>
      </c>
      <c r="N209" s="38">
        <v>0</v>
      </c>
      <c r="O209" s="173">
        <v>8</v>
      </c>
      <c r="P209" t="s">
        <v>67</v>
      </c>
      <c r="Q209">
        <v>0</v>
      </c>
      <c r="R209" s="38"/>
    </row>
    <row r="210" spans="1:18" x14ac:dyDescent="0.25">
      <c r="A210" s="38">
        <f>+COUNTIF($B$1:B210,ESTADISTICAS!B$9)</f>
        <v>0</v>
      </c>
      <c r="B210">
        <v>15</v>
      </c>
      <c r="C210" t="s">
        <v>261</v>
      </c>
      <c r="D210">
        <v>15183</v>
      </c>
      <c r="E210" s="38" t="s">
        <v>540</v>
      </c>
      <c r="F210" s="38" t="s">
        <v>67</v>
      </c>
      <c r="G210" s="38">
        <v>40</v>
      </c>
      <c r="H210" s="38">
        <v>35</v>
      </c>
      <c r="I210" s="38">
        <v>35</v>
      </c>
      <c r="J210" s="38" t="s">
        <v>67</v>
      </c>
      <c r="K210" s="38" t="s">
        <v>67</v>
      </c>
      <c r="L210" s="38" t="s">
        <v>67</v>
      </c>
      <c r="M210" s="38" t="s">
        <v>67</v>
      </c>
      <c r="N210" s="38">
        <v>0</v>
      </c>
      <c r="O210" s="173" t="s">
        <v>67</v>
      </c>
      <c r="P210" t="s">
        <v>67</v>
      </c>
      <c r="Q210">
        <v>0</v>
      </c>
      <c r="R210" s="38"/>
    </row>
    <row r="211" spans="1:18" x14ac:dyDescent="0.25">
      <c r="A211" s="38">
        <f>+COUNTIF($B$1:B211,ESTADISTICAS!B$9)</f>
        <v>0</v>
      </c>
      <c r="B211">
        <v>15</v>
      </c>
      <c r="C211" t="s">
        <v>261</v>
      </c>
      <c r="D211">
        <v>15185</v>
      </c>
      <c r="E211" s="38" t="s">
        <v>541</v>
      </c>
      <c r="F211" s="38" t="s">
        <v>67</v>
      </c>
      <c r="G211" s="38" t="s">
        <v>67</v>
      </c>
      <c r="H211" s="38" t="s">
        <v>67</v>
      </c>
      <c r="I211" s="38" t="s">
        <v>67</v>
      </c>
      <c r="J211" s="38" t="s">
        <v>67</v>
      </c>
      <c r="K211" s="38">
        <v>2</v>
      </c>
      <c r="L211" s="38" t="s">
        <v>67</v>
      </c>
      <c r="M211" s="38" t="s">
        <v>67</v>
      </c>
      <c r="N211" s="38">
        <v>0</v>
      </c>
      <c r="O211" s="173" t="s">
        <v>67</v>
      </c>
      <c r="P211" t="s">
        <v>67</v>
      </c>
      <c r="Q211">
        <v>0</v>
      </c>
      <c r="R211" s="38"/>
    </row>
    <row r="212" spans="1:18" x14ac:dyDescent="0.25">
      <c r="A212" s="38">
        <f>+COUNTIF($B$1:B212,ESTADISTICAS!B$9)</f>
        <v>0</v>
      </c>
      <c r="B212">
        <v>15</v>
      </c>
      <c r="C212" t="s">
        <v>261</v>
      </c>
      <c r="D212">
        <v>15187</v>
      </c>
      <c r="E212" s="38" t="s">
        <v>542</v>
      </c>
      <c r="F212" s="38" t="s">
        <v>67</v>
      </c>
      <c r="G212" s="38" t="s">
        <v>67</v>
      </c>
      <c r="H212" s="38" t="s">
        <v>67</v>
      </c>
      <c r="I212" s="38" t="s">
        <v>67</v>
      </c>
      <c r="J212" s="38" t="s">
        <v>67</v>
      </c>
      <c r="K212" s="38">
        <v>5</v>
      </c>
      <c r="L212" s="38" t="s">
        <v>67</v>
      </c>
      <c r="M212" s="38" t="s">
        <v>67</v>
      </c>
      <c r="N212" s="38">
        <v>0</v>
      </c>
      <c r="O212" s="173">
        <v>2</v>
      </c>
      <c r="P212" t="s">
        <v>67</v>
      </c>
      <c r="Q212">
        <v>0</v>
      </c>
      <c r="R212" s="38"/>
    </row>
    <row r="213" spans="1:18" x14ac:dyDescent="0.25">
      <c r="A213" s="38">
        <f>+COUNTIF($B$1:B213,ESTADISTICAS!B$9)</f>
        <v>0</v>
      </c>
      <c r="B213">
        <v>15</v>
      </c>
      <c r="C213" t="s">
        <v>261</v>
      </c>
      <c r="D213">
        <v>15189</v>
      </c>
      <c r="E213" s="38" t="s">
        <v>543</v>
      </c>
      <c r="F213" s="38" t="s">
        <v>67</v>
      </c>
      <c r="G213" s="38" t="s">
        <v>67</v>
      </c>
      <c r="H213" s="38" t="s">
        <v>67</v>
      </c>
      <c r="I213" s="38" t="s">
        <v>67</v>
      </c>
      <c r="J213" s="38" t="s">
        <v>67</v>
      </c>
      <c r="K213" s="38">
        <v>1</v>
      </c>
      <c r="L213" s="38" t="s">
        <v>67</v>
      </c>
      <c r="M213" s="38" t="s">
        <v>67</v>
      </c>
      <c r="N213" s="38">
        <v>0</v>
      </c>
      <c r="O213" s="173">
        <v>1</v>
      </c>
      <c r="P213" t="s">
        <v>67</v>
      </c>
      <c r="Q213">
        <v>0</v>
      </c>
      <c r="R213" s="38"/>
    </row>
    <row r="214" spans="1:18" x14ac:dyDescent="0.25">
      <c r="A214" s="38">
        <f>+COUNTIF($B$1:B214,ESTADISTICAS!B$9)</f>
        <v>0</v>
      </c>
      <c r="B214">
        <v>15</v>
      </c>
      <c r="C214" t="s">
        <v>261</v>
      </c>
      <c r="D214">
        <v>15204</v>
      </c>
      <c r="E214" s="38" t="s">
        <v>544</v>
      </c>
      <c r="F214" s="38">
        <v>36</v>
      </c>
      <c r="G214" s="38">
        <v>50</v>
      </c>
      <c r="H214" s="38">
        <v>27</v>
      </c>
      <c r="I214" s="38">
        <v>9</v>
      </c>
      <c r="J214" s="38" t="s">
        <v>67</v>
      </c>
      <c r="K214" s="38">
        <v>2</v>
      </c>
      <c r="L214" s="38">
        <v>1</v>
      </c>
      <c r="M214" s="38" t="s">
        <v>67</v>
      </c>
      <c r="N214" s="38">
        <v>0</v>
      </c>
      <c r="O214" s="173" t="s">
        <v>67</v>
      </c>
      <c r="P214" t="s">
        <v>67</v>
      </c>
      <c r="Q214">
        <v>0</v>
      </c>
      <c r="R214" s="38"/>
    </row>
    <row r="215" spans="1:18" x14ac:dyDescent="0.25">
      <c r="A215" s="38">
        <f>+COUNTIF($B$1:B215,ESTADISTICAS!B$9)</f>
        <v>0</v>
      </c>
      <c r="B215">
        <v>15</v>
      </c>
      <c r="C215" t="s">
        <v>261</v>
      </c>
      <c r="D215">
        <v>15212</v>
      </c>
      <c r="E215" s="38" t="s">
        <v>545</v>
      </c>
      <c r="F215" s="38" t="s">
        <v>67</v>
      </c>
      <c r="G215" s="38" t="s">
        <v>67</v>
      </c>
      <c r="H215" s="38">
        <v>45</v>
      </c>
      <c r="I215" s="38">
        <v>28</v>
      </c>
      <c r="J215" s="38">
        <v>14</v>
      </c>
      <c r="K215" s="38" t="s">
        <v>67</v>
      </c>
      <c r="L215" s="38">
        <v>1</v>
      </c>
      <c r="M215" s="38" t="s">
        <v>67</v>
      </c>
      <c r="N215" s="38">
        <v>0</v>
      </c>
      <c r="O215" s="173" t="s">
        <v>67</v>
      </c>
      <c r="P215" t="s">
        <v>67</v>
      </c>
      <c r="Q215">
        <v>0</v>
      </c>
      <c r="R215" s="38"/>
    </row>
    <row r="216" spans="1:18" x14ac:dyDescent="0.25">
      <c r="A216" s="38">
        <f>+COUNTIF($B$1:B216,ESTADISTICAS!B$9)</f>
        <v>0</v>
      </c>
      <c r="B216">
        <v>15</v>
      </c>
      <c r="C216" t="s">
        <v>261</v>
      </c>
      <c r="D216">
        <v>15215</v>
      </c>
      <c r="E216" s="38" t="s">
        <v>546</v>
      </c>
      <c r="F216" s="38" t="s">
        <v>67</v>
      </c>
      <c r="G216" s="38">
        <v>38</v>
      </c>
      <c r="H216" s="38">
        <v>38</v>
      </c>
      <c r="I216" s="38">
        <v>32</v>
      </c>
      <c r="J216" s="38" t="s">
        <v>67</v>
      </c>
      <c r="K216" s="38">
        <v>1</v>
      </c>
      <c r="L216" s="38" t="s">
        <v>67</v>
      </c>
      <c r="M216" s="38" t="s">
        <v>67</v>
      </c>
      <c r="N216" s="38">
        <v>0</v>
      </c>
      <c r="O216" s="173" t="s">
        <v>67</v>
      </c>
      <c r="P216" t="s">
        <v>67</v>
      </c>
      <c r="Q216">
        <v>0</v>
      </c>
      <c r="R216" s="38"/>
    </row>
    <row r="217" spans="1:18" x14ac:dyDescent="0.25">
      <c r="A217" s="38">
        <f>+COUNTIF($B$1:B217,ESTADISTICAS!B$9)</f>
        <v>0</v>
      </c>
      <c r="B217">
        <v>15</v>
      </c>
      <c r="C217" t="s">
        <v>261</v>
      </c>
      <c r="D217">
        <v>15223</v>
      </c>
      <c r="E217" s="38" t="s">
        <v>2606</v>
      </c>
      <c r="F217" s="38">
        <v>216</v>
      </c>
      <c r="G217" s="38">
        <v>140</v>
      </c>
      <c r="H217" s="38">
        <v>202</v>
      </c>
      <c r="I217" s="38">
        <v>186</v>
      </c>
      <c r="J217" s="38">
        <v>185</v>
      </c>
      <c r="K217" s="38">
        <v>133</v>
      </c>
      <c r="L217" s="38">
        <v>149</v>
      </c>
      <c r="M217" s="38">
        <v>184</v>
      </c>
      <c r="N217" s="38">
        <v>159</v>
      </c>
      <c r="O217" s="173">
        <v>193</v>
      </c>
      <c r="P217">
        <v>249</v>
      </c>
      <c r="Q217">
        <v>414</v>
      </c>
      <c r="R217" s="38"/>
    </row>
    <row r="218" spans="1:18" x14ac:dyDescent="0.25">
      <c r="A218" s="38">
        <f>+COUNTIF($B$1:B218,ESTADISTICAS!B$9)</f>
        <v>0</v>
      </c>
      <c r="B218">
        <v>15</v>
      </c>
      <c r="C218" t="s">
        <v>261</v>
      </c>
      <c r="D218">
        <v>15224</v>
      </c>
      <c r="E218" s="38" t="s">
        <v>547</v>
      </c>
      <c r="F218" s="38" t="s">
        <v>67</v>
      </c>
      <c r="G218" s="38" t="s">
        <v>67</v>
      </c>
      <c r="H218" s="38" t="s">
        <v>67</v>
      </c>
      <c r="I218" s="38" t="s">
        <v>67</v>
      </c>
      <c r="J218" s="38" t="s">
        <v>67</v>
      </c>
      <c r="K218" s="38">
        <v>1</v>
      </c>
      <c r="L218" s="38" t="s">
        <v>67</v>
      </c>
      <c r="M218" s="38" t="s">
        <v>67</v>
      </c>
      <c r="N218" s="38">
        <v>0</v>
      </c>
      <c r="O218" s="173">
        <v>2</v>
      </c>
      <c r="P218" t="s">
        <v>67</v>
      </c>
      <c r="Q218">
        <v>0</v>
      </c>
      <c r="R218" s="38"/>
    </row>
    <row r="219" spans="1:18" x14ac:dyDescent="0.25">
      <c r="A219" s="38">
        <f>+COUNTIF($B$1:B219,ESTADISTICAS!B$9)</f>
        <v>0</v>
      </c>
      <c r="B219">
        <v>15</v>
      </c>
      <c r="C219" t="s">
        <v>261</v>
      </c>
      <c r="D219">
        <v>15226</v>
      </c>
      <c r="E219" s="38" t="s">
        <v>548</v>
      </c>
      <c r="F219" s="38" t="s">
        <v>67</v>
      </c>
      <c r="G219" s="38" t="s">
        <v>67</v>
      </c>
      <c r="H219" s="38" t="s">
        <v>67</v>
      </c>
      <c r="I219" s="38">
        <v>1</v>
      </c>
      <c r="J219" s="38" t="s">
        <v>67</v>
      </c>
      <c r="K219" s="38" t="s">
        <v>67</v>
      </c>
      <c r="L219" s="38" t="s">
        <v>67</v>
      </c>
      <c r="M219" s="38" t="s">
        <v>67</v>
      </c>
      <c r="N219" s="38">
        <v>0</v>
      </c>
      <c r="O219" s="173" t="s">
        <v>67</v>
      </c>
      <c r="P219" t="s">
        <v>67</v>
      </c>
      <c r="Q219">
        <v>0</v>
      </c>
      <c r="R219" s="38"/>
    </row>
    <row r="220" spans="1:18" x14ac:dyDescent="0.25">
      <c r="A220" s="38">
        <f>+COUNTIF($B$1:B220,ESTADISTICAS!B$9)</f>
        <v>0</v>
      </c>
      <c r="B220">
        <v>15</v>
      </c>
      <c r="C220" t="s">
        <v>261</v>
      </c>
      <c r="D220">
        <v>15236</v>
      </c>
      <c r="E220" s="38" t="s">
        <v>549</v>
      </c>
      <c r="F220" s="38" t="s">
        <v>67</v>
      </c>
      <c r="G220" s="38">
        <v>55</v>
      </c>
      <c r="H220" s="38">
        <v>41</v>
      </c>
      <c r="I220" s="38">
        <v>25</v>
      </c>
      <c r="J220" s="38" t="s">
        <v>67</v>
      </c>
      <c r="K220" s="38">
        <v>11</v>
      </c>
      <c r="L220" s="38" t="s">
        <v>67</v>
      </c>
      <c r="M220" s="38" t="s">
        <v>67</v>
      </c>
      <c r="N220" s="38">
        <v>0</v>
      </c>
      <c r="O220" s="173">
        <v>1</v>
      </c>
      <c r="P220" t="s">
        <v>67</v>
      </c>
      <c r="Q220">
        <v>0</v>
      </c>
      <c r="R220" s="38"/>
    </row>
    <row r="221" spans="1:18" x14ac:dyDescent="0.25">
      <c r="A221" s="38">
        <f>+COUNTIF($B$1:B221,ESTADISTICAS!B$9)</f>
        <v>0</v>
      </c>
      <c r="B221">
        <v>15</v>
      </c>
      <c r="C221" t="s">
        <v>261</v>
      </c>
      <c r="D221">
        <v>15238</v>
      </c>
      <c r="E221" s="38" t="s">
        <v>550</v>
      </c>
      <c r="F221" s="38">
        <v>6561</v>
      </c>
      <c r="G221" s="38">
        <v>6436</v>
      </c>
      <c r="H221" s="38">
        <v>6693</v>
      </c>
      <c r="I221" s="38">
        <v>6999</v>
      </c>
      <c r="J221" s="38">
        <v>6893</v>
      </c>
      <c r="K221" s="38">
        <v>6940</v>
      </c>
      <c r="L221" s="38">
        <v>7407</v>
      </c>
      <c r="M221" s="38">
        <v>6872</v>
      </c>
      <c r="N221" s="38">
        <v>7083</v>
      </c>
      <c r="O221" s="173">
        <v>7813</v>
      </c>
      <c r="P221">
        <v>7597</v>
      </c>
      <c r="Q221">
        <v>7550</v>
      </c>
      <c r="R221" s="38"/>
    </row>
    <row r="222" spans="1:18" x14ac:dyDescent="0.25">
      <c r="A222" s="38">
        <f>+COUNTIF($B$1:B222,ESTADISTICAS!B$9)</f>
        <v>0</v>
      </c>
      <c r="B222">
        <v>15</v>
      </c>
      <c r="C222" t="s">
        <v>261</v>
      </c>
      <c r="D222">
        <v>15244</v>
      </c>
      <c r="E222" s="38" t="s">
        <v>551</v>
      </c>
      <c r="F222" s="38" t="s">
        <v>67</v>
      </c>
      <c r="G222" s="38" t="s">
        <v>67</v>
      </c>
      <c r="H222" s="38">
        <v>26</v>
      </c>
      <c r="I222" s="38">
        <v>26</v>
      </c>
      <c r="J222" s="38">
        <v>11</v>
      </c>
      <c r="K222" s="38" t="s">
        <v>67</v>
      </c>
      <c r="L222" s="38" t="s">
        <v>67</v>
      </c>
      <c r="M222" s="38" t="s">
        <v>67</v>
      </c>
      <c r="N222" s="38">
        <v>0</v>
      </c>
      <c r="O222" s="173">
        <v>0</v>
      </c>
      <c r="P222">
        <v>1</v>
      </c>
      <c r="Q222">
        <v>0</v>
      </c>
      <c r="R222" s="38"/>
    </row>
    <row r="223" spans="1:18" x14ac:dyDescent="0.25">
      <c r="A223" s="38">
        <f>+COUNTIF($B$1:B223,ESTADISTICAS!B$9)</f>
        <v>0</v>
      </c>
      <c r="B223">
        <v>15</v>
      </c>
      <c r="C223" t="s">
        <v>261</v>
      </c>
      <c r="D223">
        <v>15248</v>
      </c>
      <c r="E223" s="38" t="s">
        <v>552</v>
      </c>
      <c r="F223" s="38" t="s">
        <v>67</v>
      </c>
      <c r="G223" s="38" t="s">
        <v>67</v>
      </c>
      <c r="H223" s="38" t="s">
        <v>67</v>
      </c>
      <c r="I223" s="38" t="s">
        <v>67</v>
      </c>
      <c r="J223" s="38" t="s">
        <v>67</v>
      </c>
      <c r="K223" s="38" t="s">
        <v>67</v>
      </c>
      <c r="L223" s="38" t="s">
        <v>67</v>
      </c>
      <c r="M223" s="38" t="s">
        <v>67</v>
      </c>
      <c r="N223" s="38">
        <v>0</v>
      </c>
      <c r="O223" s="173" t="s">
        <v>67</v>
      </c>
      <c r="P223" t="s">
        <v>67</v>
      </c>
      <c r="Q223">
        <v>0</v>
      </c>
      <c r="R223" s="38"/>
    </row>
    <row r="224" spans="1:18" x14ac:dyDescent="0.25">
      <c r="A224" s="38">
        <f>+COUNTIF($B$1:B224,ESTADISTICAS!B$9)</f>
        <v>0</v>
      </c>
      <c r="B224">
        <v>15</v>
      </c>
      <c r="C224" t="s">
        <v>261</v>
      </c>
      <c r="D224">
        <v>15272</v>
      </c>
      <c r="E224" s="38" t="s">
        <v>553</v>
      </c>
      <c r="F224" s="38">
        <v>57</v>
      </c>
      <c r="G224" s="38">
        <v>46</v>
      </c>
      <c r="H224" s="38" t="s">
        <v>67</v>
      </c>
      <c r="I224" s="38" t="s">
        <v>67</v>
      </c>
      <c r="J224" s="38" t="s">
        <v>67</v>
      </c>
      <c r="K224" s="38">
        <v>2</v>
      </c>
      <c r="L224" s="38">
        <v>1</v>
      </c>
      <c r="M224" s="38" t="s">
        <v>67</v>
      </c>
      <c r="N224" s="38">
        <v>0</v>
      </c>
      <c r="O224" s="173" t="s">
        <v>67</v>
      </c>
      <c r="P224" t="s">
        <v>67</v>
      </c>
      <c r="Q224">
        <v>0</v>
      </c>
      <c r="R224" s="38"/>
    </row>
    <row r="225" spans="1:18" x14ac:dyDescent="0.25">
      <c r="A225" s="38">
        <f>+COUNTIF($B$1:B225,ESTADISTICAS!B$9)</f>
        <v>0</v>
      </c>
      <c r="B225">
        <v>15</v>
      </c>
      <c r="C225" t="s">
        <v>261</v>
      </c>
      <c r="D225">
        <v>15276</v>
      </c>
      <c r="E225" s="38" t="s">
        <v>554</v>
      </c>
      <c r="F225" s="38" t="s">
        <v>67</v>
      </c>
      <c r="G225" s="38" t="s">
        <v>67</v>
      </c>
      <c r="H225" s="38">
        <v>23</v>
      </c>
      <c r="I225" s="38">
        <v>23</v>
      </c>
      <c r="J225" s="38">
        <v>13</v>
      </c>
      <c r="K225" s="38">
        <v>2</v>
      </c>
      <c r="L225" s="38" t="s">
        <v>67</v>
      </c>
      <c r="M225" s="38" t="s">
        <v>67</v>
      </c>
      <c r="N225" s="38">
        <v>0</v>
      </c>
      <c r="O225" s="173" t="s">
        <v>67</v>
      </c>
      <c r="P225" t="s">
        <v>67</v>
      </c>
      <c r="Q225">
        <v>0</v>
      </c>
      <c r="R225" s="38"/>
    </row>
    <row r="226" spans="1:18" x14ac:dyDescent="0.25">
      <c r="A226" s="38">
        <f>+COUNTIF($B$1:B226,ESTADISTICAS!B$9)</f>
        <v>0</v>
      </c>
      <c r="B226">
        <v>15</v>
      </c>
      <c r="C226" t="s">
        <v>261</v>
      </c>
      <c r="D226">
        <v>15293</v>
      </c>
      <c r="E226" s="38" t="s">
        <v>555</v>
      </c>
      <c r="F226" s="38" t="s">
        <v>67</v>
      </c>
      <c r="G226" s="38" t="s">
        <v>67</v>
      </c>
      <c r="H226" s="38">
        <v>34</v>
      </c>
      <c r="I226" s="38">
        <v>18</v>
      </c>
      <c r="J226" s="38">
        <v>16</v>
      </c>
      <c r="K226" s="38">
        <v>3</v>
      </c>
      <c r="L226" s="38" t="s">
        <v>67</v>
      </c>
      <c r="M226" s="38" t="s">
        <v>67</v>
      </c>
      <c r="N226" s="38">
        <v>0</v>
      </c>
      <c r="O226" s="173" t="s">
        <v>67</v>
      </c>
      <c r="P226" t="s">
        <v>67</v>
      </c>
      <c r="Q226">
        <v>0</v>
      </c>
      <c r="R226" s="38"/>
    </row>
    <row r="227" spans="1:18" x14ac:dyDescent="0.25">
      <c r="A227" s="38">
        <f>+COUNTIF($B$1:B227,ESTADISTICAS!B$9)</f>
        <v>0</v>
      </c>
      <c r="B227">
        <v>15</v>
      </c>
      <c r="C227" t="s">
        <v>261</v>
      </c>
      <c r="D227">
        <v>15296</v>
      </c>
      <c r="E227" s="38" t="s">
        <v>556</v>
      </c>
      <c r="F227" s="38" t="s">
        <v>67</v>
      </c>
      <c r="G227" s="38" t="s">
        <v>67</v>
      </c>
      <c r="H227" s="38">
        <v>1</v>
      </c>
      <c r="I227" s="38" t="s">
        <v>67</v>
      </c>
      <c r="J227" s="38" t="s">
        <v>67</v>
      </c>
      <c r="K227" s="38">
        <v>1</v>
      </c>
      <c r="L227" s="38" t="s">
        <v>67</v>
      </c>
      <c r="M227" s="38" t="s">
        <v>67</v>
      </c>
      <c r="N227" s="38">
        <v>0</v>
      </c>
      <c r="O227" s="173" t="s">
        <v>67</v>
      </c>
      <c r="P227" t="s">
        <v>67</v>
      </c>
      <c r="Q227">
        <v>0</v>
      </c>
      <c r="R227" s="38"/>
    </row>
    <row r="228" spans="1:18" x14ac:dyDescent="0.25">
      <c r="A228" s="38">
        <f>+COUNTIF($B$1:B228,ESTADISTICAS!B$9)</f>
        <v>0</v>
      </c>
      <c r="B228">
        <v>15</v>
      </c>
      <c r="C228" t="s">
        <v>261</v>
      </c>
      <c r="D228">
        <v>15299</v>
      </c>
      <c r="E228" s="38" t="s">
        <v>557</v>
      </c>
      <c r="F228" s="38">
        <v>541</v>
      </c>
      <c r="G228" s="38">
        <v>497</v>
      </c>
      <c r="H228" s="38">
        <v>471</v>
      </c>
      <c r="I228" s="38">
        <v>499</v>
      </c>
      <c r="J228" s="38">
        <v>431</v>
      </c>
      <c r="K228" s="38">
        <v>418</v>
      </c>
      <c r="L228" s="38">
        <v>365</v>
      </c>
      <c r="M228" s="38">
        <v>282</v>
      </c>
      <c r="N228" s="38">
        <v>271</v>
      </c>
      <c r="O228" s="173">
        <v>444</v>
      </c>
      <c r="P228">
        <v>333</v>
      </c>
      <c r="Q228">
        <v>507</v>
      </c>
      <c r="R228" s="38"/>
    </row>
    <row r="229" spans="1:18" x14ac:dyDescent="0.25">
      <c r="A229" s="38">
        <f>+COUNTIF($B$1:B229,ESTADISTICAS!B$9)</f>
        <v>0</v>
      </c>
      <c r="B229">
        <v>15</v>
      </c>
      <c r="C229" t="s">
        <v>261</v>
      </c>
      <c r="D229">
        <v>15322</v>
      </c>
      <c r="E229" s="38" t="s">
        <v>558</v>
      </c>
      <c r="F229" s="38">
        <v>19</v>
      </c>
      <c r="G229" s="38">
        <v>41</v>
      </c>
      <c r="H229" s="38">
        <v>111</v>
      </c>
      <c r="I229" s="38">
        <v>130</v>
      </c>
      <c r="J229" s="38">
        <v>103</v>
      </c>
      <c r="K229" s="38">
        <v>66</v>
      </c>
      <c r="L229" s="38">
        <v>81</v>
      </c>
      <c r="M229" s="38">
        <v>84</v>
      </c>
      <c r="N229" s="38">
        <v>69</v>
      </c>
      <c r="O229" s="173">
        <v>62</v>
      </c>
      <c r="P229" t="s">
        <v>67</v>
      </c>
      <c r="Q229">
        <v>0</v>
      </c>
      <c r="R229" s="38"/>
    </row>
    <row r="230" spans="1:18" x14ac:dyDescent="0.25">
      <c r="A230" s="38">
        <f>+COUNTIF($B$1:B230,ESTADISTICAS!B$9)</f>
        <v>0</v>
      </c>
      <c r="B230">
        <v>15</v>
      </c>
      <c r="C230" t="s">
        <v>261</v>
      </c>
      <c r="D230">
        <v>15325</v>
      </c>
      <c r="E230" s="38" t="s">
        <v>559</v>
      </c>
      <c r="F230" s="38">
        <v>33</v>
      </c>
      <c r="G230" s="38">
        <v>19</v>
      </c>
      <c r="H230" s="38">
        <v>18</v>
      </c>
      <c r="I230" s="38" t="s">
        <v>67</v>
      </c>
      <c r="J230" s="38" t="s">
        <v>67</v>
      </c>
      <c r="K230" s="38">
        <v>2</v>
      </c>
      <c r="L230" s="38" t="s">
        <v>67</v>
      </c>
      <c r="M230" s="38" t="s">
        <v>67</v>
      </c>
      <c r="N230" s="38">
        <v>0</v>
      </c>
      <c r="O230" s="173" t="s">
        <v>67</v>
      </c>
      <c r="P230" t="s">
        <v>67</v>
      </c>
      <c r="Q230">
        <v>0</v>
      </c>
      <c r="R230" s="38"/>
    </row>
    <row r="231" spans="1:18" x14ac:dyDescent="0.25">
      <c r="A231" s="38">
        <f>+COUNTIF($B$1:B231,ESTADISTICAS!B$9)</f>
        <v>0</v>
      </c>
      <c r="B231">
        <v>15</v>
      </c>
      <c r="C231" t="s">
        <v>261</v>
      </c>
      <c r="D231">
        <v>15332</v>
      </c>
      <c r="E231" s="38" t="s">
        <v>560</v>
      </c>
      <c r="F231" s="38">
        <v>73</v>
      </c>
      <c r="G231" s="38">
        <v>74</v>
      </c>
      <c r="H231" s="38">
        <v>114</v>
      </c>
      <c r="I231" s="38">
        <v>104</v>
      </c>
      <c r="J231" s="38">
        <v>65</v>
      </c>
      <c r="K231" s="38">
        <v>44</v>
      </c>
      <c r="L231" s="38">
        <v>17</v>
      </c>
      <c r="M231" s="38" t="s">
        <v>67</v>
      </c>
      <c r="N231" s="38">
        <v>0</v>
      </c>
      <c r="O231" s="173">
        <v>1</v>
      </c>
      <c r="P231" t="s">
        <v>67</v>
      </c>
      <c r="Q231">
        <v>0</v>
      </c>
      <c r="R231" s="38"/>
    </row>
    <row r="232" spans="1:18" x14ac:dyDescent="0.25">
      <c r="A232" s="38">
        <f>+COUNTIF($B$1:B232,ESTADISTICAS!B$9)</f>
        <v>0</v>
      </c>
      <c r="B232">
        <v>15</v>
      </c>
      <c r="C232" t="s">
        <v>261</v>
      </c>
      <c r="D232">
        <v>15362</v>
      </c>
      <c r="E232" s="38" t="s">
        <v>561</v>
      </c>
      <c r="F232" s="38" t="s">
        <v>67</v>
      </c>
      <c r="G232" s="38" t="s">
        <v>67</v>
      </c>
      <c r="H232" s="38" t="s">
        <v>67</v>
      </c>
      <c r="I232" s="38" t="s">
        <v>67</v>
      </c>
      <c r="J232" s="38" t="s">
        <v>67</v>
      </c>
      <c r="K232" s="38">
        <v>1</v>
      </c>
      <c r="L232" s="38" t="s">
        <v>67</v>
      </c>
      <c r="M232" s="38" t="s">
        <v>67</v>
      </c>
      <c r="N232" s="38">
        <v>0</v>
      </c>
      <c r="O232" s="173" t="s">
        <v>67</v>
      </c>
      <c r="P232" t="s">
        <v>67</v>
      </c>
      <c r="Q232">
        <v>0</v>
      </c>
      <c r="R232" s="38"/>
    </row>
    <row r="233" spans="1:18" x14ac:dyDescent="0.25">
      <c r="A233" s="38">
        <f>+COUNTIF($B$1:B233,ESTADISTICAS!B$9)</f>
        <v>0</v>
      </c>
      <c r="B233">
        <v>15</v>
      </c>
      <c r="C233" t="s">
        <v>261</v>
      </c>
      <c r="D233">
        <v>15367</v>
      </c>
      <c r="E233" s="38" t="s">
        <v>562</v>
      </c>
      <c r="F233" s="38">
        <v>36</v>
      </c>
      <c r="G233" s="38">
        <v>22</v>
      </c>
      <c r="H233" s="38" t="s">
        <v>67</v>
      </c>
      <c r="I233" s="38">
        <v>1</v>
      </c>
      <c r="J233" s="38" t="s">
        <v>67</v>
      </c>
      <c r="K233" s="38">
        <v>4</v>
      </c>
      <c r="L233" s="38" t="s">
        <v>67</v>
      </c>
      <c r="M233" s="38" t="s">
        <v>67</v>
      </c>
      <c r="N233" s="38">
        <v>0</v>
      </c>
      <c r="O233" s="173" t="s">
        <v>67</v>
      </c>
      <c r="P233" t="s">
        <v>67</v>
      </c>
      <c r="Q233">
        <v>0</v>
      </c>
      <c r="R233" s="38"/>
    </row>
    <row r="234" spans="1:18" x14ac:dyDescent="0.25">
      <c r="A234" s="38">
        <f>+COUNTIF($B$1:B234,ESTADISTICAS!B$9)</f>
        <v>0</v>
      </c>
      <c r="B234">
        <v>15</v>
      </c>
      <c r="C234" t="s">
        <v>261</v>
      </c>
      <c r="D234">
        <v>15368</v>
      </c>
      <c r="E234" s="38" t="s">
        <v>404</v>
      </c>
      <c r="F234" s="38">
        <v>1</v>
      </c>
      <c r="G234" s="38" t="s">
        <v>67</v>
      </c>
      <c r="H234" s="38">
        <v>1</v>
      </c>
      <c r="I234" s="38" t="s">
        <v>67</v>
      </c>
      <c r="J234" s="38" t="s">
        <v>67</v>
      </c>
      <c r="K234" s="38">
        <v>2</v>
      </c>
      <c r="L234" s="38" t="s">
        <v>67</v>
      </c>
      <c r="M234" s="38" t="s">
        <v>67</v>
      </c>
      <c r="N234" s="38">
        <v>0</v>
      </c>
      <c r="O234" s="173" t="s">
        <v>67</v>
      </c>
      <c r="P234" t="s">
        <v>67</v>
      </c>
      <c r="Q234">
        <v>0</v>
      </c>
      <c r="R234" s="38"/>
    </row>
    <row r="235" spans="1:18" x14ac:dyDescent="0.25">
      <c r="A235" s="38">
        <f>+COUNTIF($B$1:B235,ESTADISTICAS!B$9)</f>
        <v>0</v>
      </c>
      <c r="B235">
        <v>15</v>
      </c>
      <c r="C235" t="s">
        <v>261</v>
      </c>
      <c r="D235">
        <v>15377</v>
      </c>
      <c r="E235" s="38" t="s">
        <v>563</v>
      </c>
      <c r="F235" s="38" t="s">
        <v>67</v>
      </c>
      <c r="G235" s="38">
        <v>34</v>
      </c>
      <c r="H235" s="38">
        <v>27</v>
      </c>
      <c r="I235" s="38">
        <v>25</v>
      </c>
      <c r="J235" s="38" t="s">
        <v>67</v>
      </c>
      <c r="K235" s="38">
        <v>1</v>
      </c>
      <c r="L235" s="38" t="s">
        <v>67</v>
      </c>
      <c r="M235" s="38" t="s">
        <v>67</v>
      </c>
      <c r="N235" s="38">
        <v>0</v>
      </c>
      <c r="O235" s="173" t="s">
        <v>67</v>
      </c>
      <c r="P235" t="s">
        <v>67</v>
      </c>
      <c r="Q235">
        <v>0</v>
      </c>
      <c r="R235" s="38"/>
    </row>
    <row r="236" spans="1:18" x14ac:dyDescent="0.25">
      <c r="A236" s="38">
        <f>+COUNTIF($B$1:B236,ESTADISTICAS!B$9)</f>
        <v>0</v>
      </c>
      <c r="B236">
        <v>15</v>
      </c>
      <c r="C236" t="s">
        <v>261</v>
      </c>
      <c r="D236">
        <v>15380</v>
      </c>
      <c r="E236" s="38" t="s">
        <v>564</v>
      </c>
      <c r="F236" s="38" t="s">
        <v>67</v>
      </c>
      <c r="G236" s="38" t="s">
        <v>67</v>
      </c>
      <c r="H236" s="38" t="s">
        <v>67</v>
      </c>
      <c r="I236" s="38" t="s">
        <v>67</v>
      </c>
      <c r="J236" s="38" t="s">
        <v>67</v>
      </c>
      <c r="K236" s="38">
        <v>2</v>
      </c>
      <c r="L236" s="38" t="s">
        <v>67</v>
      </c>
      <c r="M236" s="38" t="s">
        <v>67</v>
      </c>
      <c r="N236" s="38">
        <v>0</v>
      </c>
      <c r="O236" s="173" t="s">
        <v>67</v>
      </c>
      <c r="P236" t="s">
        <v>67</v>
      </c>
      <c r="Q236">
        <v>0</v>
      </c>
      <c r="R236" s="38"/>
    </row>
    <row r="237" spans="1:18" x14ac:dyDescent="0.25">
      <c r="A237" s="38">
        <f>+COUNTIF($B$1:B237,ESTADISTICAS!B$9)</f>
        <v>0</v>
      </c>
      <c r="B237">
        <v>15</v>
      </c>
      <c r="C237" t="s">
        <v>261</v>
      </c>
      <c r="D237">
        <v>15403</v>
      </c>
      <c r="E237" s="38" t="s">
        <v>565</v>
      </c>
      <c r="F237" s="38">
        <v>21</v>
      </c>
      <c r="G237" s="38" t="s">
        <v>67</v>
      </c>
      <c r="H237" s="38" t="s">
        <v>67</v>
      </c>
      <c r="I237" s="38" t="s">
        <v>67</v>
      </c>
      <c r="J237" s="38" t="s">
        <v>67</v>
      </c>
      <c r="K237" s="38" t="s">
        <v>67</v>
      </c>
      <c r="L237" s="38" t="s">
        <v>67</v>
      </c>
      <c r="M237" s="38" t="s">
        <v>67</v>
      </c>
      <c r="N237" s="38">
        <v>0</v>
      </c>
      <c r="O237" s="173" t="s">
        <v>67</v>
      </c>
      <c r="P237" t="s">
        <v>67</v>
      </c>
      <c r="Q237">
        <v>0</v>
      </c>
      <c r="R237" s="38"/>
    </row>
    <row r="238" spans="1:18" x14ac:dyDescent="0.25">
      <c r="A238" s="38">
        <f>+COUNTIF($B$1:B238,ESTADISTICAS!B$9)</f>
        <v>0</v>
      </c>
      <c r="B238">
        <v>15</v>
      </c>
      <c r="C238" t="s">
        <v>261</v>
      </c>
      <c r="D238">
        <v>15407</v>
      </c>
      <c r="E238" s="38" t="s">
        <v>566</v>
      </c>
      <c r="F238" s="38" t="s">
        <v>67</v>
      </c>
      <c r="G238" s="38">
        <v>1</v>
      </c>
      <c r="H238" s="38" t="s">
        <v>67</v>
      </c>
      <c r="I238" s="38" t="s">
        <v>67</v>
      </c>
      <c r="J238" s="38" t="s">
        <v>67</v>
      </c>
      <c r="K238" s="38">
        <v>13</v>
      </c>
      <c r="L238" s="38">
        <v>32</v>
      </c>
      <c r="M238" s="38" t="s">
        <v>67</v>
      </c>
      <c r="N238" s="38">
        <v>0</v>
      </c>
      <c r="O238" s="173">
        <v>7</v>
      </c>
      <c r="P238" t="s">
        <v>67</v>
      </c>
      <c r="Q238">
        <v>0</v>
      </c>
      <c r="R238" s="38"/>
    </row>
    <row r="239" spans="1:18" x14ac:dyDescent="0.25">
      <c r="A239" s="38">
        <f>+COUNTIF($B$1:B239,ESTADISTICAS!B$9)</f>
        <v>0</v>
      </c>
      <c r="B239">
        <v>15</v>
      </c>
      <c r="C239" t="s">
        <v>261</v>
      </c>
      <c r="D239">
        <v>15425</v>
      </c>
      <c r="E239" s="38" t="s">
        <v>567</v>
      </c>
      <c r="F239" s="38">
        <v>39</v>
      </c>
      <c r="G239" s="38">
        <v>33</v>
      </c>
      <c r="H239" s="38">
        <v>28</v>
      </c>
      <c r="I239" s="38">
        <v>17</v>
      </c>
      <c r="J239" s="38">
        <v>13</v>
      </c>
      <c r="K239" s="38">
        <v>3</v>
      </c>
      <c r="L239" s="38" t="s">
        <v>67</v>
      </c>
      <c r="M239" s="38" t="s">
        <v>67</v>
      </c>
      <c r="N239" s="38">
        <v>0</v>
      </c>
      <c r="O239" s="173" t="s">
        <v>67</v>
      </c>
      <c r="P239" t="s">
        <v>67</v>
      </c>
      <c r="Q239">
        <v>0</v>
      </c>
      <c r="R239" s="38"/>
    </row>
    <row r="240" spans="1:18" x14ac:dyDescent="0.25">
      <c r="A240" s="38">
        <f>+COUNTIF($B$1:B240,ESTADISTICAS!B$9)</f>
        <v>0</v>
      </c>
      <c r="B240">
        <v>15</v>
      </c>
      <c r="C240" t="s">
        <v>261</v>
      </c>
      <c r="D240">
        <v>15442</v>
      </c>
      <c r="E240" s="38" t="s">
        <v>568</v>
      </c>
      <c r="F240" s="38" t="s">
        <v>67</v>
      </c>
      <c r="G240" s="38" t="s">
        <v>67</v>
      </c>
      <c r="H240" s="38">
        <v>1</v>
      </c>
      <c r="I240" s="38">
        <v>1</v>
      </c>
      <c r="J240" s="38" t="s">
        <v>67</v>
      </c>
      <c r="K240" s="38" t="s">
        <v>67</v>
      </c>
      <c r="L240" s="38" t="s">
        <v>67</v>
      </c>
      <c r="M240" s="38" t="s">
        <v>67</v>
      </c>
      <c r="N240" s="38">
        <v>0</v>
      </c>
      <c r="O240" s="173" t="s">
        <v>67</v>
      </c>
      <c r="P240" t="s">
        <v>67</v>
      </c>
      <c r="Q240">
        <v>0</v>
      </c>
      <c r="R240" s="38"/>
    </row>
    <row r="241" spans="1:18" x14ac:dyDescent="0.25">
      <c r="A241" s="38">
        <f>+COUNTIF($B$1:B241,ESTADISTICAS!B$9)</f>
        <v>0</v>
      </c>
      <c r="B241">
        <v>15</v>
      </c>
      <c r="C241" t="s">
        <v>261</v>
      </c>
      <c r="D241">
        <v>15455</v>
      </c>
      <c r="E241" s="38" t="s">
        <v>569</v>
      </c>
      <c r="F241" s="38">
        <v>91</v>
      </c>
      <c r="G241" s="38">
        <v>19</v>
      </c>
      <c r="H241" s="38">
        <v>52</v>
      </c>
      <c r="I241" s="38">
        <v>45</v>
      </c>
      <c r="J241" s="38">
        <v>40</v>
      </c>
      <c r="K241" s="38">
        <v>31</v>
      </c>
      <c r="L241" s="38">
        <v>110</v>
      </c>
      <c r="M241" s="38">
        <v>46</v>
      </c>
      <c r="N241" s="38">
        <v>55</v>
      </c>
      <c r="O241" s="173">
        <v>82</v>
      </c>
      <c r="P241">
        <v>52</v>
      </c>
      <c r="Q241">
        <v>55</v>
      </c>
      <c r="R241" s="38"/>
    </row>
    <row r="242" spans="1:18" x14ac:dyDescent="0.25">
      <c r="A242" s="38">
        <f>+COUNTIF($B$1:B242,ESTADISTICAS!B$9)</f>
        <v>0</v>
      </c>
      <c r="B242">
        <v>15</v>
      </c>
      <c r="C242" t="s">
        <v>261</v>
      </c>
      <c r="D242">
        <v>15464</v>
      </c>
      <c r="E242" s="38" t="s">
        <v>570</v>
      </c>
      <c r="F242" s="38" t="s">
        <v>67</v>
      </c>
      <c r="G242" s="38" t="s">
        <v>67</v>
      </c>
      <c r="H242" s="38">
        <v>1</v>
      </c>
      <c r="I242" s="38" t="s">
        <v>67</v>
      </c>
      <c r="J242" s="38" t="s">
        <v>67</v>
      </c>
      <c r="K242" s="38" t="s">
        <v>67</v>
      </c>
      <c r="L242" s="38" t="s">
        <v>67</v>
      </c>
      <c r="M242" s="38" t="s">
        <v>67</v>
      </c>
      <c r="N242" s="38">
        <v>0</v>
      </c>
      <c r="O242" s="173" t="s">
        <v>67</v>
      </c>
      <c r="P242" t="s">
        <v>67</v>
      </c>
      <c r="Q242">
        <v>0</v>
      </c>
      <c r="R242" s="38"/>
    </row>
    <row r="243" spans="1:18" x14ac:dyDescent="0.25">
      <c r="A243" s="38">
        <f>+COUNTIF($B$1:B243,ESTADISTICAS!B$9)</f>
        <v>0</v>
      </c>
      <c r="B243">
        <v>15</v>
      </c>
      <c r="C243" t="s">
        <v>261</v>
      </c>
      <c r="D243">
        <v>15466</v>
      </c>
      <c r="E243" s="38" t="s">
        <v>571</v>
      </c>
      <c r="F243" s="38" t="s">
        <v>67</v>
      </c>
      <c r="G243" s="38" t="s">
        <v>67</v>
      </c>
      <c r="H243" s="38" t="s">
        <v>67</v>
      </c>
      <c r="I243" s="38" t="s">
        <v>67</v>
      </c>
      <c r="J243" s="38" t="s">
        <v>67</v>
      </c>
      <c r="K243" s="38">
        <v>2</v>
      </c>
      <c r="L243" s="38" t="s">
        <v>67</v>
      </c>
      <c r="M243" s="38" t="s">
        <v>67</v>
      </c>
      <c r="N243" s="38">
        <v>0</v>
      </c>
      <c r="O243" s="173">
        <v>1</v>
      </c>
      <c r="P243" t="s">
        <v>67</v>
      </c>
      <c r="Q243">
        <v>0</v>
      </c>
      <c r="R243" s="38"/>
    </row>
    <row r="244" spans="1:18" x14ac:dyDescent="0.25">
      <c r="A244" s="38">
        <f>+COUNTIF($B$1:B244,ESTADISTICAS!B$9)</f>
        <v>0</v>
      </c>
      <c r="B244">
        <v>15</v>
      </c>
      <c r="C244" t="s">
        <v>261</v>
      </c>
      <c r="D244">
        <v>15469</v>
      </c>
      <c r="E244" s="38" t="s">
        <v>2607</v>
      </c>
      <c r="F244" s="38">
        <v>350</v>
      </c>
      <c r="G244" s="38">
        <v>371</v>
      </c>
      <c r="H244" s="38">
        <v>378</v>
      </c>
      <c r="I244" s="38">
        <v>312</v>
      </c>
      <c r="J244" s="38">
        <v>315</v>
      </c>
      <c r="K244" s="38">
        <v>159</v>
      </c>
      <c r="L244" s="38">
        <v>241</v>
      </c>
      <c r="M244" s="38">
        <v>280</v>
      </c>
      <c r="N244" s="38">
        <v>254</v>
      </c>
      <c r="O244" s="173">
        <v>208</v>
      </c>
      <c r="P244">
        <v>113</v>
      </c>
      <c r="Q244">
        <v>121</v>
      </c>
      <c r="R244" s="38"/>
    </row>
    <row r="245" spans="1:18" x14ac:dyDescent="0.25">
      <c r="A245" s="38">
        <f>+COUNTIF($B$1:B245,ESTADISTICAS!B$9)</f>
        <v>0</v>
      </c>
      <c r="B245">
        <v>15</v>
      </c>
      <c r="C245" t="s">
        <v>261</v>
      </c>
      <c r="D245">
        <v>15476</v>
      </c>
      <c r="E245" s="38" t="s">
        <v>572</v>
      </c>
      <c r="F245" s="38" t="s">
        <v>67</v>
      </c>
      <c r="G245" s="38" t="s">
        <v>67</v>
      </c>
      <c r="H245" s="38" t="s">
        <v>67</v>
      </c>
      <c r="I245" s="38" t="s">
        <v>67</v>
      </c>
      <c r="J245" s="38" t="s">
        <v>67</v>
      </c>
      <c r="K245" s="38">
        <v>1</v>
      </c>
      <c r="L245" s="38" t="s">
        <v>67</v>
      </c>
      <c r="M245" s="38" t="s">
        <v>67</v>
      </c>
      <c r="N245" s="38">
        <v>0</v>
      </c>
      <c r="O245" s="173" t="s">
        <v>67</v>
      </c>
      <c r="P245" t="s">
        <v>67</v>
      </c>
      <c r="Q245">
        <v>0</v>
      </c>
      <c r="R245" s="38"/>
    </row>
    <row r="246" spans="1:18" x14ac:dyDescent="0.25">
      <c r="A246" s="38">
        <f>+COUNTIF($B$1:B246,ESTADISTICAS!B$9)</f>
        <v>0</v>
      </c>
      <c r="B246">
        <v>15</v>
      </c>
      <c r="C246" t="s">
        <v>261</v>
      </c>
      <c r="D246">
        <v>15480</v>
      </c>
      <c r="E246" s="38" t="s">
        <v>573</v>
      </c>
      <c r="F246" s="38">
        <v>46</v>
      </c>
      <c r="G246" s="38">
        <v>29</v>
      </c>
      <c r="H246" s="38">
        <v>72</v>
      </c>
      <c r="I246" s="38">
        <v>54</v>
      </c>
      <c r="J246" s="38">
        <v>27</v>
      </c>
      <c r="K246" s="38">
        <v>2</v>
      </c>
      <c r="L246" s="38">
        <v>1</v>
      </c>
      <c r="M246" s="38" t="s">
        <v>67</v>
      </c>
      <c r="N246" s="38">
        <v>0</v>
      </c>
      <c r="O246" s="173">
        <v>1</v>
      </c>
      <c r="P246" t="s">
        <v>67</v>
      </c>
      <c r="Q246">
        <v>0</v>
      </c>
      <c r="R246" s="38"/>
    </row>
    <row r="247" spans="1:18" x14ac:dyDescent="0.25">
      <c r="A247" s="38">
        <f>+COUNTIF($B$1:B247,ESTADISTICAS!B$9)</f>
        <v>0</v>
      </c>
      <c r="B247">
        <v>15</v>
      </c>
      <c r="C247" t="s">
        <v>261</v>
      </c>
      <c r="D247">
        <v>15491</v>
      </c>
      <c r="E247" s="38" t="s">
        <v>574</v>
      </c>
      <c r="F247" s="38">
        <v>231</v>
      </c>
      <c r="G247" s="38">
        <v>249</v>
      </c>
      <c r="H247" s="38">
        <v>226</v>
      </c>
      <c r="I247" s="38">
        <v>83</v>
      </c>
      <c r="J247" s="38">
        <v>29</v>
      </c>
      <c r="K247" s="38">
        <v>43</v>
      </c>
      <c r="L247" s="38" t="s">
        <v>67</v>
      </c>
      <c r="M247" s="38" t="s">
        <v>67</v>
      </c>
      <c r="N247" s="38">
        <v>0</v>
      </c>
      <c r="O247" s="173">
        <v>2</v>
      </c>
      <c r="P247" t="s">
        <v>67</v>
      </c>
      <c r="Q247">
        <v>0</v>
      </c>
      <c r="R247" s="38"/>
    </row>
    <row r="248" spans="1:18" x14ac:dyDescent="0.25">
      <c r="A248" s="38">
        <f>+COUNTIF($B$1:B248,ESTADISTICAS!B$9)</f>
        <v>0</v>
      </c>
      <c r="B248">
        <v>15</v>
      </c>
      <c r="C248" t="s">
        <v>261</v>
      </c>
      <c r="D248">
        <v>15494</v>
      </c>
      <c r="E248" s="38" t="s">
        <v>575</v>
      </c>
      <c r="F248" s="38">
        <v>24</v>
      </c>
      <c r="G248" s="38" t="s">
        <v>67</v>
      </c>
      <c r="H248" s="38" t="s">
        <v>67</v>
      </c>
      <c r="I248" s="38" t="s">
        <v>67</v>
      </c>
      <c r="J248" s="38" t="s">
        <v>67</v>
      </c>
      <c r="K248" s="38">
        <v>4</v>
      </c>
      <c r="L248" s="38" t="s">
        <v>67</v>
      </c>
      <c r="M248" s="38" t="s">
        <v>67</v>
      </c>
      <c r="N248" s="38">
        <v>0</v>
      </c>
      <c r="O248" s="173">
        <v>1</v>
      </c>
      <c r="P248" t="s">
        <v>67</v>
      </c>
      <c r="Q248">
        <v>0</v>
      </c>
      <c r="R248" s="38"/>
    </row>
    <row r="249" spans="1:18" x14ac:dyDescent="0.25">
      <c r="A249" s="38">
        <f>+COUNTIF($B$1:B249,ESTADISTICAS!B$9)</f>
        <v>0</v>
      </c>
      <c r="B249">
        <v>15</v>
      </c>
      <c r="C249" t="s">
        <v>261</v>
      </c>
      <c r="D249">
        <v>15507</v>
      </c>
      <c r="E249" s="38" t="s">
        <v>576</v>
      </c>
      <c r="F249" s="38">
        <v>81</v>
      </c>
      <c r="G249" s="38">
        <v>73</v>
      </c>
      <c r="H249" s="38">
        <v>49</v>
      </c>
      <c r="I249" s="38">
        <v>42</v>
      </c>
      <c r="J249" s="38">
        <v>19</v>
      </c>
      <c r="K249" s="38">
        <v>2</v>
      </c>
      <c r="L249" s="38" t="s">
        <v>67</v>
      </c>
      <c r="M249" s="38" t="s">
        <v>67</v>
      </c>
      <c r="N249" s="38">
        <v>0</v>
      </c>
      <c r="O249" s="173">
        <v>24</v>
      </c>
      <c r="P249">
        <v>22</v>
      </c>
      <c r="Q249">
        <v>46</v>
      </c>
      <c r="R249" s="38"/>
    </row>
    <row r="250" spans="1:18" x14ac:dyDescent="0.25">
      <c r="A250" s="38">
        <f>+COUNTIF($B$1:B250,ESTADISTICAS!B$9)</f>
        <v>0</v>
      </c>
      <c r="B250">
        <v>15</v>
      </c>
      <c r="C250" t="s">
        <v>261</v>
      </c>
      <c r="D250">
        <v>15514</v>
      </c>
      <c r="E250" s="38" t="s">
        <v>577</v>
      </c>
      <c r="F250" s="38" t="s">
        <v>67</v>
      </c>
      <c r="G250" s="38" t="s">
        <v>67</v>
      </c>
      <c r="H250" s="38" t="s">
        <v>67</v>
      </c>
      <c r="I250" s="38" t="s">
        <v>67</v>
      </c>
      <c r="J250" s="38" t="s">
        <v>67</v>
      </c>
      <c r="K250" s="38" t="s">
        <v>67</v>
      </c>
      <c r="L250" s="38" t="s">
        <v>67</v>
      </c>
      <c r="M250" s="38" t="s">
        <v>67</v>
      </c>
      <c r="N250" s="38">
        <v>0</v>
      </c>
      <c r="O250" s="173" t="s">
        <v>67</v>
      </c>
      <c r="P250" t="s">
        <v>67</v>
      </c>
      <c r="Q250">
        <v>0</v>
      </c>
      <c r="R250" s="38"/>
    </row>
    <row r="251" spans="1:18" x14ac:dyDescent="0.25">
      <c r="A251" s="38">
        <f>+COUNTIF($B$1:B251,ESTADISTICAS!B$9)</f>
        <v>0</v>
      </c>
      <c r="B251">
        <v>15</v>
      </c>
      <c r="C251" t="s">
        <v>261</v>
      </c>
      <c r="D251">
        <v>15516</v>
      </c>
      <c r="E251" s="38" t="s">
        <v>578</v>
      </c>
      <c r="F251" s="38">
        <v>200</v>
      </c>
      <c r="G251" s="38">
        <v>176</v>
      </c>
      <c r="H251" s="38">
        <v>415</v>
      </c>
      <c r="I251" s="38">
        <v>413</v>
      </c>
      <c r="J251" s="38">
        <v>326</v>
      </c>
      <c r="K251" s="38">
        <v>72</v>
      </c>
      <c r="L251" s="38" t="s">
        <v>67</v>
      </c>
      <c r="M251" s="38" t="s">
        <v>67</v>
      </c>
      <c r="N251" s="38">
        <v>0</v>
      </c>
      <c r="O251" s="173">
        <v>1</v>
      </c>
      <c r="P251" t="s">
        <v>67</v>
      </c>
      <c r="Q251">
        <v>0</v>
      </c>
      <c r="R251" s="38"/>
    </row>
    <row r="252" spans="1:18" x14ac:dyDescent="0.25">
      <c r="A252" s="38">
        <f>+COUNTIF($B$1:B252,ESTADISTICAS!B$9)</f>
        <v>0</v>
      </c>
      <c r="B252">
        <v>15</v>
      </c>
      <c r="C252" t="s">
        <v>261</v>
      </c>
      <c r="D252">
        <v>15518</v>
      </c>
      <c r="E252" s="38" t="s">
        <v>579</v>
      </c>
      <c r="F252" s="38" t="s">
        <v>67</v>
      </c>
      <c r="G252" s="38" t="s">
        <v>67</v>
      </c>
      <c r="H252" s="38" t="s">
        <v>67</v>
      </c>
      <c r="I252" s="38" t="s">
        <v>67</v>
      </c>
      <c r="J252" s="38" t="s">
        <v>67</v>
      </c>
      <c r="K252" s="38" t="s">
        <v>67</v>
      </c>
      <c r="L252" s="38" t="s">
        <v>67</v>
      </c>
      <c r="M252" s="38" t="s">
        <v>67</v>
      </c>
      <c r="N252" s="38">
        <v>0</v>
      </c>
      <c r="O252" s="173" t="s">
        <v>67</v>
      </c>
      <c r="P252" t="s">
        <v>67</v>
      </c>
      <c r="Q252">
        <v>0</v>
      </c>
      <c r="R252" s="38"/>
    </row>
    <row r="253" spans="1:18" x14ac:dyDescent="0.25">
      <c r="A253" s="38">
        <f>+COUNTIF($B$1:B253,ESTADISTICAS!B$9)</f>
        <v>0</v>
      </c>
      <c r="B253">
        <v>15</v>
      </c>
      <c r="C253" t="s">
        <v>261</v>
      </c>
      <c r="D253">
        <v>15522</v>
      </c>
      <c r="E253" s="38" t="s">
        <v>580</v>
      </c>
      <c r="F253" s="38" t="s">
        <v>67</v>
      </c>
      <c r="G253" s="38" t="s">
        <v>67</v>
      </c>
      <c r="H253" s="38" t="s">
        <v>67</v>
      </c>
      <c r="I253" s="38" t="s">
        <v>67</v>
      </c>
      <c r="J253" s="38" t="s">
        <v>67</v>
      </c>
      <c r="K253" s="38" t="s">
        <v>67</v>
      </c>
      <c r="L253" s="38" t="s">
        <v>67</v>
      </c>
      <c r="M253" s="38" t="s">
        <v>67</v>
      </c>
      <c r="N253" s="38">
        <v>0</v>
      </c>
      <c r="O253" s="173" t="s">
        <v>67</v>
      </c>
      <c r="P253" t="s">
        <v>67</v>
      </c>
      <c r="Q253">
        <v>0</v>
      </c>
      <c r="R253" s="38"/>
    </row>
    <row r="254" spans="1:18" x14ac:dyDescent="0.25">
      <c r="A254" s="38">
        <f>+COUNTIF($B$1:B254,ESTADISTICAS!B$9)</f>
        <v>0</v>
      </c>
      <c r="B254">
        <v>15</v>
      </c>
      <c r="C254" t="s">
        <v>261</v>
      </c>
      <c r="D254">
        <v>15531</v>
      </c>
      <c r="E254" s="38" t="s">
        <v>581</v>
      </c>
      <c r="F254" s="38" t="s">
        <v>67</v>
      </c>
      <c r="G254" s="38">
        <v>34</v>
      </c>
      <c r="H254" s="38">
        <v>34</v>
      </c>
      <c r="I254" s="38">
        <v>24</v>
      </c>
      <c r="J254" s="38" t="s">
        <v>67</v>
      </c>
      <c r="K254" s="38">
        <v>1</v>
      </c>
      <c r="L254" s="38" t="s">
        <v>67</v>
      </c>
      <c r="M254" s="38" t="s">
        <v>67</v>
      </c>
      <c r="N254" s="38">
        <v>0</v>
      </c>
      <c r="O254" s="173" t="s">
        <v>67</v>
      </c>
      <c r="P254" t="s">
        <v>67</v>
      </c>
      <c r="Q254">
        <v>0</v>
      </c>
      <c r="R254" s="38"/>
    </row>
    <row r="255" spans="1:18" x14ac:dyDescent="0.25">
      <c r="A255" s="38">
        <f>+COUNTIF($B$1:B255,ESTADISTICAS!B$9)</f>
        <v>0</v>
      </c>
      <c r="B255">
        <v>15</v>
      </c>
      <c r="C255" t="s">
        <v>261</v>
      </c>
      <c r="D255">
        <v>15533</v>
      </c>
      <c r="E255" s="38" t="s">
        <v>582</v>
      </c>
      <c r="F255" s="38">
        <v>27</v>
      </c>
      <c r="G255" s="38">
        <v>27</v>
      </c>
      <c r="H255" s="38">
        <v>22</v>
      </c>
      <c r="I255" s="38" t="s">
        <v>67</v>
      </c>
      <c r="J255" s="38" t="s">
        <v>67</v>
      </c>
      <c r="K255" s="38">
        <v>1</v>
      </c>
      <c r="L255" s="38" t="s">
        <v>67</v>
      </c>
      <c r="M255" s="38" t="s">
        <v>67</v>
      </c>
      <c r="N255" s="38">
        <v>0</v>
      </c>
      <c r="O255" s="173" t="s">
        <v>67</v>
      </c>
      <c r="P255" t="s">
        <v>67</v>
      </c>
      <c r="Q255">
        <v>0</v>
      </c>
      <c r="R255" s="38"/>
    </row>
    <row r="256" spans="1:18" x14ac:dyDescent="0.25">
      <c r="A256" s="38">
        <f>+COUNTIF($B$1:B256,ESTADISTICAS!B$9)</f>
        <v>0</v>
      </c>
      <c r="B256">
        <v>15</v>
      </c>
      <c r="C256" t="s">
        <v>261</v>
      </c>
      <c r="D256">
        <v>15537</v>
      </c>
      <c r="E256" s="38" t="s">
        <v>583</v>
      </c>
      <c r="F256" s="38">
        <v>26</v>
      </c>
      <c r="G256" s="38">
        <v>26</v>
      </c>
      <c r="H256" s="38">
        <v>26</v>
      </c>
      <c r="I256" s="38">
        <v>1</v>
      </c>
      <c r="J256" s="38">
        <v>1</v>
      </c>
      <c r="K256" s="38">
        <v>1</v>
      </c>
      <c r="L256" s="38" t="s">
        <v>67</v>
      </c>
      <c r="M256" s="38" t="s">
        <v>67</v>
      </c>
      <c r="N256" s="38">
        <v>0</v>
      </c>
      <c r="O256" s="173" t="s">
        <v>67</v>
      </c>
      <c r="P256" t="s">
        <v>67</v>
      </c>
      <c r="Q256">
        <v>0</v>
      </c>
      <c r="R256" s="38"/>
    </row>
    <row r="257" spans="1:18" x14ac:dyDescent="0.25">
      <c r="A257" s="38">
        <f>+COUNTIF($B$1:B257,ESTADISTICAS!B$9)</f>
        <v>0</v>
      </c>
      <c r="B257">
        <v>15</v>
      </c>
      <c r="C257" t="s">
        <v>261</v>
      </c>
      <c r="D257">
        <v>15542</v>
      </c>
      <c r="E257" s="38" t="s">
        <v>584</v>
      </c>
      <c r="F257" s="38">
        <v>2</v>
      </c>
      <c r="G257" s="38">
        <v>3</v>
      </c>
      <c r="H257" s="38">
        <v>2</v>
      </c>
      <c r="I257" s="38">
        <v>2</v>
      </c>
      <c r="J257" s="38">
        <v>1</v>
      </c>
      <c r="K257" s="38">
        <v>1</v>
      </c>
      <c r="L257" s="38" t="s">
        <v>67</v>
      </c>
      <c r="M257" s="38" t="s">
        <v>67</v>
      </c>
      <c r="N257" s="38">
        <v>0</v>
      </c>
      <c r="O257" s="173">
        <v>0</v>
      </c>
      <c r="P257" t="s">
        <v>67</v>
      </c>
      <c r="Q257">
        <v>0</v>
      </c>
      <c r="R257" s="38"/>
    </row>
    <row r="258" spans="1:18" x14ac:dyDescent="0.25">
      <c r="A258" s="38">
        <f>+COUNTIF($B$1:B258,ESTADISTICAS!B$9)</f>
        <v>0</v>
      </c>
      <c r="B258">
        <v>15</v>
      </c>
      <c r="C258" t="s">
        <v>261</v>
      </c>
      <c r="D258">
        <v>15550</v>
      </c>
      <c r="E258" s="38" t="s">
        <v>585</v>
      </c>
      <c r="F258" s="38" t="s">
        <v>67</v>
      </c>
      <c r="G258" s="38" t="s">
        <v>67</v>
      </c>
      <c r="H258" s="38">
        <v>1</v>
      </c>
      <c r="I258" s="38" t="s">
        <v>67</v>
      </c>
      <c r="J258" s="38" t="s">
        <v>67</v>
      </c>
      <c r="K258" s="38" t="s">
        <v>67</v>
      </c>
      <c r="L258" s="38" t="s">
        <v>67</v>
      </c>
      <c r="M258" s="38" t="s">
        <v>67</v>
      </c>
      <c r="N258" s="38">
        <v>0</v>
      </c>
      <c r="O258" s="173" t="s">
        <v>67</v>
      </c>
      <c r="P258" t="s">
        <v>67</v>
      </c>
      <c r="Q258">
        <v>0</v>
      </c>
      <c r="R258" s="38"/>
    </row>
    <row r="259" spans="1:18" x14ac:dyDescent="0.25">
      <c r="A259" s="38">
        <f>+COUNTIF($B$1:B259,ESTADISTICAS!B$9)</f>
        <v>0</v>
      </c>
      <c r="B259">
        <v>15</v>
      </c>
      <c r="C259" t="s">
        <v>261</v>
      </c>
      <c r="D259">
        <v>15572</v>
      </c>
      <c r="E259" s="38" t="s">
        <v>2608</v>
      </c>
      <c r="F259" s="38">
        <v>860</v>
      </c>
      <c r="G259" s="38">
        <v>700</v>
      </c>
      <c r="H259" s="38">
        <v>547</v>
      </c>
      <c r="I259" s="38">
        <v>317</v>
      </c>
      <c r="J259" s="38">
        <v>189</v>
      </c>
      <c r="K259" s="38">
        <v>297</v>
      </c>
      <c r="L259" s="38">
        <v>455</v>
      </c>
      <c r="M259" s="38">
        <v>596</v>
      </c>
      <c r="N259" s="38">
        <v>575</v>
      </c>
      <c r="O259" s="173">
        <v>568</v>
      </c>
      <c r="P259">
        <v>476</v>
      </c>
      <c r="Q259">
        <v>352</v>
      </c>
      <c r="R259" s="38"/>
    </row>
    <row r="260" spans="1:18" x14ac:dyDescent="0.25">
      <c r="A260" s="38">
        <f>+COUNTIF($B$1:B260,ESTADISTICAS!B$9)</f>
        <v>0</v>
      </c>
      <c r="B260">
        <v>15</v>
      </c>
      <c r="C260" t="s">
        <v>261</v>
      </c>
      <c r="D260">
        <v>15580</v>
      </c>
      <c r="E260" s="38" t="s">
        <v>2609</v>
      </c>
      <c r="F260" s="38" t="s">
        <v>67</v>
      </c>
      <c r="G260" s="38">
        <v>40</v>
      </c>
      <c r="H260" s="38">
        <v>32</v>
      </c>
      <c r="I260" s="38">
        <v>29</v>
      </c>
      <c r="J260" s="38" t="s">
        <v>67</v>
      </c>
      <c r="K260" s="38" t="s">
        <v>67</v>
      </c>
      <c r="L260" s="38">
        <v>1</v>
      </c>
      <c r="M260" s="38">
        <v>1</v>
      </c>
      <c r="N260" s="38">
        <v>0</v>
      </c>
      <c r="O260" s="173" t="s">
        <v>67</v>
      </c>
      <c r="P260" t="s">
        <v>67</v>
      </c>
      <c r="Q260">
        <v>1</v>
      </c>
      <c r="R260" s="38"/>
    </row>
    <row r="261" spans="1:18" x14ac:dyDescent="0.25">
      <c r="A261" s="38">
        <f>+COUNTIF($B$1:B261,ESTADISTICAS!B$9)</f>
        <v>0</v>
      </c>
      <c r="B261">
        <v>15</v>
      </c>
      <c r="C261" t="s">
        <v>261</v>
      </c>
      <c r="D261">
        <v>15599</v>
      </c>
      <c r="E261" s="38" t="s">
        <v>586</v>
      </c>
      <c r="F261" s="38">
        <v>68</v>
      </c>
      <c r="G261" s="38" t="s">
        <v>67</v>
      </c>
      <c r="H261" s="38">
        <v>33</v>
      </c>
      <c r="I261" s="38">
        <v>33</v>
      </c>
      <c r="J261" s="38">
        <v>29</v>
      </c>
      <c r="K261" s="38" t="s">
        <v>67</v>
      </c>
      <c r="L261" s="38" t="s">
        <v>67</v>
      </c>
      <c r="M261" s="38" t="s">
        <v>67</v>
      </c>
      <c r="N261" s="38">
        <v>0</v>
      </c>
      <c r="O261" s="173">
        <v>0</v>
      </c>
      <c r="P261" t="s">
        <v>67</v>
      </c>
      <c r="Q261">
        <v>0</v>
      </c>
      <c r="R261" s="38"/>
    </row>
    <row r="262" spans="1:18" x14ac:dyDescent="0.25">
      <c r="A262" s="38">
        <f>+COUNTIF($B$1:B262,ESTADISTICAS!B$9)</f>
        <v>0</v>
      </c>
      <c r="B262">
        <v>15</v>
      </c>
      <c r="C262" t="s">
        <v>261</v>
      </c>
      <c r="D262">
        <v>15600</v>
      </c>
      <c r="E262" s="38" t="s">
        <v>587</v>
      </c>
      <c r="F262" s="38" t="s">
        <v>67</v>
      </c>
      <c r="G262" s="38" t="s">
        <v>67</v>
      </c>
      <c r="H262" s="38" t="s">
        <v>67</v>
      </c>
      <c r="I262" s="38" t="s">
        <v>67</v>
      </c>
      <c r="J262" s="38" t="s">
        <v>67</v>
      </c>
      <c r="K262" s="38">
        <v>1</v>
      </c>
      <c r="L262" s="38" t="s">
        <v>67</v>
      </c>
      <c r="M262" s="38" t="s">
        <v>67</v>
      </c>
      <c r="N262" s="38">
        <v>0</v>
      </c>
      <c r="O262" s="173" t="s">
        <v>67</v>
      </c>
      <c r="P262" t="s">
        <v>67</v>
      </c>
      <c r="Q262">
        <v>0</v>
      </c>
      <c r="R262" s="38"/>
    </row>
    <row r="263" spans="1:18" x14ac:dyDescent="0.25">
      <c r="A263" s="38">
        <f>+COUNTIF($B$1:B263,ESTADISTICAS!B$9)</f>
        <v>0</v>
      </c>
      <c r="B263">
        <v>15</v>
      </c>
      <c r="C263" t="s">
        <v>261</v>
      </c>
      <c r="D263">
        <v>15621</v>
      </c>
      <c r="E263" s="38" t="s">
        <v>588</v>
      </c>
      <c r="F263" s="38">
        <v>32</v>
      </c>
      <c r="G263" s="38" t="s">
        <v>67</v>
      </c>
      <c r="H263" s="38">
        <v>66</v>
      </c>
      <c r="I263" s="38">
        <v>63</v>
      </c>
      <c r="J263" s="38">
        <v>44</v>
      </c>
      <c r="K263" s="38" t="s">
        <v>67</v>
      </c>
      <c r="L263" s="38">
        <v>13</v>
      </c>
      <c r="M263" s="38" t="s">
        <v>67</v>
      </c>
      <c r="N263" s="38">
        <v>0</v>
      </c>
      <c r="O263" s="173">
        <v>17</v>
      </c>
      <c r="P263" t="s">
        <v>67</v>
      </c>
      <c r="Q263">
        <v>0</v>
      </c>
      <c r="R263" s="38"/>
    </row>
    <row r="264" spans="1:18" x14ac:dyDescent="0.25">
      <c r="A264" s="38">
        <f>+COUNTIF($B$1:B264,ESTADISTICAS!B$9)</f>
        <v>0</v>
      </c>
      <c r="B264">
        <v>15</v>
      </c>
      <c r="C264" t="s">
        <v>261</v>
      </c>
      <c r="D264">
        <v>15632</v>
      </c>
      <c r="E264" s="38" t="s">
        <v>589</v>
      </c>
      <c r="F264" s="38" t="s">
        <v>67</v>
      </c>
      <c r="G264" s="38" t="s">
        <v>67</v>
      </c>
      <c r="H264" s="38" t="s">
        <v>67</v>
      </c>
      <c r="I264" s="38" t="s">
        <v>67</v>
      </c>
      <c r="J264" s="38" t="s">
        <v>67</v>
      </c>
      <c r="K264" s="38">
        <v>2</v>
      </c>
      <c r="L264" s="38" t="s">
        <v>67</v>
      </c>
      <c r="M264" s="38" t="s">
        <v>67</v>
      </c>
      <c r="N264" s="38">
        <v>0</v>
      </c>
      <c r="O264" s="173" t="s">
        <v>67</v>
      </c>
      <c r="P264" t="s">
        <v>67</v>
      </c>
      <c r="Q264">
        <v>0</v>
      </c>
      <c r="R264" s="38"/>
    </row>
    <row r="265" spans="1:18" x14ac:dyDescent="0.25">
      <c r="A265" s="38">
        <f>+COUNTIF($B$1:B265,ESTADISTICAS!B$9)</f>
        <v>0</v>
      </c>
      <c r="B265">
        <v>15</v>
      </c>
      <c r="C265" t="s">
        <v>261</v>
      </c>
      <c r="D265">
        <v>15638</v>
      </c>
      <c r="E265" s="38" t="s">
        <v>590</v>
      </c>
      <c r="F265" s="38" t="s">
        <v>67</v>
      </c>
      <c r="G265" s="38" t="s">
        <v>67</v>
      </c>
      <c r="H265" s="38" t="s">
        <v>67</v>
      </c>
      <c r="I265" s="38" t="s">
        <v>67</v>
      </c>
      <c r="J265" s="38" t="s">
        <v>67</v>
      </c>
      <c r="K265" s="38">
        <v>3</v>
      </c>
      <c r="L265" s="38" t="s">
        <v>67</v>
      </c>
      <c r="M265" s="38" t="s">
        <v>67</v>
      </c>
      <c r="N265" s="38">
        <v>0</v>
      </c>
      <c r="O265" s="173" t="s">
        <v>67</v>
      </c>
      <c r="P265" t="s">
        <v>67</v>
      </c>
      <c r="Q265">
        <v>0</v>
      </c>
      <c r="R265" s="38"/>
    </row>
    <row r="266" spans="1:18" x14ac:dyDescent="0.25">
      <c r="A266" s="38">
        <f>+COUNTIF($B$1:B266,ESTADISTICAS!B$9)</f>
        <v>0</v>
      </c>
      <c r="B266">
        <v>15</v>
      </c>
      <c r="C266" t="s">
        <v>261</v>
      </c>
      <c r="D266">
        <v>15646</v>
      </c>
      <c r="E266" s="38" t="s">
        <v>591</v>
      </c>
      <c r="F266" s="38">
        <v>226</v>
      </c>
      <c r="G266" s="38">
        <v>238</v>
      </c>
      <c r="H266" s="38">
        <v>299</v>
      </c>
      <c r="I266" s="38">
        <v>363</v>
      </c>
      <c r="J266" s="38">
        <v>219</v>
      </c>
      <c r="K266" s="38">
        <v>129</v>
      </c>
      <c r="L266" s="38">
        <v>7</v>
      </c>
      <c r="M266" s="38" t="s">
        <v>67</v>
      </c>
      <c r="N266" s="38">
        <v>0</v>
      </c>
      <c r="O266" s="173">
        <v>3</v>
      </c>
      <c r="P266" t="s">
        <v>67</v>
      </c>
      <c r="Q266">
        <v>0</v>
      </c>
      <c r="R266" s="38"/>
    </row>
    <row r="267" spans="1:18" x14ac:dyDescent="0.25">
      <c r="A267" s="38">
        <f>+COUNTIF($B$1:B267,ESTADISTICAS!B$9)</f>
        <v>0</v>
      </c>
      <c r="B267">
        <v>15</v>
      </c>
      <c r="C267" t="s">
        <v>261</v>
      </c>
      <c r="D267">
        <v>15664</v>
      </c>
      <c r="E267" s="38" t="s">
        <v>592</v>
      </c>
      <c r="F267" s="38">
        <v>1</v>
      </c>
      <c r="G267" s="38" t="s">
        <v>67</v>
      </c>
      <c r="H267" s="38" t="s">
        <v>67</v>
      </c>
      <c r="I267" s="38" t="s">
        <v>67</v>
      </c>
      <c r="J267" s="38" t="s">
        <v>67</v>
      </c>
      <c r="K267" s="38">
        <v>5</v>
      </c>
      <c r="L267" s="38" t="s">
        <v>67</v>
      </c>
      <c r="M267" s="38" t="s">
        <v>67</v>
      </c>
      <c r="N267" s="38">
        <v>0</v>
      </c>
      <c r="O267" s="173" t="s">
        <v>67</v>
      </c>
      <c r="P267" t="s">
        <v>67</v>
      </c>
      <c r="Q267">
        <v>0</v>
      </c>
      <c r="R267" s="38"/>
    </row>
    <row r="268" spans="1:18" x14ac:dyDescent="0.25">
      <c r="A268" s="38">
        <f>+COUNTIF($B$1:B268,ESTADISTICAS!B$9)</f>
        <v>0</v>
      </c>
      <c r="B268">
        <v>15</v>
      </c>
      <c r="C268" t="s">
        <v>261</v>
      </c>
      <c r="D268">
        <v>15667</v>
      </c>
      <c r="E268" s="38" t="s">
        <v>593</v>
      </c>
      <c r="F268" s="38" t="s">
        <v>67</v>
      </c>
      <c r="G268" s="38" t="s">
        <v>67</v>
      </c>
      <c r="H268" s="38">
        <v>73</v>
      </c>
      <c r="I268" s="38">
        <v>69</v>
      </c>
      <c r="J268" s="38">
        <v>55</v>
      </c>
      <c r="K268" s="38">
        <v>2</v>
      </c>
      <c r="L268" s="38" t="s">
        <v>67</v>
      </c>
      <c r="M268" s="38" t="s">
        <v>67</v>
      </c>
      <c r="N268" s="38">
        <v>0</v>
      </c>
      <c r="O268" s="173" t="s">
        <v>67</v>
      </c>
      <c r="P268" t="s">
        <v>67</v>
      </c>
      <c r="Q268">
        <v>0</v>
      </c>
      <c r="R268" s="38"/>
    </row>
    <row r="269" spans="1:18" x14ac:dyDescent="0.25">
      <c r="A269" s="38">
        <f>+COUNTIF($B$1:B269,ESTADISTICAS!B$9)</f>
        <v>0</v>
      </c>
      <c r="B269">
        <v>15</v>
      </c>
      <c r="C269" t="s">
        <v>261</v>
      </c>
      <c r="D269">
        <v>15673</v>
      </c>
      <c r="E269" s="38" t="s">
        <v>594</v>
      </c>
      <c r="F269" s="38" t="s">
        <v>67</v>
      </c>
      <c r="G269" s="38" t="s">
        <v>67</v>
      </c>
      <c r="H269" s="38" t="s">
        <v>67</v>
      </c>
      <c r="I269" s="38" t="s">
        <v>67</v>
      </c>
      <c r="J269" s="38" t="s">
        <v>67</v>
      </c>
      <c r="K269" s="38" t="s">
        <v>67</v>
      </c>
      <c r="L269" s="38">
        <v>1</v>
      </c>
      <c r="M269" s="38" t="s">
        <v>67</v>
      </c>
      <c r="N269" s="38">
        <v>0</v>
      </c>
      <c r="O269" s="173">
        <v>0</v>
      </c>
      <c r="P269" t="s">
        <v>67</v>
      </c>
      <c r="Q269">
        <v>0</v>
      </c>
      <c r="R269" s="38"/>
    </row>
    <row r="270" spans="1:18" x14ac:dyDescent="0.25">
      <c r="A270" s="38">
        <f>+COUNTIF($B$1:B270,ESTADISTICAS!B$9)</f>
        <v>0</v>
      </c>
      <c r="B270">
        <v>15</v>
      </c>
      <c r="C270" t="s">
        <v>261</v>
      </c>
      <c r="D270">
        <v>15676</v>
      </c>
      <c r="E270" s="38" t="s">
        <v>595</v>
      </c>
      <c r="F270" s="38" t="s">
        <v>67</v>
      </c>
      <c r="G270" s="38">
        <v>30</v>
      </c>
      <c r="H270" s="38">
        <v>29</v>
      </c>
      <c r="I270" s="38">
        <v>17</v>
      </c>
      <c r="J270" s="38" t="s">
        <v>67</v>
      </c>
      <c r="K270" s="38">
        <v>2</v>
      </c>
      <c r="L270" s="38">
        <v>1</v>
      </c>
      <c r="M270" s="38" t="s">
        <v>67</v>
      </c>
      <c r="N270" s="38">
        <v>0</v>
      </c>
      <c r="O270" s="173">
        <v>1</v>
      </c>
      <c r="P270" t="s">
        <v>67</v>
      </c>
      <c r="Q270">
        <v>0</v>
      </c>
      <c r="R270" s="38"/>
    </row>
    <row r="271" spans="1:18" x14ac:dyDescent="0.25">
      <c r="A271" s="38">
        <f>+COUNTIF($B$1:B271,ESTADISTICAS!B$9)</f>
        <v>0</v>
      </c>
      <c r="B271">
        <v>15</v>
      </c>
      <c r="C271" t="s">
        <v>261</v>
      </c>
      <c r="D271">
        <v>15681</v>
      </c>
      <c r="E271" s="38" t="s">
        <v>596</v>
      </c>
      <c r="F271" s="38" t="s">
        <v>67</v>
      </c>
      <c r="G271" s="38" t="s">
        <v>67</v>
      </c>
      <c r="H271" s="38" t="s">
        <v>67</v>
      </c>
      <c r="I271" s="38" t="s">
        <v>67</v>
      </c>
      <c r="J271" s="38" t="s">
        <v>67</v>
      </c>
      <c r="K271" s="38">
        <v>1</v>
      </c>
      <c r="L271" s="38" t="s">
        <v>67</v>
      </c>
      <c r="M271" s="38" t="s">
        <v>67</v>
      </c>
      <c r="N271" s="38">
        <v>0</v>
      </c>
      <c r="O271" s="173" t="s">
        <v>67</v>
      </c>
      <c r="P271" t="s">
        <v>67</v>
      </c>
      <c r="Q271">
        <v>0</v>
      </c>
      <c r="R271" s="38"/>
    </row>
    <row r="272" spans="1:18" x14ac:dyDescent="0.25">
      <c r="A272" s="38">
        <f>+COUNTIF($B$1:B272,ESTADISTICAS!B$9)</f>
        <v>0</v>
      </c>
      <c r="B272">
        <v>15</v>
      </c>
      <c r="C272" t="s">
        <v>261</v>
      </c>
      <c r="D272">
        <v>15686</v>
      </c>
      <c r="E272" s="38" t="s">
        <v>597</v>
      </c>
      <c r="F272" s="38">
        <v>27</v>
      </c>
      <c r="G272" s="38">
        <v>22</v>
      </c>
      <c r="H272" s="38" t="s">
        <v>67</v>
      </c>
      <c r="I272" s="38" t="s">
        <v>67</v>
      </c>
      <c r="J272" s="38" t="s">
        <v>67</v>
      </c>
      <c r="K272" s="38">
        <v>1</v>
      </c>
      <c r="L272" s="38" t="s">
        <v>67</v>
      </c>
      <c r="M272" s="38" t="s">
        <v>67</v>
      </c>
      <c r="N272" s="38">
        <v>0</v>
      </c>
      <c r="O272" s="173" t="s">
        <v>67</v>
      </c>
      <c r="P272" t="s">
        <v>67</v>
      </c>
      <c r="Q272">
        <v>0</v>
      </c>
      <c r="R272" s="38"/>
    </row>
    <row r="273" spans="1:18" x14ac:dyDescent="0.25">
      <c r="A273" s="38">
        <f>+COUNTIF($B$1:B273,ESTADISTICAS!B$9)</f>
        <v>0</v>
      </c>
      <c r="B273">
        <v>15</v>
      </c>
      <c r="C273" t="s">
        <v>261</v>
      </c>
      <c r="D273">
        <v>15690</v>
      </c>
      <c r="E273" s="38" t="s">
        <v>598</v>
      </c>
      <c r="F273" s="38">
        <v>1</v>
      </c>
      <c r="G273" s="38" t="s">
        <v>67</v>
      </c>
      <c r="H273" s="38" t="s">
        <v>67</v>
      </c>
      <c r="I273" s="38" t="s">
        <v>67</v>
      </c>
      <c r="J273" s="38" t="s">
        <v>67</v>
      </c>
      <c r="K273" s="38" t="s">
        <v>67</v>
      </c>
      <c r="L273" s="38">
        <v>1</v>
      </c>
      <c r="M273" s="38">
        <v>1</v>
      </c>
      <c r="N273" s="38">
        <v>0</v>
      </c>
      <c r="O273" s="173">
        <v>0</v>
      </c>
      <c r="P273" t="s">
        <v>67</v>
      </c>
      <c r="Q273">
        <v>0</v>
      </c>
      <c r="R273" s="38"/>
    </row>
    <row r="274" spans="1:18" x14ac:dyDescent="0.25">
      <c r="A274" s="38">
        <f>+COUNTIF($B$1:B274,ESTADISTICAS!B$9)</f>
        <v>0</v>
      </c>
      <c r="B274">
        <v>15</v>
      </c>
      <c r="C274" t="s">
        <v>261</v>
      </c>
      <c r="D274">
        <v>15693</v>
      </c>
      <c r="E274" s="38" t="s">
        <v>599</v>
      </c>
      <c r="F274" s="38" t="s">
        <v>67</v>
      </c>
      <c r="G274" s="38" t="s">
        <v>67</v>
      </c>
      <c r="H274" s="38">
        <v>59</v>
      </c>
      <c r="I274" s="38">
        <v>389</v>
      </c>
      <c r="J274" s="38">
        <v>836</v>
      </c>
      <c r="K274" s="38">
        <v>2</v>
      </c>
      <c r="L274" s="38">
        <v>196</v>
      </c>
      <c r="M274" s="38">
        <v>297</v>
      </c>
      <c r="N274" s="38">
        <v>802</v>
      </c>
      <c r="O274" s="173">
        <v>340</v>
      </c>
      <c r="P274">
        <v>622</v>
      </c>
      <c r="Q274">
        <v>988</v>
      </c>
      <c r="R274" s="38"/>
    </row>
    <row r="275" spans="1:18" x14ac:dyDescent="0.25">
      <c r="A275" s="38">
        <f>+COUNTIF($B$1:B275,ESTADISTICAS!B$9)</f>
        <v>0</v>
      </c>
      <c r="B275">
        <v>15</v>
      </c>
      <c r="C275" t="s">
        <v>261</v>
      </c>
      <c r="D275">
        <v>15696</v>
      </c>
      <c r="E275" s="38" t="s">
        <v>600</v>
      </c>
      <c r="F275" s="38" t="s">
        <v>67</v>
      </c>
      <c r="G275" s="38" t="s">
        <v>67</v>
      </c>
      <c r="H275" s="38" t="s">
        <v>67</v>
      </c>
      <c r="I275" s="38" t="s">
        <v>67</v>
      </c>
      <c r="J275" s="38" t="s">
        <v>67</v>
      </c>
      <c r="K275" s="38">
        <v>2</v>
      </c>
      <c r="L275" s="38" t="s">
        <v>67</v>
      </c>
      <c r="M275" s="38" t="s">
        <v>67</v>
      </c>
      <c r="N275" s="38">
        <v>0</v>
      </c>
      <c r="O275" s="173">
        <v>0</v>
      </c>
      <c r="P275">
        <v>1</v>
      </c>
      <c r="Q275">
        <v>0</v>
      </c>
      <c r="R275" s="38"/>
    </row>
    <row r="276" spans="1:18" x14ac:dyDescent="0.25">
      <c r="A276" s="38">
        <f>+COUNTIF($B$1:B276,ESTADISTICAS!B$9)</f>
        <v>0</v>
      </c>
      <c r="B276">
        <v>15</v>
      </c>
      <c r="C276" t="s">
        <v>261</v>
      </c>
      <c r="D276">
        <v>15720</v>
      </c>
      <c r="E276" s="38" t="s">
        <v>601</v>
      </c>
      <c r="F276" s="38" t="s">
        <v>67</v>
      </c>
      <c r="G276" s="38" t="s">
        <v>67</v>
      </c>
      <c r="H276" s="38">
        <v>40</v>
      </c>
      <c r="I276" s="38">
        <v>45</v>
      </c>
      <c r="J276" s="38">
        <v>31</v>
      </c>
      <c r="K276" s="38">
        <v>12</v>
      </c>
      <c r="L276" s="38" t="s">
        <v>67</v>
      </c>
      <c r="M276" s="38" t="s">
        <v>67</v>
      </c>
      <c r="N276" s="38">
        <v>0</v>
      </c>
      <c r="O276" s="173" t="s">
        <v>67</v>
      </c>
      <c r="P276" t="s">
        <v>67</v>
      </c>
      <c r="Q276">
        <v>0</v>
      </c>
      <c r="R276" s="38"/>
    </row>
    <row r="277" spans="1:18" x14ac:dyDescent="0.25">
      <c r="A277" s="38">
        <f>+COUNTIF($B$1:B277,ESTADISTICAS!B$9)</f>
        <v>0</v>
      </c>
      <c r="B277">
        <v>15</v>
      </c>
      <c r="C277" t="s">
        <v>261</v>
      </c>
      <c r="D277">
        <v>15740</v>
      </c>
      <c r="E277" s="38" t="s">
        <v>602</v>
      </c>
      <c r="F277" s="38" t="s">
        <v>67</v>
      </c>
      <c r="G277" s="38" t="s">
        <v>67</v>
      </c>
      <c r="H277" s="38" t="s">
        <v>67</v>
      </c>
      <c r="I277" s="38" t="s">
        <v>67</v>
      </c>
      <c r="J277" s="38" t="s">
        <v>67</v>
      </c>
      <c r="K277" s="38">
        <v>1</v>
      </c>
      <c r="L277" s="38" t="s">
        <v>67</v>
      </c>
      <c r="M277" s="38" t="s">
        <v>67</v>
      </c>
      <c r="N277" s="38">
        <v>0</v>
      </c>
      <c r="O277" s="173">
        <v>0</v>
      </c>
      <c r="P277" t="s">
        <v>67</v>
      </c>
      <c r="Q277">
        <v>0</v>
      </c>
      <c r="R277" s="38"/>
    </row>
    <row r="278" spans="1:18" x14ac:dyDescent="0.25">
      <c r="A278" s="38">
        <f>+COUNTIF($B$1:B278,ESTADISTICAS!B$9)</f>
        <v>0</v>
      </c>
      <c r="B278">
        <v>15</v>
      </c>
      <c r="C278" t="s">
        <v>261</v>
      </c>
      <c r="D278">
        <v>15753</v>
      </c>
      <c r="E278" s="38" t="s">
        <v>2610</v>
      </c>
      <c r="F278" s="38">
        <v>460</v>
      </c>
      <c r="G278" s="38">
        <v>330</v>
      </c>
      <c r="H278" s="38">
        <v>373</v>
      </c>
      <c r="I278" s="38">
        <v>345</v>
      </c>
      <c r="J278" s="38">
        <v>269</v>
      </c>
      <c r="K278" s="38">
        <v>255</v>
      </c>
      <c r="L278" s="38">
        <v>255</v>
      </c>
      <c r="M278" s="38">
        <v>135</v>
      </c>
      <c r="N278" s="38">
        <v>122</v>
      </c>
      <c r="O278" s="173">
        <v>240</v>
      </c>
      <c r="P278">
        <v>196</v>
      </c>
      <c r="Q278">
        <v>368</v>
      </c>
      <c r="R278" s="38"/>
    </row>
    <row r="279" spans="1:18" x14ac:dyDescent="0.25">
      <c r="A279" s="38">
        <f>+COUNTIF($B$1:B279,ESTADISTICAS!B$9)</f>
        <v>0</v>
      </c>
      <c r="B279">
        <v>15</v>
      </c>
      <c r="C279" t="s">
        <v>261</v>
      </c>
      <c r="D279">
        <v>15755</v>
      </c>
      <c r="E279" s="38" t="s">
        <v>603</v>
      </c>
      <c r="F279" s="38">
        <v>30</v>
      </c>
      <c r="G279" s="38" t="s">
        <v>67</v>
      </c>
      <c r="H279" s="38" t="s">
        <v>67</v>
      </c>
      <c r="I279" s="38" t="s">
        <v>67</v>
      </c>
      <c r="J279" s="38" t="s">
        <v>67</v>
      </c>
      <c r="K279" s="38">
        <v>1</v>
      </c>
      <c r="L279" s="38" t="s">
        <v>67</v>
      </c>
      <c r="M279" s="38" t="s">
        <v>67</v>
      </c>
      <c r="N279" s="38">
        <v>0</v>
      </c>
      <c r="O279" s="173" t="s">
        <v>67</v>
      </c>
      <c r="P279" t="s">
        <v>67</v>
      </c>
      <c r="Q279">
        <v>0</v>
      </c>
      <c r="R279" s="38"/>
    </row>
    <row r="280" spans="1:18" x14ac:dyDescent="0.25">
      <c r="A280" s="38">
        <f>+COUNTIF($B$1:B280,ESTADISTICAS!B$9)</f>
        <v>0</v>
      </c>
      <c r="B280">
        <v>15</v>
      </c>
      <c r="C280" t="s">
        <v>261</v>
      </c>
      <c r="D280">
        <v>15757</v>
      </c>
      <c r="E280" s="38" t="s">
        <v>604</v>
      </c>
      <c r="F280" s="38">
        <v>150</v>
      </c>
      <c r="G280" s="38">
        <v>168</v>
      </c>
      <c r="H280" s="38">
        <v>194</v>
      </c>
      <c r="I280" s="38">
        <v>199</v>
      </c>
      <c r="J280" s="38">
        <v>147</v>
      </c>
      <c r="K280" s="38">
        <v>128</v>
      </c>
      <c r="L280" s="38">
        <v>112</v>
      </c>
      <c r="M280" s="38">
        <v>121</v>
      </c>
      <c r="N280" s="38">
        <v>90</v>
      </c>
      <c r="O280" s="173">
        <v>125</v>
      </c>
      <c r="P280">
        <v>175</v>
      </c>
      <c r="Q280">
        <v>283</v>
      </c>
      <c r="R280" s="38"/>
    </row>
    <row r="281" spans="1:18" x14ac:dyDescent="0.25">
      <c r="A281" s="38">
        <f>+COUNTIF($B$1:B281,ESTADISTICAS!B$9)</f>
        <v>0</v>
      </c>
      <c r="B281">
        <v>15</v>
      </c>
      <c r="C281" t="s">
        <v>261</v>
      </c>
      <c r="D281">
        <v>15759</v>
      </c>
      <c r="E281" s="38" t="s">
        <v>605</v>
      </c>
      <c r="F281" s="38">
        <v>7979</v>
      </c>
      <c r="G281" s="38">
        <v>8534</v>
      </c>
      <c r="H281" s="38">
        <v>9928</v>
      </c>
      <c r="I281" s="38">
        <v>10614</v>
      </c>
      <c r="J281" s="38">
        <v>11234</v>
      </c>
      <c r="K281" s="38">
        <v>11212</v>
      </c>
      <c r="L281" s="38">
        <v>12742</v>
      </c>
      <c r="M281" s="38">
        <v>12100</v>
      </c>
      <c r="N281" s="38">
        <v>12369</v>
      </c>
      <c r="O281" s="173">
        <v>13301</v>
      </c>
      <c r="P281">
        <v>12386</v>
      </c>
      <c r="Q281">
        <v>12000</v>
      </c>
      <c r="R281" s="38"/>
    </row>
    <row r="282" spans="1:18" x14ac:dyDescent="0.25">
      <c r="A282" s="38">
        <f>+COUNTIF($B$1:B282,ESTADISTICAS!B$9)</f>
        <v>0</v>
      </c>
      <c r="B282">
        <v>15</v>
      </c>
      <c r="C282" t="s">
        <v>261</v>
      </c>
      <c r="D282">
        <v>15761</v>
      </c>
      <c r="E282" s="38" t="s">
        <v>606</v>
      </c>
      <c r="F282" s="38">
        <v>25</v>
      </c>
      <c r="G282" s="38">
        <v>15</v>
      </c>
      <c r="H282" s="38" t="s">
        <v>67</v>
      </c>
      <c r="I282" s="38" t="s">
        <v>67</v>
      </c>
      <c r="J282" s="38" t="s">
        <v>67</v>
      </c>
      <c r="K282" s="38">
        <v>1</v>
      </c>
      <c r="L282" s="38" t="s">
        <v>67</v>
      </c>
      <c r="M282" s="38" t="s">
        <v>67</v>
      </c>
      <c r="N282" s="38">
        <v>0</v>
      </c>
      <c r="O282" s="173" t="s">
        <v>67</v>
      </c>
      <c r="P282" t="s">
        <v>67</v>
      </c>
      <c r="Q282">
        <v>0</v>
      </c>
      <c r="R282" s="38"/>
    </row>
    <row r="283" spans="1:18" x14ac:dyDescent="0.25">
      <c r="A283" s="38">
        <f>+COUNTIF($B$1:B283,ESTADISTICAS!B$9)</f>
        <v>0</v>
      </c>
      <c r="B283">
        <v>15</v>
      </c>
      <c r="C283" t="s">
        <v>261</v>
      </c>
      <c r="D283">
        <v>15762</v>
      </c>
      <c r="E283" s="38" t="s">
        <v>607</v>
      </c>
      <c r="F283" s="38" t="s">
        <v>67</v>
      </c>
      <c r="G283" s="38" t="s">
        <v>67</v>
      </c>
      <c r="H283" s="38" t="s">
        <v>67</v>
      </c>
      <c r="I283" s="38" t="s">
        <v>67</v>
      </c>
      <c r="J283" s="38" t="s">
        <v>67</v>
      </c>
      <c r="K283" s="38" t="s">
        <v>67</v>
      </c>
      <c r="L283" s="38" t="s">
        <v>67</v>
      </c>
      <c r="M283" s="38" t="s">
        <v>67</v>
      </c>
      <c r="N283" s="38">
        <v>0</v>
      </c>
      <c r="O283" s="173" t="s">
        <v>67</v>
      </c>
      <c r="P283" t="s">
        <v>67</v>
      </c>
      <c r="Q283">
        <v>0</v>
      </c>
      <c r="R283" s="38"/>
    </row>
    <row r="284" spans="1:18" x14ac:dyDescent="0.25">
      <c r="A284" s="38">
        <f>+COUNTIF($B$1:B284,ESTADISTICAS!B$9)</f>
        <v>0</v>
      </c>
      <c r="B284">
        <v>15</v>
      </c>
      <c r="C284" t="s">
        <v>261</v>
      </c>
      <c r="D284">
        <v>15763</v>
      </c>
      <c r="E284" s="38" t="s">
        <v>608</v>
      </c>
      <c r="F284" s="38">
        <v>1</v>
      </c>
      <c r="G284" s="38">
        <v>29</v>
      </c>
      <c r="H284" s="38" t="s">
        <v>67</v>
      </c>
      <c r="I284" s="38" t="s">
        <v>67</v>
      </c>
      <c r="J284" s="38" t="s">
        <v>67</v>
      </c>
      <c r="K284" s="38" t="s">
        <v>67</v>
      </c>
      <c r="L284" s="38" t="s">
        <v>67</v>
      </c>
      <c r="M284" s="38" t="s">
        <v>67</v>
      </c>
      <c r="N284" s="38">
        <v>0</v>
      </c>
      <c r="O284" s="173" t="s">
        <v>67</v>
      </c>
      <c r="P284" t="s">
        <v>67</v>
      </c>
      <c r="Q284">
        <v>0</v>
      </c>
      <c r="R284" s="38"/>
    </row>
    <row r="285" spans="1:18" x14ac:dyDescent="0.25">
      <c r="A285" s="38">
        <f>+COUNTIF($B$1:B285,ESTADISTICAS!B$9)</f>
        <v>0</v>
      </c>
      <c r="B285">
        <v>15</v>
      </c>
      <c r="C285" t="s">
        <v>261</v>
      </c>
      <c r="D285">
        <v>15764</v>
      </c>
      <c r="E285" s="38" t="s">
        <v>609</v>
      </c>
      <c r="F285" s="38" t="s">
        <v>67</v>
      </c>
      <c r="G285" s="38">
        <v>46</v>
      </c>
      <c r="H285" s="38">
        <v>44</v>
      </c>
      <c r="I285" s="38">
        <v>30</v>
      </c>
      <c r="J285" s="38" t="s">
        <v>67</v>
      </c>
      <c r="K285" s="38">
        <v>1</v>
      </c>
      <c r="L285" s="38" t="s">
        <v>67</v>
      </c>
      <c r="M285" s="38" t="s">
        <v>67</v>
      </c>
      <c r="N285" s="38">
        <v>0</v>
      </c>
      <c r="O285" s="173" t="s">
        <v>67</v>
      </c>
      <c r="P285" t="s">
        <v>67</v>
      </c>
      <c r="Q285">
        <v>0</v>
      </c>
      <c r="R285" s="38"/>
    </row>
    <row r="286" spans="1:18" x14ac:dyDescent="0.25">
      <c r="A286" s="38">
        <f>+COUNTIF($B$1:B286,ESTADISTICAS!B$9)</f>
        <v>0</v>
      </c>
      <c r="B286">
        <v>15</v>
      </c>
      <c r="C286" t="s">
        <v>261</v>
      </c>
      <c r="D286">
        <v>15774</v>
      </c>
      <c r="E286" s="38" t="s">
        <v>610</v>
      </c>
      <c r="F286" s="38" t="s">
        <v>67</v>
      </c>
      <c r="G286" s="38" t="s">
        <v>67</v>
      </c>
      <c r="H286" s="38">
        <v>14</v>
      </c>
      <c r="I286" s="38">
        <v>17</v>
      </c>
      <c r="J286" s="38">
        <v>12</v>
      </c>
      <c r="K286" s="38">
        <v>13</v>
      </c>
      <c r="L286" s="38" t="s">
        <v>67</v>
      </c>
      <c r="M286" s="38" t="s">
        <v>67</v>
      </c>
      <c r="N286" s="38">
        <v>0</v>
      </c>
      <c r="O286" s="173" t="s">
        <v>67</v>
      </c>
      <c r="P286" t="s">
        <v>67</v>
      </c>
      <c r="Q286">
        <v>0</v>
      </c>
      <c r="R286" s="38"/>
    </row>
    <row r="287" spans="1:18" x14ac:dyDescent="0.25">
      <c r="A287" s="38">
        <f>+COUNTIF($B$1:B287,ESTADISTICAS!B$9)</f>
        <v>0</v>
      </c>
      <c r="B287">
        <v>15</v>
      </c>
      <c r="C287" t="s">
        <v>261</v>
      </c>
      <c r="D287">
        <v>15776</v>
      </c>
      <c r="E287" s="38" t="s">
        <v>611</v>
      </c>
      <c r="F287" s="38" t="s">
        <v>67</v>
      </c>
      <c r="G287" s="38" t="s">
        <v>67</v>
      </c>
      <c r="H287" s="38">
        <v>29</v>
      </c>
      <c r="I287" s="38">
        <v>29</v>
      </c>
      <c r="J287" s="38">
        <v>13</v>
      </c>
      <c r="K287" s="38" t="s">
        <v>67</v>
      </c>
      <c r="L287" s="38" t="s">
        <v>67</v>
      </c>
      <c r="M287" s="38" t="s">
        <v>67</v>
      </c>
      <c r="N287" s="38">
        <v>0</v>
      </c>
      <c r="O287" s="173" t="s">
        <v>67</v>
      </c>
      <c r="P287" t="s">
        <v>67</v>
      </c>
      <c r="Q287">
        <v>0</v>
      </c>
      <c r="R287" s="38"/>
    </row>
    <row r="288" spans="1:18" x14ac:dyDescent="0.25">
      <c r="A288" s="38">
        <f>+COUNTIF($B$1:B288,ESTADISTICAS!B$9)</f>
        <v>0</v>
      </c>
      <c r="B288">
        <v>15</v>
      </c>
      <c r="C288" t="s">
        <v>261</v>
      </c>
      <c r="D288">
        <v>15778</v>
      </c>
      <c r="E288" s="38" t="s">
        <v>612</v>
      </c>
      <c r="F288" s="38">
        <v>179</v>
      </c>
      <c r="G288" s="38">
        <v>63</v>
      </c>
      <c r="H288" s="38">
        <v>105</v>
      </c>
      <c r="I288" s="38">
        <v>74</v>
      </c>
      <c r="J288" s="38">
        <v>135</v>
      </c>
      <c r="K288" s="38">
        <v>85</v>
      </c>
      <c r="L288" s="38">
        <v>57</v>
      </c>
      <c r="M288" s="38">
        <v>38</v>
      </c>
      <c r="N288" s="38">
        <v>7</v>
      </c>
      <c r="O288" s="173">
        <v>30</v>
      </c>
      <c r="P288" t="s">
        <v>67</v>
      </c>
      <c r="Q288">
        <v>0</v>
      </c>
      <c r="R288" s="38"/>
    </row>
    <row r="289" spans="1:18" x14ac:dyDescent="0.25">
      <c r="A289" s="38">
        <f>+COUNTIF($B$1:B289,ESTADISTICAS!B$9)</f>
        <v>0</v>
      </c>
      <c r="B289">
        <v>15</v>
      </c>
      <c r="C289" t="s">
        <v>261</v>
      </c>
      <c r="D289">
        <v>15790</v>
      </c>
      <c r="E289" s="38" t="s">
        <v>613</v>
      </c>
      <c r="F289" s="38" t="s">
        <v>67</v>
      </c>
      <c r="G289" s="38" t="s">
        <v>67</v>
      </c>
      <c r="H289" s="38" t="s">
        <v>67</v>
      </c>
      <c r="I289" s="38" t="s">
        <v>67</v>
      </c>
      <c r="J289" s="38" t="s">
        <v>67</v>
      </c>
      <c r="K289" s="38">
        <v>2</v>
      </c>
      <c r="L289" s="38" t="s">
        <v>67</v>
      </c>
      <c r="M289" s="38" t="s">
        <v>67</v>
      </c>
      <c r="N289" s="38">
        <v>0</v>
      </c>
      <c r="O289" s="173" t="s">
        <v>67</v>
      </c>
      <c r="P289" t="s">
        <v>67</v>
      </c>
      <c r="Q289">
        <v>0</v>
      </c>
      <c r="R289" s="38"/>
    </row>
    <row r="290" spans="1:18" x14ac:dyDescent="0.25">
      <c r="A290" s="38">
        <f>+COUNTIF($B$1:B290,ESTADISTICAS!B$9)</f>
        <v>0</v>
      </c>
      <c r="B290">
        <v>15</v>
      </c>
      <c r="C290" t="s">
        <v>261</v>
      </c>
      <c r="D290">
        <v>15798</v>
      </c>
      <c r="E290" s="38" t="s">
        <v>614</v>
      </c>
      <c r="F290" s="38">
        <v>34</v>
      </c>
      <c r="G290" s="38">
        <v>100</v>
      </c>
      <c r="H290" s="38">
        <v>93</v>
      </c>
      <c r="I290" s="38">
        <v>68</v>
      </c>
      <c r="J290" s="38" t="s">
        <v>67</v>
      </c>
      <c r="K290" s="38">
        <v>31</v>
      </c>
      <c r="L290" s="38">
        <v>18</v>
      </c>
      <c r="M290" s="38">
        <v>13</v>
      </c>
      <c r="N290" s="38">
        <v>4</v>
      </c>
      <c r="O290" s="173" t="s">
        <v>67</v>
      </c>
      <c r="P290" t="s">
        <v>67</v>
      </c>
      <c r="Q290">
        <v>0</v>
      </c>
      <c r="R290" s="38"/>
    </row>
    <row r="291" spans="1:18" x14ac:dyDescent="0.25">
      <c r="A291" s="38">
        <f>+COUNTIF($B$1:B291,ESTADISTICAS!B$9)</f>
        <v>0</v>
      </c>
      <c r="B291">
        <v>15</v>
      </c>
      <c r="C291" t="s">
        <v>261</v>
      </c>
      <c r="D291">
        <v>15806</v>
      </c>
      <c r="E291" s="38" t="s">
        <v>615</v>
      </c>
      <c r="F291" s="38" t="s">
        <v>67</v>
      </c>
      <c r="G291" s="38" t="s">
        <v>67</v>
      </c>
      <c r="H291" s="38">
        <v>1</v>
      </c>
      <c r="I291" s="38" t="s">
        <v>67</v>
      </c>
      <c r="J291" s="38" t="s">
        <v>67</v>
      </c>
      <c r="K291" s="38">
        <v>5</v>
      </c>
      <c r="L291" s="38" t="s">
        <v>67</v>
      </c>
      <c r="M291" s="38" t="s">
        <v>67</v>
      </c>
      <c r="N291" s="38">
        <v>0</v>
      </c>
      <c r="O291" s="173">
        <v>0</v>
      </c>
      <c r="P291" t="s">
        <v>67</v>
      </c>
      <c r="Q291">
        <v>0</v>
      </c>
      <c r="R291" s="38"/>
    </row>
    <row r="292" spans="1:18" x14ac:dyDescent="0.25">
      <c r="A292" s="38">
        <f>+COUNTIF($B$1:B292,ESTADISTICAS!B$9)</f>
        <v>0</v>
      </c>
      <c r="B292">
        <v>15</v>
      </c>
      <c r="C292" t="s">
        <v>261</v>
      </c>
      <c r="D292">
        <v>15808</v>
      </c>
      <c r="E292" s="38" t="s">
        <v>616</v>
      </c>
      <c r="F292" s="38" t="s">
        <v>67</v>
      </c>
      <c r="G292" s="38" t="s">
        <v>67</v>
      </c>
      <c r="H292" s="38" t="s">
        <v>67</v>
      </c>
      <c r="I292" s="38" t="s">
        <v>67</v>
      </c>
      <c r="J292" s="38" t="s">
        <v>67</v>
      </c>
      <c r="K292" s="38">
        <v>1</v>
      </c>
      <c r="L292" s="38">
        <v>1</v>
      </c>
      <c r="M292" s="38" t="s">
        <v>67</v>
      </c>
      <c r="N292" s="38">
        <v>0</v>
      </c>
      <c r="O292" s="173" t="s">
        <v>67</v>
      </c>
      <c r="P292" t="s">
        <v>67</v>
      </c>
      <c r="Q292">
        <v>0</v>
      </c>
      <c r="R292" s="38"/>
    </row>
    <row r="293" spans="1:18" x14ac:dyDescent="0.25">
      <c r="A293" s="38">
        <f>+COUNTIF($B$1:B293,ESTADISTICAS!B$9)</f>
        <v>0</v>
      </c>
      <c r="B293">
        <v>15</v>
      </c>
      <c r="C293" t="s">
        <v>261</v>
      </c>
      <c r="D293">
        <v>15810</v>
      </c>
      <c r="E293" s="38" t="s">
        <v>617</v>
      </c>
      <c r="F293" s="38">
        <v>38</v>
      </c>
      <c r="G293" s="38" t="s">
        <v>67</v>
      </c>
      <c r="H293" s="38" t="s">
        <v>67</v>
      </c>
      <c r="I293" s="38" t="s">
        <v>67</v>
      </c>
      <c r="J293" s="38" t="s">
        <v>67</v>
      </c>
      <c r="K293" s="38">
        <v>2</v>
      </c>
      <c r="L293" s="38" t="s">
        <v>67</v>
      </c>
      <c r="M293" s="38" t="s">
        <v>67</v>
      </c>
      <c r="N293" s="38">
        <v>0</v>
      </c>
      <c r="O293" s="173" t="s">
        <v>67</v>
      </c>
      <c r="P293" t="s">
        <v>67</v>
      </c>
      <c r="Q293">
        <v>0</v>
      </c>
      <c r="R293" s="38"/>
    </row>
    <row r="294" spans="1:18" x14ac:dyDescent="0.25">
      <c r="A294" s="38">
        <f>+COUNTIF($B$1:B294,ESTADISTICAS!B$9)</f>
        <v>0</v>
      </c>
      <c r="B294">
        <v>15</v>
      </c>
      <c r="C294" t="s">
        <v>261</v>
      </c>
      <c r="D294">
        <v>15814</v>
      </c>
      <c r="E294" s="38" t="s">
        <v>618</v>
      </c>
      <c r="F294" s="38">
        <v>31</v>
      </c>
      <c r="G294" s="38" t="s">
        <v>67</v>
      </c>
      <c r="H294" s="38" t="s">
        <v>67</v>
      </c>
      <c r="I294" s="38" t="s">
        <v>67</v>
      </c>
      <c r="J294" s="38" t="s">
        <v>67</v>
      </c>
      <c r="K294" s="38">
        <v>5</v>
      </c>
      <c r="L294" s="38" t="s">
        <v>67</v>
      </c>
      <c r="M294" s="38" t="s">
        <v>67</v>
      </c>
      <c r="N294" s="38">
        <v>0</v>
      </c>
      <c r="O294" s="173">
        <v>2</v>
      </c>
      <c r="P294" t="s">
        <v>67</v>
      </c>
      <c r="Q294">
        <v>0</v>
      </c>
      <c r="R294" s="38"/>
    </row>
    <row r="295" spans="1:18" x14ac:dyDescent="0.25">
      <c r="A295" s="38">
        <f>+COUNTIF($B$1:B295,ESTADISTICAS!B$9)</f>
        <v>0</v>
      </c>
      <c r="B295">
        <v>15</v>
      </c>
      <c r="C295" t="s">
        <v>261</v>
      </c>
      <c r="D295">
        <v>15816</v>
      </c>
      <c r="E295" s="38" t="s">
        <v>619</v>
      </c>
      <c r="F295" s="38">
        <v>26</v>
      </c>
      <c r="G295" s="38" t="s">
        <v>67</v>
      </c>
      <c r="H295" s="38" t="s">
        <v>67</v>
      </c>
      <c r="I295" s="38" t="s">
        <v>67</v>
      </c>
      <c r="J295" s="38" t="s">
        <v>67</v>
      </c>
      <c r="K295" s="38">
        <v>4</v>
      </c>
      <c r="L295" s="38" t="s">
        <v>67</v>
      </c>
      <c r="M295" s="38">
        <v>1</v>
      </c>
      <c r="N295" s="38">
        <v>0</v>
      </c>
      <c r="O295" s="173">
        <v>1</v>
      </c>
      <c r="P295" t="s">
        <v>67</v>
      </c>
      <c r="Q295">
        <v>0</v>
      </c>
      <c r="R295" s="38"/>
    </row>
    <row r="296" spans="1:18" x14ac:dyDescent="0.25">
      <c r="A296" s="38">
        <f>+COUNTIF($B$1:B296,ESTADISTICAS!B$9)</f>
        <v>0</v>
      </c>
      <c r="B296">
        <v>15</v>
      </c>
      <c r="C296" t="s">
        <v>261</v>
      </c>
      <c r="D296">
        <v>15820</v>
      </c>
      <c r="E296" s="38" t="s">
        <v>620</v>
      </c>
      <c r="F296" s="38" t="s">
        <v>67</v>
      </c>
      <c r="G296" s="38" t="s">
        <v>67</v>
      </c>
      <c r="H296" s="38">
        <v>1</v>
      </c>
      <c r="I296" s="38">
        <v>1</v>
      </c>
      <c r="J296" s="38" t="s">
        <v>67</v>
      </c>
      <c r="K296" s="38">
        <v>3</v>
      </c>
      <c r="L296" s="38">
        <v>1</v>
      </c>
      <c r="M296" s="38" t="s">
        <v>67</v>
      </c>
      <c r="N296" s="38">
        <v>0</v>
      </c>
      <c r="O296" s="173" t="s">
        <v>67</v>
      </c>
      <c r="P296" t="s">
        <v>67</v>
      </c>
      <c r="Q296">
        <v>0</v>
      </c>
      <c r="R296" s="38"/>
    </row>
    <row r="297" spans="1:18" x14ac:dyDescent="0.25">
      <c r="A297" s="38">
        <f>+COUNTIF($B$1:B297,ESTADISTICAS!B$9)</f>
        <v>0</v>
      </c>
      <c r="B297">
        <v>15</v>
      </c>
      <c r="C297" t="s">
        <v>261</v>
      </c>
      <c r="D297">
        <v>15822</v>
      </c>
      <c r="E297" s="38" t="s">
        <v>621</v>
      </c>
      <c r="F297" s="38" t="s">
        <v>67</v>
      </c>
      <c r="G297" s="38" t="s">
        <v>67</v>
      </c>
      <c r="H297" s="38" t="s">
        <v>67</v>
      </c>
      <c r="I297" s="38" t="s">
        <v>67</v>
      </c>
      <c r="J297" s="38" t="s">
        <v>67</v>
      </c>
      <c r="K297" s="38" t="s">
        <v>67</v>
      </c>
      <c r="L297" s="38">
        <v>1</v>
      </c>
      <c r="M297" s="38" t="s">
        <v>67</v>
      </c>
      <c r="N297" s="38">
        <v>0</v>
      </c>
      <c r="O297" s="173" t="s">
        <v>67</v>
      </c>
      <c r="P297" t="s">
        <v>67</v>
      </c>
      <c r="Q297">
        <v>0</v>
      </c>
      <c r="R297" s="38"/>
    </row>
    <row r="298" spans="1:18" x14ac:dyDescent="0.25">
      <c r="A298" s="38">
        <f>+COUNTIF($B$1:B298,ESTADISTICAS!B$9)</f>
        <v>0</v>
      </c>
      <c r="B298">
        <v>15</v>
      </c>
      <c r="C298" t="s">
        <v>261</v>
      </c>
      <c r="D298">
        <v>15832</v>
      </c>
      <c r="E298" s="38" t="s">
        <v>622</v>
      </c>
      <c r="F298" s="38" t="s">
        <v>67</v>
      </c>
      <c r="G298" s="38">
        <v>27</v>
      </c>
      <c r="H298" s="38">
        <v>25</v>
      </c>
      <c r="I298" s="38">
        <v>15</v>
      </c>
      <c r="J298" s="38" t="s">
        <v>67</v>
      </c>
      <c r="K298" s="38" t="s">
        <v>67</v>
      </c>
      <c r="L298" s="38" t="s">
        <v>67</v>
      </c>
      <c r="M298" s="38" t="s">
        <v>67</v>
      </c>
      <c r="N298" s="38">
        <v>0</v>
      </c>
      <c r="O298" s="173" t="s">
        <v>67</v>
      </c>
      <c r="P298" t="s">
        <v>67</v>
      </c>
      <c r="Q298">
        <v>0</v>
      </c>
      <c r="R298" s="38"/>
    </row>
    <row r="299" spans="1:18" x14ac:dyDescent="0.25">
      <c r="A299" s="38">
        <f>+COUNTIF($B$1:B299,ESTADISTICAS!B$9)</f>
        <v>0</v>
      </c>
      <c r="B299">
        <v>15</v>
      </c>
      <c r="C299" t="s">
        <v>261</v>
      </c>
      <c r="D299">
        <v>15835</v>
      </c>
      <c r="E299" s="38" t="s">
        <v>623</v>
      </c>
      <c r="F299" s="38">
        <v>32</v>
      </c>
      <c r="G299" s="38" t="s">
        <v>67</v>
      </c>
      <c r="H299" s="38" t="s">
        <v>67</v>
      </c>
      <c r="I299" s="38" t="s">
        <v>67</v>
      </c>
      <c r="J299" s="38" t="s">
        <v>67</v>
      </c>
      <c r="K299" s="38" t="s">
        <v>67</v>
      </c>
      <c r="L299" s="38" t="s">
        <v>67</v>
      </c>
      <c r="M299" s="38" t="s">
        <v>67</v>
      </c>
      <c r="N299" s="38">
        <v>0</v>
      </c>
      <c r="O299" s="173" t="s">
        <v>67</v>
      </c>
      <c r="P299" t="s">
        <v>67</v>
      </c>
      <c r="Q299">
        <v>0</v>
      </c>
      <c r="R299" s="38"/>
    </row>
    <row r="300" spans="1:18" x14ac:dyDescent="0.25">
      <c r="A300" s="38">
        <f>+COUNTIF($B$1:B300,ESTADISTICAS!B$9)</f>
        <v>0</v>
      </c>
      <c r="B300">
        <v>15</v>
      </c>
      <c r="C300" t="s">
        <v>261</v>
      </c>
      <c r="D300">
        <v>15837</v>
      </c>
      <c r="E300" s="38" t="s">
        <v>624</v>
      </c>
      <c r="F300" s="38">
        <v>60</v>
      </c>
      <c r="G300" s="38">
        <v>24</v>
      </c>
      <c r="H300" s="38">
        <v>33</v>
      </c>
      <c r="I300" s="38">
        <v>30</v>
      </c>
      <c r="J300" s="38">
        <v>22</v>
      </c>
      <c r="K300" s="38">
        <v>4</v>
      </c>
      <c r="L300" s="38">
        <v>1</v>
      </c>
      <c r="M300" s="38" t="s">
        <v>67</v>
      </c>
      <c r="N300" s="38">
        <v>0</v>
      </c>
      <c r="O300" s="173" t="s">
        <v>67</v>
      </c>
      <c r="P300" t="s">
        <v>67</v>
      </c>
      <c r="Q300">
        <v>0</v>
      </c>
      <c r="R300" s="38"/>
    </row>
    <row r="301" spans="1:18" x14ac:dyDescent="0.25">
      <c r="A301" s="38">
        <f>+COUNTIF($B$1:B301,ESTADISTICAS!B$9)</f>
        <v>0</v>
      </c>
      <c r="B301">
        <v>15</v>
      </c>
      <c r="C301" t="s">
        <v>261</v>
      </c>
      <c r="D301">
        <v>15839</v>
      </c>
      <c r="E301" s="38" t="s">
        <v>625</v>
      </c>
      <c r="F301" s="38" t="s">
        <v>67</v>
      </c>
      <c r="G301" s="38" t="s">
        <v>67</v>
      </c>
      <c r="H301" s="38" t="s">
        <v>67</v>
      </c>
      <c r="I301" s="38" t="s">
        <v>67</v>
      </c>
      <c r="J301" s="38" t="s">
        <v>67</v>
      </c>
      <c r="K301" s="38" t="s">
        <v>67</v>
      </c>
      <c r="L301" s="38" t="s">
        <v>67</v>
      </c>
      <c r="M301" s="38" t="s">
        <v>67</v>
      </c>
      <c r="N301" s="38">
        <v>0</v>
      </c>
      <c r="O301" s="173" t="s">
        <v>67</v>
      </c>
      <c r="P301" t="s">
        <v>67</v>
      </c>
      <c r="Q301">
        <v>0</v>
      </c>
      <c r="R301" s="38"/>
    </row>
    <row r="302" spans="1:18" x14ac:dyDescent="0.25">
      <c r="A302" s="38">
        <f>+COUNTIF($B$1:B302,ESTADISTICAS!B$9)</f>
        <v>0</v>
      </c>
      <c r="B302" s="172">
        <v>15</v>
      </c>
      <c r="C302" t="s">
        <v>261</v>
      </c>
      <c r="D302">
        <v>15842</v>
      </c>
      <c r="E302" s="38" t="s">
        <v>626</v>
      </c>
      <c r="F302" s="38" t="s">
        <v>67</v>
      </c>
      <c r="G302" s="38" t="s">
        <v>67</v>
      </c>
      <c r="H302" s="38" t="s">
        <v>67</v>
      </c>
      <c r="I302" s="38">
        <v>41</v>
      </c>
      <c r="J302" s="38">
        <v>25</v>
      </c>
      <c r="K302" s="38">
        <v>23</v>
      </c>
      <c r="L302" s="38" t="s">
        <v>67</v>
      </c>
      <c r="M302" s="38" t="s">
        <v>67</v>
      </c>
      <c r="N302" s="38">
        <v>0</v>
      </c>
      <c r="O302" s="173" t="s">
        <v>67</v>
      </c>
      <c r="P302" t="s">
        <v>67</v>
      </c>
      <c r="Q302">
        <v>0</v>
      </c>
      <c r="R302" s="38"/>
    </row>
    <row r="303" spans="1:18" x14ac:dyDescent="0.25">
      <c r="A303" s="38">
        <f>+COUNTIF($B$1:B303,ESTADISTICAS!B$9)</f>
        <v>0</v>
      </c>
      <c r="B303">
        <v>15</v>
      </c>
      <c r="C303" t="s">
        <v>261</v>
      </c>
      <c r="D303">
        <v>15861</v>
      </c>
      <c r="E303" s="38" t="s">
        <v>627</v>
      </c>
      <c r="F303" s="38">
        <v>25</v>
      </c>
      <c r="G303" s="38">
        <v>21</v>
      </c>
      <c r="H303" s="38">
        <v>16</v>
      </c>
      <c r="I303" s="38" t="s">
        <v>67</v>
      </c>
      <c r="J303" s="38" t="s">
        <v>67</v>
      </c>
      <c r="K303" s="38">
        <v>2</v>
      </c>
      <c r="L303" s="38" t="s">
        <v>67</v>
      </c>
      <c r="M303" s="38" t="s">
        <v>67</v>
      </c>
      <c r="N303" s="38">
        <v>0</v>
      </c>
      <c r="O303" s="173" t="s">
        <v>67</v>
      </c>
      <c r="P303" t="s">
        <v>67</v>
      </c>
      <c r="Q303">
        <v>0</v>
      </c>
      <c r="R303" s="38"/>
    </row>
    <row r="304" spans="1:18" x14ac:dyDescent="0.25">
      <c r="A304" s="38">
        <f>+COUNTIF($B$1:B304,ESTADISTICAS!B$9)</f>
        <v>0</v>
      </c>
      <c r="B304">
        <v>15</v>
      </c>
      <c r="C304" t="s">
        <v>261</v>
      </c>
      <c r="D304">
        <v>15897</v>
      </c>
      <c r="E304" s="38" t="s">
        <v>628</v>
      </c>
      <c r="F304" s="38" t="s">
        <v>67</v>
      </c>
      <c r="G304" s="38">
        <v>26</v>
      </c>
      <c r="H304" s="38">
        <v>26</v>
      </c>
      <c r="I304" s="38">
        <v>26</v>
      </c>
      <c r="J304" s="38" t="s">
        <v>67</v>
      </c>
      <c r="K304" s="38" t="s">
        <v>67</v>
      </c>
      <c r="L304" s="38" t="s">
        <v>67</v>
      </c>
      <c r="M304" s="38" t="s">
        <v>67</v>
      </c>
      <c r="N304" s="38">
        <v>0</v>
      </c>
      <c r="O304" s="173" t="s">
        <v>67</v>
      </c>
      <c r="P304" t="s">
        <v>67</v>
      </c>
      <c r="Q304">
        <v>0</v>
      </c>
      <c r="R304" s="38"/>
    </row>
    <row r="305" spans="1:18" x14ac:dyDescent="0.25">
      <c r="A305" s="38">
        <f>+COUNTIF($B$1:B305,ESTADISTICAS!B$9)</f>
        <v>0</v>
      </c>
      <c r="B305">
        <v>17</v>
      </c>
      <c r="C305" t="s">
        <v>107</v>
      </c>
      <c r="D305">
        <v>17001</v>
      </c>
      <c r="E305" s="38" t="s">
        <v>629</v>
      </c>
      <c r="F305" s="38">
        <v>30698</v>
      </c>
      <c r="G305" s="38">
        <v>32784</v>
      </c>
      <c r="H305" s="38">
        <v>33958</v>
      </c>
      <c r="I305" s="38">
        <v>38307</v>
      </c>
      <c r="J305" s="38">
        <v>41094</v>
      </c>
      <c r="K305" s="38">
        <v>43976</v>
      </c>
      <c r="L305" s="38">
        <v>46937</v>
      </c>
      <c r="M305" s="38">
        <v>46792</v>
      </c>
      <c r="N305" s="38">
        <v>47510</v>
      </c>
      <c r="O305" s="173">
        <v>46998</v>
      </c>
      <c r="P305">
        <v>45158</v>
      </c>
      <c r="Q305">
        <v>41893</v>
      </c>
      <c r="R305" s="38"/>
    </row>
    <row r="306" spans="1:18" x14ac:dyDescent="0.25">
      <c r="A306" s="38">
        <f>+COUNTIF($B$1:B306,ESTADISTICAS!B$9)</f>
        <v>0</v>
      </c>
      <c r="B306">
        <v>17</v>
      </c>
      <c r="C306" t="s">
        <v>107</v>
      </c>
      <c r="D306">
        <v>17013</v>
      </c>
      <c r="E306" s="38" t="s">
        <v>630</v>
      </c>
      <c r="F306" s="38">
        <v>92</v>
      </c>
      <c r="G306" s="38">
        <v>152</v>
      </c>
      <c r="H306" s="38">
        <v>150</v>
      </c>
      <c r="I306" s="38">
        <v>73</v>
      </c>
      <c r="J306" s="38">
        <v>35</v>
      </c>
      <c r="K306" s="38">
        <v>2</v>
      </c>
      <c r="L306" s="38">
        <v>25</v>
      </c>
      <c r="M306" s="38">
        <v>112</v>
      </c>
      <c r="N306" s="38">
        <v>54</v>
      </c>
      <c r="O306" s="173">
        <v>72</v>
      </c>
      <c r="P306">
        <v>73</v>
      </c>
      <c r="Q306">
        <v>147</v>
      </c>
      <c r="R306" s="38"/>
    </row>
    <row r="307" spans="1:18" x14ac:dyDescent="0.25">
      <c r="A307" s="38">
        <f>+COUNTIF($B$1:B307,ESTADISTICAS!B$9)</f>
        <v>0</v>
      </c>
      <c r="B307">
        <v>17</v>
      </c>
      <c r="C307" t="s">
        <v>107</v>
      </c>
      <c r="D307">
        <v>17042</v>
      </c>
      <c r="E307" s="38" t="s">
        <v>631</v>
      </c>
      <c r="F307" s="38">
        <v>114</v>
      </c>
      <c r="G307" s="38">
        <v>145</v>
      </c>
      <c r="H307" s="38">
        <v>202</v>
      </c>
      <c r="I307" s="38">
        <v>119</v>
      </c>
      <c r="J307" s="38">
        <v>55</v>
      </c>
      <c r="K307" s="38">
        <v>22</v>
      </c>
      <c r="L307" s="38">
        <v>19</v>
      </c>
      <c r="M307" s="38">
        <v>307</v>
      </c>
      <c r="N307" s="38">
        <v>331</v>
      </c>
      <c r="O307" s="173">
        <v>301</v>
      </c>
      <c r="P307">
        <v>303</v>
      </c>
      <c r="Q307">
        <v>222</v>
      </c>
      <c r="R307" s="38"/>
    </row>
    <row r="308" spans="1:18" x14ac:dyDescent="0.25">
      <c r="A308" s="38">
        <f>+COUNTIF($B$1:B308,ESTADISTICAS!B$9)</f>
        <v>0</v>
      </c>
      <c r="B308">
        <v>17</v>
      </c>
      <c r="C308" t="s">
        <v>107</v>
      </c>
      <c r="D308">
        <v>17050</v>
      </c>
      <c r="E308" s="38" t="s">
        <v>632</v>
      </c>
      <c r="F308" s="38">
        <v>3</v>
      </c>
      <c r="G308" s="38">
        <v>1</v>
      </c>
      <c r="H308" s="38">
        <v>1</v>
      </c>
      <c r="I308" s="38">
        <v>1</v>
      </c>
      <c r="J308" s="38" t="s">
        <v>67</v>
      </c>
      <c r="K308" s="38" t="s">
        <v>67</v>
      </c>
      <c r="L308" s="38" t="s">
        <v>67</v>
      </c>
      <c r="M308" s="38" t="s">
        <v>67</v>
      </c>
      <c r="N308" s="38">
        <v>25</v>
      </c>
      <c r="O308" s="173" t="s">
        <v>67</v>
      </c>
      <c r="P308" t="s">
        <v>67</v>
      </c>
      <c r="Q308">
        <v>0</v>
      </c>
      <c r="R308" s="38"/>
    </row>
    <row r="309" spans="1:18" x14ac:dyDescent="0.25">
      <c r="A309" s="38">
        <f>+COUNTIF($B$1:B309,ESTADISTICAS!B$9)</f>
        <v>0</v>
      </c>
      <c r="B309">
        <v>17</v>
      </c>
      <c r="C309" t="s">
        <v>107</v>
      </c>
      <c r="D309">
        <v>17088</v>
      </c>
      <c r="E309" s="38" t="s">
        <v>2611</v>
      </c>
      <c r="F309" s="38">
        <v>35</v>
      </c>
      <c r="G309" s="38">
        <v>31</v>
      </c>
      <c r="H309" s="38">
        <v>39</v>
      </c>
      <c r="I309" s="38">
        <v>30</v>
      </c>
      <c r="J309" s="38">
        <v>27</v>
      </c>
      <c r="K309" s="38">
        <v>2</v>
      </c>
      <c r="L309" s="38" t="s">
        <v>67</v>
      </c>
      <c r="M309" s="38">
        <v>28</v>
      </c>
      <c r="N309" s="38">
        <v>71</v>
      </c>
      <c r="O309" s="173">
        <v>36</v>
      </c>
      <c r="P309">
        <v>36</v>
      </c>
      <c r="Q309">
        <v>68</v>
      </c>
      <c r="R309" s="38"/>
    </row>
    <row r="310" spans="1:18" x14ac:dyDescent="0.25">
      <c r="A310" s="38">
        <f>+COUNTIF($B$1:B310,ESTADISTICAS!B$9)</f>
        <v>0</v>
      </c>
      <c r="B310">
        <v>17</v>
      </c>
      <c r="C310" t="s">
        <v>107</v>
      </c>
      <c r="D310">
        <v>17174</v>
      </c>
      <c r="E310" s="38" t="s">
        <v>2612</v>
      </c>
      <c r="F310" s="38">
        <v>493</v>
      </c>
      <c r="G310" s="38">
        <v>512</v>
      </c>
      <c r="H310" s="38">
        <v>662</v>
      </c>
      <c r="I310" s="38">
        <v>274</v>
      </c>
      <c r="J310" s="38">
        <v>103</v>
      </c>
      <c r="K310" s="38">
        <v>5</v>
      </c>
      <c r="L310" s="38">
        <v>18</v>
      </c>
      <c r="M310" s="38">
        <v>18</v>
      </c>
      <c r="N310" s="38">
        <v>63</v>
      </c>
      <c r="O310" s="173">
        <v>66</v>
      </c>
      <c r="P310">
        <v>612</v>
      </c>
      <c r="Q310">
        <v>686</v>
      </c>
      <c r="R310" s="38"/>
    </row>
    <row r="311" spans="1:18" x14ac:dyDescent="0.25">
      <c r="A311" s="38">
        <f>+COUNTIF($B$1:B311,ESTADISTICAS!B$9)</f>
        <v>0</v>
      </c>
      <c r="B311">
        <v>17</v>
      </c>
      <c r="C311" t="s">
        <v>107</v>
      </c>
      <c r="D311">
        <v>17272</v>
      </c>
      <c r="E311" s="38" t="s">
        <v>633</v>
      </c>
      <c r="F311" s="38">
        <v>66</v>
      </c>
      <c r="G311" s="38">
        <v>50</v>
      </c>
      <c r="H311" s="38">
        <v>41</v>
      </c>
      <c r="I311" s="38">
        <v>20</v>
      </c>
      <c r="J311" s="38">
        <v>19</v>
      </c>
      <c r="K311" s="38">
        <v>23</v>
      </c>
      <c r="L311" s="38">
        <v>18</v>
      </c>
      <c r="M311" s="38">
        <v>25</v>
      </c>
      <c r="N311" s="38">
        <v>46</v>
      </c>
      <c r="O311" s="173">
        <v>86</v>
      </c>
      <c r="P311">
        <v>45</v>
      </c>
      <c r="Q311">
        <v>17</v>
      </c>
      <c r="R311" s="38"/>
    </row>
    <row r="312" spans="1:18" x14ac:dyDescent="0.25">
      <c r="A312" s="38">
        <f>+COUNTIF($B$1:B312,ESTADISTICAS!B$9)</f>
        <v>0</v>
      </c>
      <c r="B312">
        <v>17</v>
      </c>
      <c r="C312" t="s">
        <v>107</v>
      </c>
      <c r="D312">
        <v>17380</v>
      </c>
      <c r="E312" s="38" t="s">
        <v>634</v>
      </c>
      <c r="F312" s="38">
        <v>2243</v>
      </c>
      <c r="G312" s="38">
        <v>1798</v>
      </c>
      <c r="H312" s="38">
        <v>2094</v>
      </c>
      <c r="I312" s="38">
        <v>2362</v>
      </c>
      <c r="J312" s="38">
        <v>2403</v>
      </c>
      <c r="K312" s="38">
        <v>2323</v>
      </c>
      <c r="L312" s="38">
        <v>2058</v>
      </c>
      <c r="M312" s="38">
        <v>2108</v>
      </c>
      <c r="N312" s="38">
        <v>2246</v>
      </c>
      <c r="O312" s="173">
        <v>2262</v>
      </c>
      <c r="P312">
        <v>2405</v>
      </c>
      <c r="Q312">
        <v>2366</v>
      </c>
      <c r="R312" s="38"/>
    </row>
    <row r="313" spans="1:18" x14ac:dyDescent="0.25">
      <c r="A313" s="38">
        <f>+COUNTIF($B$1:B313,ESTADISTICAS!B$9)</f>
        <v>0</v>
      </c>
      <c r="B313">
        <v>17</v>
      </c>
      <c r="C313" t="s">
        <v>107</v>
      </c>
      <c r="D313">
        <v>17388</v>
      </c>
      <c r="E313" s="38" t="s">
        <v>635</v>
      </c>
      <c r="F313" s="38">
        <v>37</v>
      </c>
      <c r="G313" s="38">
        <v>71</v>
      </c>
      <c r="H313" s="38">
        <v>64</v>
      </c>
      <c r="I313" s="38" t="s">
        <v>67</v>
      </c>
      <c r="J313" s="38">
        <v>26</v>
      </c>
      <c r="K313" s="38">
        <v>1</v>
      </c>
      <c r="L313" s="38" t="s">
        <v>67</v>
      </c>
      <c r="M313" s="38" t="s">
        <v>67</v>
      </c>
      <c r="N313" s="38">
        <v>0</v>
      </c>
      <c r="O313" s="173" t="s">
        <v>67</v>
      </c>
      <c r="P313" t="s">
        <v>67</v>
      </c>
      <c r="Q313">
        <v>0</v>
      </c>
      <c r="R313" s="38"/>
    </row>
    <row r="314" spans="1:18" x14ac:dyDescent="0.25">
      <c r="A314" s="38">
        <f>+COUNTIF($B$1:B314,ESTADISTICAS!B$9)</f>
        <v>0</v>
      </c>
      <c r="B314">
        <v>17</v>
      </c>
      <c r="C314" t="s">
        <v>107</v>
      </c>
      <c r="D314">
        <v>17433</v>
      </c>
      <c r="E314" s="38" t="s">
        <v>636</v>
      </c>
      <c r="F314" s="38">
        <v>166</v>
      </c>
      <c r="G314" s="38">
        <v>94</v>
      </c>
      <c r="H314" s="38">
        <v>115</v>
      </c>
      <c r="I314" s="38">
        <v>40</v>
      </c>
      <c r="J314" s="38">
        <v>15</v>
      </c>
      <c r="K314" s="38">
        <v>5</v>
      </c>
      <c r="L314" s="38">
        <v>27</v>
      </c>
      <c r="M314" s="38">
        <v>41</v>
      </c>
      <c r="N314" s="38">
        <v>19</v>
      </c>
      <c r="O314" s="173">
        <v>37</v>
      </c>
      <c r="P314">
        <v>57</v>
      </c>
      <c r="Q314">
        <v>94</v>
      </c>
      <c r="R314" s="38"/>
    </row>
    <row r="315" spans="1:18" x14ac:dyDescent="0.25">
      <c r="A315" s="38">
        <f>+COUNTIF($B$1:B315,ESTADISTICAS!B$9)</f>
        <v>0</v>
      </c>
      <c r="B315">
        <v>17</v>
      </c>
      <c r="C315" t="s">
        <v>107</v>
      </c>
      <c r="D315">
        <v>17442</v>
      </c>
      <c r="E315" s="38" t="s">
        <v>637</v>
      </c>
      <c r="F315" s="38">
        <v>72</v>
      </c>
      <c r="G315" s="38">
        <v>39</v>
      </c>
      <c r="H315" s="38">
        <v>111</v>
      </c>
      <c r="I315" s="38">
        <v>63</v>
      </c>
      <c r="J315" s="38">
        <v>50</v>
      </c>
      <c r="K315" s="38" t="s">
        <v>67</v>
      </c>
      <c r="L315" s="38" t="s">
        <v>67</v>
      </c>
      <c r="M315" s="38" t="s">
        <v>67</v>
      </c>
      <c r="N315" s="38">
        <v>0</v>
      </c>
      <c r="O315" s="173" t="s">
        <v>67</v>
      </c>
      <c r="P315" t="s">
        <v>67</v>
      </c>
      <c r="Q315">
        <v>0</v>
      </c>
      <c r="R315" s="38"/>
    </row>
    <row r="316" spans="1:18" x14ac:dyDescent="0.25">
      <c r="A316" s="38">
        <f>+COUNTIF($B$1:B316,ESTADISTICAS!B$9)</f>
        <v>0</v>
      </c>
      <c r="B316">
        <v>17</v>
      </c>
      <c r="C316" t="s">
        <v>107</v>
      </c>
      <c r="D316">
        <v>17444</v>
      </c>
      <c r="E316" s="38" t="s">
        <v>638</v>
      </c>
      <c r="F316" s="38">
        <v>209</v>
      </c>
      <c r="G316" s="38">
        <v>171</v>
      </c>
      <c r="H316" s="38">
        <v>60</v>
      </c>
      <c r="I316" s="38">
        <v>63</v>
      </c>
      <c r="J316" s="38">
        <v>6</v>
      </c>
      <c r="K316" s="38" t="s">
        <v>67</v>
      </c>
      <c r="L316" s="38">
        <v>30</v>
      </c>
      <c r="M316" s="38">
        <v>20</v>
      </c>
      <c r="N316" s="38">
        <v>8</v>
      </c>
      <c r="O316" s="173">
        <v>40</v>
      </c>
      <c r="P316">
        <v>66</v>
      </c>
      <c r="Q316">
        <v>76</v>
      </c>
      <c r="R316" s="38"/>
    </row>
    <row r="317" spans="1:18" x14ac:dyDescent="0.25">
      <c r="A317" s="38">
        <f>+COUNTIF($B$1:B317,ESTADISTICAS!B$9)</f>
        <v>0</v>
      </c>
      <c r="B317">
        <v>17</v>
      </c>
      <c r="C317" t="s">
        <v>107</v>
      </c>
      <c r="D317">
        <v>17446</v>
      </c>
      <c r="E317" s="38" t="s">
        <v>639</v>
      </c>
      <c r="F317" s="38" t="s">
        <v>67</v>
      </c>
      <c r="G317" s="38" t="s">
        <v>67</v>
      </c>
      <c r="H317" s="38">
        <v>28</v>
      </c>
      <c r="I317" s="38">
        <v>28</v>
      </c>
      <c r="J317" s="38">
        <v>28</v>
      </c>
      <c r="K317" s="38" t="s">
        <v>67</v>
      </c>
      <c r="L317" s="38" t="s">
        <v>67</v>
      </c>
      <c r="M317" s="38" t="s">
        <v>67</v>
      </c>
      <c r="N317" s="38">
        <v>0</v>
      </c>
      <c r="O317" s="173" t="s">
        <v>67</v>
      </c>
      <c r="P317" t="s">
        <v>67</v>
      </c>
      <c r="Q317">
        <v>0</v>
      </c>
      <c r="R317" s="38"/>
    </row>
    <row r="318" spans="1:18" x14ac:dyDescent="0.25">
      <c r="A318" s="38">
        <f>+COUNTIF($B$1:B318,ESTADISTICAS!B$9)</f>
        <v>0</v>
      </c>
      <c r="B318">
        <v>17</v>
      </c>
      <c r="C318" t="s">
        <v>107</v>
      </c>
      <c r="D318">
        <v>17486</v>
      </c>
      <c r="E318" s="38" t="s">
        <v>640</v>
      </c>
      <c r="F318" s="38">
        <v>116</v>
      </c>
      <c r="G318" s="38">
        <v>216</v>
      </c>
      <c r="H318" s="38">
        <v>174</v>
      </c>
      <c r="I318" s="38">
        <v>101</v>
      </c>
      <c r="J318" s="38">
        <v>52</v>
      </c>
      <c r="K318" s="38">
        <v>4</v>
      </c>
      <c r="L318" s="38" t="s">
        <v>67</v>
      </c>
      <c r="M318" s="38" t="s">
        <v>67</v>
      </c>
      <c r="N318" s="38">
        <v>79</v>
      </c>
      <c r="O318" s="173">
        <v>46</v>
      </c>
      <c r="P318">
        <v>45</v>
      </c>
      <c r="Q318">
        <v>0</v>
      </c>
      <c r="R318" s="38"/>
    </row>
    <row r="319" spans="1:18" x14ac:dyDescent="0.25">
      <c r="A319" s="38">
        <f>+COUNTIF($B$1:B319,ESTADISTICAS!B$9)</f>
        <v>0</v>
      </c>
      <c r="B319">
        <v>17</v>
      </c>
      <c r="C319" t="s">
        <v>107</v>
      </c>
      <c r="D319">
        <v>17495</v>
      </c>
      <c r="E319" s="38" t="s">
        <v>641</v>
      </c>
      <c r="F319" s="38">
        <v>97</v>
      </c>
      <c r="G319" s="38">
        <v>129</v>
      </c>
      <c r="H319" s="38">
        <v>104</v>
      </c>
      <c r="I319" s="38">
        <v>31</v>
      </c>
      <c r="J319" s="38" t="s">
        <v>67</v>
      </c>
      <c r="K319" s="38" t="s">
        <v>67</v>
      </c>
      <c r="L319" s="38" t="s">
        <v>67</v>
      </c>
      <c r="M319" s="38" t="s">
        <v>67</v>
      </c>
      <c r="N319" s="38">
        <v>0</v>
      </c>
      <c r="O319" s="173" t="s">
        <v>67</v>
      </c>
      <c r="P319" t="s">
        <v>67</v>
      </c>
      <c r="Q319">
        <v>0</v>
      </c>
      <c r="R319" s="38"/>
    </row>
    <row r="320" spans="1:18" x14ac:dyDescent="0.25">
      <c r="A320" s="38">
        <f>+COUNTIF($B$1:B320,ESTADISTICAS!B$9)</f>
        <v>0</v>
      </c>
      <c r="B320">
        <v>17</v>
      </c>
      <c r="C320" t="s">
        <v>107</v>
      </c>
      <c r="D320">
        <v>17513</v>
      </c>
      <c r="E320" s="38" t="s">
        <v>642</v>
      </c>
      <c r="F320" s="38">
        <v>44</v>
      </c>
      <c r="G320" s="38">
        <v>37</v>
      </c>
      <c r="H320" s="38">
        <v>74</v>
      </c>
      <c r="I320" s="38">
        <v>49</v>
      </c>
      <c r="J320" s="38">
        <v>77</v>
      </c>
      <c r="K320" s="38">
        <v>22</v>
      </c>
      <c r="L320" s="38">
        <v>52</v>
      </c>
      <c r="M320" s="38">
        <v>35</v>
      </c>
      <c r="N320" s="38">
        <v>25</v>
      </c>
      <c r="O320" s="173">
        <v>16</v>
      </c>
      <c r="P320">
        <v>18</v>
      </c>
      <c r="Q320">
        <v>0</v>
      </c>
      <c r="R320" s="38"/>
    </row>
    <row r="321" spans="1:18" x14ac:dyDescent="0.25">
      <c r="A321" s="38">
        <f>+COUNTIF($B$1:B321,ESTADISTICAS!B$9)</f>
        <v>0</v>
      </c>
      <c r="B321">
        <v>17</v>
      </c>
      <c r="C321" t="s">
        <v>107</v>
      </c>
      <c r="D321">
        <v>17524</v>
      </c>
      <c r="E321" s="38" t="s">
        <v>643</v>
      </c>
      <c r="F321" s="38" t="s">
        <v>67</v>
      </c>
      <c r="G321" s="38">
        <v>43</v>
      </c>
      <c r="H321" s="38">
        <v>75</v>
      </c>
      <c r="I321" s="38">
        <v>46</v>
      </c>
      <c r="J321" s="38">
        <v>18</v>
      </c>
      <c r="K321" s="38" t="s">
        <v>67</v>
      </c>
      <c r="L321" s="38" t="s">
        <v>67</v>
      </c>
      <c r="M321" s="38" t="s">
        <v>67</v>
      </c>
      <c r="N321" s="38">
        <v>27</v>
      </c>
      <c r="O321" s="173" t="s">
        <v>67</v>
      </c>
      <c r="P321" t="s">
        <v>67</v>
      </c>
      <c r="Q321">
        <v>0</v>
      </c>
      <c r="R321" s="38"/>
    </row>
    <row r="322" spans="1:18" x14ac:dyDescent="0.25">
      <c r="A322" s="38">
        <f>+COUNTIF($B$1:B322,ESTADISTICAS!B$9)</f>
        <v>0</v>
      </c>
      <c r="B322">
        <v>17</v>
      </c>
      <c r="C322" t="s">
        <v>107</v>
      </c>
      <c r="D322">
        <v>17541</v>
      </c>
      <c r="E322" s="38" t="s">
        <v>644</v>
      </c>
      <c r="F322" s="38">
        <v>180</v>
      </c>
      <c r="G322" s="38">
        <v>217</v>
      </c>
      <c r="H322" s="38">
        <v>211</v>
      </c>
      <c r="I322" s="38">
        <v>175</v>
      </c>
      <c r="J322" s="38">
        <v>159</v>
      </c>
      <c r="K322" s="38">
        <v>158</v>
      </c>
      <c r="L322" s="38">
        <v>230</v>
      </c>
      <c r="M322" s="38">
        <v>312</v>
      </c>
      <c r="N322" s="38">
        <v>237</v>
      </c>
      <c r="O322" s="173">
        <v>245</v>
      </c>
      <c r="P322">
        <v>363</v>
      </c>
      <c r="Q322">
        <v>405</v>
      </c>
      <c r="R322" s="38"/>
    </row>
    <row r="323" spans="1:18" x14ac:dyDescent="0.25">
      <c r="A323" s="38">
        <f>+COUNTIF($B$1:B323,ESTADISTICAS!B$9)</f>
        <v>0</v>
      </c>
      <c r="B323">
        <v>17</v>
      </c>
      <c r="C323" t="s">
        <v>107</v>
      </c>
      <c r="D323">
        <v>17614</v>
      </c>
      <c r="E323" s="38" t="s">
        <v>645</v>
      </c>
      <c r="F323" s="38">
        <v>257</v>
      </c>
      <c r="G323" s="38">
        <v>334</v>
      </c>
      <c r="H323" s="38">
        <v>450</v>
      </c>
      <c r="I323" s="38">
        <v>278</v>
      </c>
      <c r="J323" s="38">
        <v>155</v>
      </c>
      <c r="K323" s="38">
        <v>32</v>
      </c>
      <c r="L323" s="38">
        <v>27</v>
      </c>
      <c r="M323" s="38">
        <v>291</v>
      </c>
      <c r="N323" s="38">
        <v>344</v>
      </c>
      <c r="O323" s="173">
        <v>287</v>
      </c>
      <c r="P323">
        <v>343</v>
      </c>
      <c r="Q323">
        <v>377</v>
      </c>
      <c r="R323" s="38"/>
    </row>
    <row r="324" spans="1:18" x14ac:dyDescent="0.25">
      <c r="A324" s="38">
        <f>+COUNTIF($B$1:B324,ESTADISTICAS!B$9)</f>
        <v>0</v>
      </c>
      <c r="B324">
        <v>17</v>
      </c>
      <c r="C324" t="s">
        <v>107</v>
      </c>
      <c r="D324">
        <v>17616</v>
      </c>
      <c r="E324" s="38" t="s">
        <v>88</v>
      </c>
      <c r="F324" s="38">
        <v>48</v>
      </c>
      <c r="G324" s="38">
        <v>32</v>
      </c>
      <c r="H324" s="38">
        <v>88</v>
      </c>
      <c r="I324" s="38">
        <v>27</v>
      </c>
      <c r="J324" s="38">
        <v>21</v>
      </c>
      <c r="K324" s="38" t="s">
        <v>67</v>
      </c>
      <c r="L324" s="38">
        <v>1</v>
      </c>
      <c r="M324" s="38">
        <v>4</v>
      </c>
      <c r="N324" s="38">
        <v>26</v>
      </c>
      <c r="O324" s="173" t="s">
        <v>67</v>
      </c>
      <c r="P324" t="s">
        <v>67</v>
      </c>
      <c r="Q324">
        <v>0</v>
      </c>
      <c r="R324" s="38"/>
    </row>
    <row r="325" spans="1:18" x14ac:dyDescent="0.25">
      <c r="A325" s="38">
        <f>+COUNTIF($B$1:B325,ESTADISTICAS!B$9)</f>
        <v>0</v>
      </c>
      <c r="B325">
        <v>17</v>
      </c>
      <c r="C325" t="s">
        <v>107</v>
      </c>
      <c r="D325">
        <v>17653</v>
      </c>
      <c r="E325" s="38" t="s">
        <v>646</v>
      </c>
      <c r="F325" s="38">
        <v>53</v>
      </c>
      <c r="G325" s="38">
        <v>43</v>
      </c>
      <c r="H325" s="38">
        <v>88</v>
      </c>
      <c r="I325" s="38">
        <v>23</v>
      </c>
      <c r="J325" s="38">
        <v>15</v>
      </c>
      <c r="K325" s="38">
        <v>2</v>
      </c>
      <c r="L325" s="38" t="s">
        <v>67</v>
      </c>
      <c r="M325" s="38" t="s">
        <v>67</v>
      </c>
      <c r="N325" s="38">
        <v>25</v>
      </c>
      <c r="O325" s="173" t="s">
        <v>67</v>
      </c>
      <c r="P325" t="s">
        <v>67</v>
      </c>
      <c r="Q325">
        <v>50</v>
      </c>
      <c r="R325" s="38"/>
    </row>
    <row r="326" spans="1:18" x14ac:dyDescent="0.25">
      <c r="A326" s="38">
        <f>+COUNTIF($B$1:B326,ESTADISTICAS!B$9)</f>
        <v>0</v>
      </c>
      <c r="B326">
        <v>17</v>
      </c>
      <c r="C326" t="s">
        <v>107</v>
      </c>
      <c r="D326">
        <v>17662</v>
      </c>
      <c r="E326" s="38" t="s">
        <v>647</v>
      </c>
      <c r="F326" s="38">
        <v>185</v>
      </c>
      <c r="G326" s="38">
        <v>174</v>
      </c>
      <c r="H326" s="38">
        <v>109</v>
      </c>
      <c r="I326" s="38">
        <v>82</v>
      </c>
      <c r="J326" s="38">
        <v>73</v>
      </c>
      <c r="K326" s="38">
        <v>1</v>
      </c>
      <c r="L326" s="38">
        <v>41</v>
      </c>
      <c r="M326" s="38">
        <v>64</v>
      </c>
      <c r="N326" s="38">
        <v>68</v>
      </c>
      <c r="O326" s="173">
        <v>72</v>
      </c>
      <c r="P326">
        <v>47</v>
      </c>
      <c r="Q326">
        <v>0</v>
      </c>
      <c r="R326" s="38"/>
    </row>
    <row r="327" spans="1:18" x14ac:dyDescent="0.25">
      <c r="A327" s="38">
        <f>+COUNTIF($B$1:B327,ESTADISTICAS!B$9)</f>
        <v>0</v>
      </c>
      <c r="B327">
        <v>17</v>
      </c>
      <c r="C327" t="s">
        <v>107</v>
      </c>
      <c r="D327">
        <v>17665</v>
      </c>
      <c r="E327" s="38" t="s">
        <v>648</v>
      </c>
      <c r="F327" s="38">
        <v>24</v>
      </c>
      <c r="G327" s="38">
        <v>46</v>
      </c>
      <c r="H327" s="38">
        <v>25</v>
      </c>
      <c r="I327" s="38">
        <v>21</v>
      </c>
      <c r="J327" s="38" t="s">
        <v>67</v>
      </c>
      <c r="K327" s="38">
        <v>12</v>
      </c>
      <c r="L327" s="38" t="s">
        <v>67</v>
      </c>
      <c r="M327" s="38" t="s">
        <v>67</v>
      </c>
      <c r="N327" s="38">
        <v>14</v>
      </c>
      <c r="O327" s="173">
        <v>15</v>
      </c>
      <c r="P327">
        <v>12</v>
      </c>
      <c r="Q327">
        <v>0</v>
      </c>
      <c r="R327" s="38"/>
    </row>
    <row r="328" spans="1:18" x14ac:dyDescent="0.25">
      <c r="A328" s="38">
        <f>+COUNTIF($B$1:B328,ESTADISTICAS!B$9)</f>
        <v>0</v>
      </c>
      <c r="B328">
        <v>17</v>
      </c>
      <c r="C328" t="s">
        <v>107</v>
      </c>
      <c r="D328">
        <v>17777</v>
      </c>
      <c r="E328" s="38" t="s">
        <v>2613</v>
      </c>
      <c r="F328" s="38">
        <v>35</v>
      </c>
      <c r="G328" s="38">
        <v>34</v>
      </c>
      <c r="H328" s="38">
        <v>45</v>
      </c>
      <c r="I328" s="38">
        <v>44</v>
      </c>
      <c r="J328" s="38">
        <v>13</v>
      </c>
      <c r="K328" s="38" t="s">
        <v>67</v>
      </c>
      <c r="L328" s="38" t="s">
        <v>67</v>
      </c>
      <c r="M328" s="38" t="s">
        <v>67</v>
      </c>
      <c r="N328" s="38">
        <v>20</v>
      </c>
      <c r="O328" s="173" t="s">
        <v>67</v>
      </c>
      <c r="P328">
        <v>25</v>
      </c>
      <c r="Q328">
        <v>70</v>
      </c>
      <c r="R328" s="38"/>
    </row>
    <row r="329" spans="1:18" x14ac:dyDescent="0.25">
      <c r="A329" s="38">
        <f>+COUNTIF($B$1:B329,ESTADISTICAS!B$9)</f>
        <v>0</v>
      </c>
      <c r="B329" s="172">
        <v>17</v>
      </c>
      <c r="C329" t="s">
        <v>107</v>
      </c>
      <c r="D329">
        <v>17867</v>
      </c>
      <c r="E329" s="38" t="s">
        <v>649</v>
      </c>
      <c r="F329" s="38">
        <v>257</v>
      </c>
      <c r="G329" s="38">
        <v>176</v>
      </c>
      <c r="H329" s="38">
        <v>109</v>
      </c>
      <c r="I329" s="38">
        <v>70</v>
      </c>
      <c r="J329" s="38">
        <v>27</v>
      </c>
      <c r="K329" s="38" t="s">
        <v>67</v>
      </c>
      <c r="L329" s="38">
        <v>1</v>
      </c>
      <c r="M329" s="38" t="s">
        <v>67</v>
      </c>
      <c r="N329" s="38">
        <v>0</v>
      </c>
      <c r="O329" s="173">
        <v>0</v>
      </c>
      <c r="P329">
        <v>1</v>
      </c>
      <c r="Q329">
        <v>0</v>
      </c>
      <c r="R329" s="38"/>
    </row>
    <row r="330" spans="1:18" x14ac:dyDescent="0.25">
      <c r="A330" s="38">
        <f>+COUNTIF($B$1:B330,ESTADISTICAS!B$9)</f>
        <v>0</v>
      </c>
      <c r="B330">
        <v>17</v>
      </c>
      <c r="C330" t="s">
        <v>107</v>
      </c>
      <c r="D330">
        <v>17873</v>
      </c>
      <c r="E330" s="38" t="s">
        <v>650</v>
      </c>
      <c r="F330" s="38">
        <v>130</v>
      </c>
      <c r="G330" s="38">
        <v>113</v>
      </c>
      <c r="H330" s="38">
        <v>37</v>
      </c>
      <c r="I330" s="38" t="s">
        <v>67</v>
      </c>
      <c r="J330" s="38">
        <v>533</v>
      </c>
      <c r="K330" s="38" t="s">
        <v>67</v>
      </c>
      <c r="L330" s="38">
        <v>1</v>
      </c>
      <c r="M330" s="38" t="s">
        <v>67</v>
      </c>
      <c r="N330" s="38">
        <v>7</v>
      </c>
      <c r="O330" s="173" t="s">
        <v>67</v>
      </c>
      <c r="P330" t="s">
        <v>67</v>
      </c>
      <c r="Q330">
        <v>0</v>
      </c>
      <c r="R330" s="38"/>
    </row>
    <row r="331" spans="1:18" x14ac:dyDescent="0.25">
      <c r="A331" s="38">
        <f>+COUNTIF($B$1:B331,ESTADISTICAS!B$9)</f>
        <v>0</v>
      </c>
      <c r="B331">
        <v>17</v>
      </c>
      <c r="C331" t="s">
        <v>107</v>
      </c>
      <c r="D331">
        <v>17877</v>
      </c>
      <c r="E331" s="38" t="s">
        <v>651</v>
      </c>
      <c r="F331" s="38">
        <v>35</v>
      </c>
      <c r="G331" s="38">
        <v>84</v>
      </c>
      <c r="H331" s="38">
        <v>109</v>
      </c>
      <c r="I331" s="38">
        <v>61</v>
      </c>
      <c r="J331" s="38">
        <v>38</v>
      </c>
      <c r="K331" s="38">
        <v>1</v>
      </c>
      <c r="L331" s="38" t="s">
        <v>67</v>
      </c>
      <c r="M331" s="38" t="s">
        <v>67</v>
      </c>
      <c r="N331" s="38">
        <v>25</v>
      </c>
      <c r="O331" s="173">
        <v>1</v>
      </c>
      <c r="P331">
        <v>1</v>
      </c>
      <c r="Q331">
        <v>0</v>
      </c>
      <c r="R331" s="38"/>
    </row>
    <row r="332" spans="1:18" x14ac:dyDescent="0.25">
      <c r="A332" s="38">
        <f>+COUNTIF($B$1:B332,ESTADISTICAS!B$9)</f>
        <v>0</v>
      </c>
      <c r="B332">
        <v>18</v>
      </c>
      <c r="C332" t="s">
        <v>271</v>
      </c>
      <c r="D332">
        <v>18001</v>
      </c>
      <c r="E332" s="38" t="s">
        <v>652</v>
      </c>
      <c r="F332" s="38">
        <v>7895</v>
      </c>
      <c r="G332" s="38">
        <v>8850</v>
      </c>
      <c r="H332" s="38">
        <v>8970</v>
      </c>
      <c r="I332" s="38">
        <v>9542</v>
      </c>
      <c r="J332" s="38">
        <v>10378</v>
      </c>
      <c r="K332" s="38">
        <v>11210</v>
      </c>
      <c r="L332" s="38">
        <v>11601</v>
      </c>
      <c r="M332" s="38">
        <v>11919</v>
      </c>
      <c r="N332" s="38">
        <v>11535</v>
      </c>
      <c r="O332" s="173">
        <v>11670</v>
      </c>
      <c r="P332">
        <v>11256</v>
      </c>
      <c r="Q332">
        <v>12826</v>
      </c>
      <c r="R332" s="38"/>
    </row>
    <row r="333" spans="1:18" x14ac:dyDescent="0.25">
      <c r="A333" s="38">
        <f>+COUNTIF($B$1:B333,ESTADISTICAS!B$9)</f>
        <v>0</v>
      </c>
      <c r="B333">
        <v>18</v>
      </c>
      <c r="C333" t="s">
        <v>271</v>
      </c>
      <c r="D333">
        <v>18029</v>
      </c>
      <c r="E333" s="38" t="s">
        <v>653</v>
      </c>
      <c r="F333" s="38">
        <v>40</v>
      </c>
      <c r="G333" s="38">
        <v>80</v>
      </c>
      <c r="H333" s="38">
        <v>43</v>
      </c>
      <c r="I333" s="38">
        <v>39</v>
      </c>
      <c r="J333" s="38">
        <v>50</v>
      </c>
      <c r="K333" s="38">
        <v>44</v>
      </c>
      <c r="L333" s="38">
        <v>34</v>
      </c>
      <c r="M333" s="38" t="s">
        <v>67</v>
      </c>
      <c r="N333" s="38">
        <v>0</v>
      </c>
      <c r="O333" s="173">
        <v>3</v>
      </c>
      <c r="P333" t="s">
        <v>67</v>
      </c>
      <c r="Q333">
        <v>0</v>
      </c>
      <c r="R333" s="38"/>
    </row>
    <row r="334" spans="1:18" x14ac:dyDescent="0.25">
      <c r="A334" s="38">
        <f>+COUNTIF($B$1:B334,ESTADISTICAS!B$9)</f>
        <v>0</v>
      </c>
      <c r="B334">
        <v>18</v>
      </c>
      <c r="C334" t="s">
        <v>271</v>
      </c>
      <c r="D334">
        <v>18094</v>
      </c>
      <c r="E334" s="38" t="s">
        <v>2614</v>
      </c>
      <c r="F334" s="38">
        <v>94</v>
      </c>
      <c r="G334" s="38">
        <v>63</v>
      </c>
      <c r="H334" s="38">
        <v>56</v>
      </c>
      <c r="I334" s="38">
        <v>19</v>
      </c>
      <c r="J334" s="38">
        <v>19</v>
      </c>
      <c r="K334" s="38">
        <v>1</v>
      </c>
      <c r="L334" s="38" t="s">
        <v>67</v>
      </c>
      <c r="M334" s="38">
        <v>1</v>
      </c>
      <c r="N334" s="38">
        <v>1</v>
      </c>
      <c r="O334" s="173">
        <v>57</v>
      </c>
      <c r="P334">
        <v>39</v>
      </c>
      <c r="Q334">
        <v>62</v>
      </c>
      <c r="R334" s="38"/>
    </row>
    <row r="335" spans="1:18" x14ac:dyDescent="0.25">
      <c r="A335" s="38">
        <f>+COUNTIF($B$1:B335,ESTADISTICAS!B$9)</f>
        <v>0</v>
      </c>
      <c r="B335">
        <v>18</v>
      </c>
      <c r="C335" t="s">
        <v>271</v>
      </c>
      <c r="D335">
        <v>18150</v>
      </c>
      <c r="E335" s="38" t="s">
        <v>2615</v>
      </c>
      <c r="F335" s="38">
        <v>11</v>
      </c>
      <c r="G335" s="38">
        <v>53</v>
      </c>
      <c r="H335" s="38">
        <v>22</v>
      </c>
      <c r="I335" s="38">
        <v>24</v>
      </c>
      <c r="J335" s="38">
        <v>35</v>
      </c>
      <c r="K335" s="38">
        <v>23</v>
      </c>
      <c r="L335" s="38">
        <v>16</v>
      </c>
      <c r="M335" s="38">
        <v>18</v>
      </c>
      <c r="N335" s="38">
        <v>0</v>
      </c>
      <c r="O335" s="173">
        <v>39</v>
      </c>
      <c r="P335">
        <v>21</v>
      </c>
      <c r="Q335">
        <v>20</v>
      </c>
      <c r="R335" s="38"/>
    </row>
    <row r="336" spans="1:18" x14ac:dyDescent="0.25">
      <c r="A336" s="38">
        <f>+COUNTIF($B$1:B336,ESTADISTICAS!B$9)</f>
        <v>0</v>
      </c>
      <c r="B336">
        <v>18</v>
      </c>
      <c r="C336" t="s">
        <v>271</v>
      </c>
      <c r="D336">
        <v>18205</v>
      </c>
      <c r="E336" s="38" t="s">
        <v>654</v>
      </c>
      <c r="F336" s="38">
        <v>161</v>
      </c>
      <c r="G336" s="38">
        <v>28</v>
      </c>
      <c r="H336" s="38" t="s">
        <v>67</v>
      </c>
      <c r="I336" s="38" t="s">
        <v>67</v>
      </c>
      <c r="J336" s="38" t="s">
        <v>67</v>
      </c>
      <c r="K336" s="38" t="s">
        <v>67</v>
      </c>
      <c r="L336" s="38" t="s">
        <v>67</v>
      </c>
      <c r="M336" s="38" t="s">
        <v>67</v>
      </c>
      <c r="N336" s="38">
        <v>0</v>
      </c>
      <c r="O336" s="173">
        <v>1</v>
      </c>
      <c r="P336" t="s">
        <v>67</v>
      </c>
      <c r="Q336">
        <v>0</v>
      </c>
      <c r="R336" s="38"/>
    </row>
    <row r="337" spans="1:18" x14ac:dyDescent="0.25">
      <c r="A337" s="38">
        <f>+COUNTIF($B$1:B337,ESTADISTICAS!B$9)</f>
        <v>0</v>
      </c>
      <c r="B337">
        <v>18</v>
      </c>
      <c r="C337" t="s">
        <v>271</v>
      </c>
      <c r="D337">
        <v>18247</v>
      </c>
      <c r="E337" s="38" t="s">
        <v>655</v>
      </c>
      <c r="F337" s="38">
        <v>193</v>
      </c>
      <c r="G337" s="38">
        <v>168</v>
      </c>
      <c r="H337" s="38">
        <v>136</v>
      </c>
      <c r="I337" s="38">
        <v>109</v>
      </c>
      <c r="J337" s="38">
        <v>89</v>
      </c>
      <c r="K337" s="38">
        <v>44</v>
      </c>
      <c r="L337" s="38">
        <v>84</v>
      </c>
      <c r="M337" s="38">
        <v>56</v>
      </c>
      <c r="N337" s="38">
        <v>35</v>
      </c>
      <c r="O337" s="173">
        <v>36</v>
      </c>
      <c r="P337">
        <v>95</v>
      </c>
      <c r="Q337">
        <v>118</v>
      </c>
      <c r="R337" s="38"/>
    </row>
    <row r="338" spans="1:18" x14ac:dyDescent="0.25">
      <c r="A338" s="38">
        <f>+COUNTIF($B$1:B338,ESTADISTICAS!B$9)</f>
        <v>0</v>
      </c>
      <c r="B338">
        <v>18</v>
      </c>
      <c r="C338" t="s">
        <v>271</v>
      </c>
      <c r="D338">
        <v>18256</v>
      </c>
      <c r="E338" s="38" t="s">
        <v>2616</v>
      </c>
      <c r="F338" s="38">
        <v>33</v>
      </c>
      <c r="G338" s="38" t="s">
        <v>67</v>
      </c>
      <c r="H338" s="38">
        <v>23</v>
      </c>
      <c r="I338" s="38">
        <v>17</v>
      </c>
      <c r="J338" s="38">
        <v>19</v>
      </c>
      <c r="K338" s="38">
        <v>21</v>
      </c>
      <c r="L338" s="38">
        <v>40</v>
      </c>
      <c r="M338" s="38">
        <v>15</v>
      </c>
      <c r="N338" s="38">
        <v>41</v>
      </c>
      <c r="O338" s="173">
        <v>57</v>
      </c>
      <c r="P338">
        <v>61</v>
      </c>
      <c r="Q338">
        <v>73</v>
      </c>
      <c r="R338" s="38"/>
    </row>
    <row r="339" spans="1:18" x14ac:dyDescent="0.25">
      <c r="A339" s="38">
        <f>+COUNTIF($B$1:B339,ESTADISTICAS!B$9)</f>
        <v>0</v>
      </c>
      <c r="B339">
        <v>18</v>
      </c>
      <c r="C339" t="s">
        <v>271</v>
      </c>
      <c r="D339">
        <v>18460</v>
      </c>
      <c r="E339" s="38" t="s">
        <v>2169</v>
      </c>
      <c r="F339" s="38" t="s">
        <v>67</v>
      </c>
      <c r="G339" s="38" t="s">
        <v>67</v>
      </c>
      <c r="H339" s="38" t="s">
        <v>67</v>
      </c>
      <c r="I339" s="38" t="s">
        <v>67</v>
      </c>
      <c r="J339" s="38" t="s">
        <v>67</v>
      </c>
      <c r="K339" s="38" t="s">
        <v>67</v>
      </c>
      <c r="L339" s="38" t="s">
        <v>67</v>
      </c>
      <c r="M339" s="38" t="s">
        <v>67</v>
      </c>
      <c r="N339" s="38" t="s">
        <v>67</v>
      </c>
      <c r="O339" s="38" t="s">
        <v>67</v>
      </c>
      <c r="P339">
        <v>1</v>
      </c>
      <c r="Q339">
        <v>0</v>
      </c>
      <c r="R339" s="38"/>
    </row>
    <row r="340" spans="1:18" x14ac:dyDescent="0.25">
      <c r="A340" s="38">
        <f>+COUNTIF($B$1:B340,ESTADISTICAS!B$9)</f>
        <v>0</v>
      </c>
      <c r="B340">
        <v>18</v>
      </c>
      <c r="C340" t="s">
        <v>271</v>
      </c>
      <c r="D340">
        <v>18410</v>
      </c>
      <c r="E340" s="38" t="s">
        <v>656</v>
      </c>
      <c r="F340" s="38">
        <v>2</v>
      </c>
      <c r="G340" s="38" t="s">
        <v>67</v>
      </c>
      <c r="H340" s="38">
        <v>1</v>
      </c>
      <c r="I340" s="38" t="s">
        <v>67</v>
      </c>
      <c r="J340" s="38" t="s">
        <v>67</v>
      </c>
      <c r="K340" s="38" t="s">
        <v>67</v>
      </c>
      <c r="L340" s="38" t="s">
        <v>67</v>
      </c>
      <c r="M340" s="38" t="s">
        <v>67</v>
      </c>
      <c r="N340" s="38">
        <v>0</v>
      </c>
      <c r="O340" s="173">
        <v>2</v>
      </c>
      <c r="P340" t="s">
        <v>67</v>
      </c>
      <c r="Q340">
        <v>27</v>
      </c>
      <c r="R340" s="38"/>
    </row>
    <row r="341" spans="1:18" x14ac:dyDescent="0.25">
      <c r="A341" s="38">
        <f>+COUNTIF($B$1:B341,ESTADISTICAS!B$9)</f>
        <v>0</v>
      </c>
      <c r="B341">
        <v>18</v>
      </c>
      <c r="C341" t="s">
        <v>271</v>
      </c>
      <c r="D341">
        <v>18592</v>
      </c>
      <c r="E341" s="38" t="s">
        <v>657</v>
      </c>
      <c r="F341" s="38" t="s">
        <v>67</v>
      </c>
      <c r="G341" s="38">
        <v>29</v>
      </c>
      <c r="H341" s="38">
        <v>38</v>
      </c>
      <c r="I341" s="38">
        <v>25</v>
      </c>
      <c r="J341" s="38">
        <v>23</v>
      </c>
      <c r="K341" s="38" t="s">
        <v>67</v>
      </c>
      <c r="L341" s="38" t="s">
        <v>67</v>
      </c>
      <c r="M341" s="38">
        <v>1</v>
      </c>
      <c r="N341" s="38">
        <v>1</v>
      </c>
      <c r="O341" s="173">
        <v>3</v>
      </c>
      <c r="P341">
        <v>3</v>
      </c>
      <c r="Q341">
        <v>1</v>
      </c>
      <c r="R341" s="38"/>
    </row>
    <row r="342" spans="1:18" x14ac:dyDescent="0.25">
      <c r="A342" s="38">
        <f>+COUNTIF($B$1:B342,ESTADISTICAS!B$9)</f>
        <v>0</v>
      </c>
      <c r="B342">
        <v>18</v>
      </c>
      <c r="C342" t="s">
        <v>271</v>
      </c>
      <c r="D342">
        <v>18610</v>
      </c>
      <c r="E342" s="38" t="s">
        <v>2617</v>
      </c>
      <c r="F342" s="38" t="s">
        <v>67</v>
      </c>
      <c r="G342" s="38" t="s">
        <v>67</v>
      </c>
      <c r="H342" s="38" t="s">
        <v>67</v>
      </c>
      <c r="I342" s="38" t="s">
        <v>67</v>
      </c>
      <c r="J342" s="38" t="s">
        <v>67</v>
      </c>
      <c r="K342" s="38" t="s">
        <v>67</v>
      </c>
      <c r="L342" s="38">
        <v>1</v>
      </c>
      <c r="M342" s="38">
        <v>1</v>
      </c>
      <c r="N342" s="38">
        <v>0</v>
      </c>
      <c r="O342" s="173">
        <v>36</v>
      </c>
      <c r="P342">
        <v>24</v>
      </c>
      <c r="Q342">
        <v>20</v>
      </c>
      <c r="R342" s="38"/>
    </row>
    <row r="343" spans="1:18" x14ac:dyDescent="0.25">
      <c r="A343" s="38">
        <f>+COUNTIF($B$1:B343,ESTADISTICAS!B$9)</f>
        <v>0</v>
      </c>
      <c r="B343">
        <v>18</v>
      </c>
      <c r="C343" t="s">
        <v>271</v>
      </c>
      <c r="D343">
        <v>18753</v>
      </c>
      <c r="E343" s="38" t="s">
        <v>2618</v>
      </c>
      <c r="F343" s="38">
        <v>384</v>
      </c>
      <c r="G343" s="38">
        <v>441</v>
      </c>
      <c r="H343" s="38">
        <v>371</v>
      </c>
      <c r="I343" s="38">
        <v>378</v>
      </c>
      <c r="J343" s="38">
        <v>296</v>
      </c>
      <c r="K343" s="38">
        <v>204</v>
      </c>
      <c r="L343" s="38">
        <v>216</v>
      </c>
      <c r="M343" s="38">
        <v>234</v>
      </c>
      <c r="N343" s="38">
        <v>178</v>
      </c>
      <c r="O343" s="173">
        <v>276</v>
      </c>
      <c r="P343">
        <v>347</v>
      </c>
      <c r="Q343">
        <v>500</v>
      </c>
      <c r="R343" s="38"/>
    </row>
    <row r="344" spans="1:18" x14ac:dyDescent="0.25">
      <c r="A344" s="38">
        <f>+COUNTIF($B$1:B344,ESTADISTICAS!B$9)</f>
        <v>0</v>
      </c>
      <c r="B344" s="172">
        <v>18</v>
      </c>
      <c r="C344" t="s">
        <v>271</v>
      </c>
      <c r="D344">
        <v>18756</v>
      </c>
      <c r="E344" s="38" t="s">
        <v>658</v>
      </c>
      <c r="F344" s="38" t="s">
        <v>67</v>
      </c>
      <c r="G344" s="38">
        <v>42</v>
      </c>
      <c r="H344" s="38">
        <v>19</v>
      </c>
      <c r="I344" s="38">
        <v>19</v>
      </c>
      <c r="J344" s="38" t="s">
        <v>67</v>
      </c>
      <c r="K344" s="38" t="s">
        <v>67</v>
      </c>
      <c r="L344" s="38" t="s">
        <v>67</v>
      </c>
      <c r="M344" s="38" t="s">
        <v>67</v>
      </c>
      <c r="N344" s="38">
        <v>0</v>
      </c>
      <c r="O344" s="173" t="s">
        <v>67</v>
      </c>
      <c r="P344" t="s">
        <v>67</v>
      </c>
      <c r="Q344">
        <v>0</v>
      </c>
      <c r="R344" s="38"/>
    </row>
    <row r="345" spans="1:18" x14ac:dyDescent="0.25">
      <c r="A345" s="38">
        <f>+COUNTIF($B$1:B345,ESTADISTICAS!B$9)</f>
        <v>0</v>
      </c>
      <c r="B345">
        <v>18</v>
      </c>
      <c r="C345" t="s">
        <v>271</v>
      </c>
      <c r="D345">
        <v>18785</v>
      </c>
      <c r="E345" s="38" t="s">
        <v>659</v>
      </c>
      <c r="F345" s="38" t="s">
        <v>67</v>
      </c>
      <c r="G345" s="38" t="s">
        <v>67</v>
      </c>
      <c r="H345" s="38" t="s">
        <v>67</v>
      </c>
      <c r="I345" s="38" t="s">
        <v>67</v>
      </c>
      <c r="J345" s="38" t="s">
        <v>67</v>
      </c>
      <c r="K345" s="38" t="s">
        <v>67</v>
      </c>
      <c r="L345" s="38" t="s">
        <v>67</v>
      </c>
      <c r="M345" s="38" t="s">
        <v>67</v>
      </c>
      <c r="N345" s="38">
        <v>0</v>
      </c>
      <c r="O345" s="173" t="s">
        <v>67</v>
      </c>
      <c r="P345" t="s">
        <v>67</v>
      </c>
      <c r="Q345">
        <v>0</v>
      </c>
      <c r="R345" s="38"/>
    </row>
    <row r="346" spans="1:18" x14ac:dyDescent="0.25">
      <c r="A346" s="38">
        <f>+COUNTIF($B$1:B346,ESTADISTICAS!B$9)</f>
        <v>0</v>
      </c>
      <c r="B346">
        <v>18</v>
      </c>
      <c r="C346" t="s">
        <v>271</v>
      </c>
      <c r="D346">
        <v>18860</v>
      </c>
      <c r="E346" s="38" t="s">
        <v>2619</v>
      </c>
      <c r="F346" s="38">
        <v>1</v>
      </c>
      <c r="G346" s="38" t="s">
        <v>67</v>
      </c>
      <c r="H346" s="38" t="s">
        <v>67</v>
      </c>
      <c r="I346" s="38" t="s">
        <v>67</v>
      </c>
      <c r="J346" s="38" t="s">
        <v>67</v>
      </c>
      <c r="K346" s="38" t="s">
        <v>67</v>
      </c>
      <c r="L346" s="38" t="s">
        <v>67</v>
      </c>
      <c r="M346" s="38" t="s">
        <v>67</v>
      </c>
      <c r="N346" s="38">
        <v>0</v>
      </c>
      <c r="O346" s="173">
        <v>2</v>
      </c>
      <c r="P346">
        <v>1</v>
      </c>
      <c r="Q346">
        <v>25</v>
      </c>
      <c r="R346" s="38"/>
    </row>
    <row r="347" spans="1:18" x14ac:dyDescent="0.25">
      <c r="A347" s="38">
        <f>+COUNTIF($B$1:B347,ESTADISTICAS!B$9)</f>
        <v>0</v>
      </c>
      <c r="B347">
        <v>19</v>
      </c>
      <c r="C347" t="s">
        <v>250</v>
      </c>
      <c r="D347">
        <v>19001</v>
      </c>
      <c r="E347" s="38" t="s">
        <v>2620</v>
      </c>
      <c r="F347" s="38">
        <v>26031</v>
      </c>
      <c r="G347" s="38">
        <v>27884</v>
      </c>
      <c r="H347" s="38">
        <v>25432</v>
      </c>
      <c r="I347" s="38">
        <v>31319</v>
      </c>
      <c r="J347" s="38">
        <v>35378</v>
      </c>
      <c r="K347" s="38">
        <v>38990</v>
      </c>
      <c r="L347" s="38">
        <v>41647</v>
      </c>
      <c r="M347" s="38">
        <v>44916</v>
      </c>
      <c r="N347" s="38">
        <v>42222</v>
      </c>
      <c r="O347" s="173">
        <v>43829</v>
      </c>
      <c r="P347">
        <v>44128</v>
      </c>
      <c r="Q347">
        <v>41129</v>
      </c>
      <c r="R347" s="38"/>
    </row>
    <row r="348" spans="1:18" x14ac:dyDescent="0.25">
      <c r="A348" s="38">
        <f>+COUNTIF($B$1:B348,ESTADISTICAS!B$9)</f>
        <v>0</v>
      </c>
      <c r="B348">
        <v>19</v>
      </c>
      <c r="C348" t="s">
        <v>250</v>
      </c>
      <c r="D348">
        <v>19022</v>
      </c>
      <c r="E348" s="38" t="s">
        <v>660</v>
      </c>
      <c r="F348" s="38" t="s">
        <v>67</v>
      </c>
      <c r="G348" s="38" t="s">
        <v>67</v>
      </c>
      <c r="H348" s="38" t="s">
        <v>67</v>
      </c>
      <c r="I348" s="38" t="s">
        <v>67</v>
      </c>
      <c r="J348" s="38" t="s">
        <v>67</v>
      </c>
      <c r="K348" s="38" t="s">
        <v>67</v>
      </c>
      <c r="L348" s="38" t="s">
        <v>67</v>
      </c>
      <c r="M348" s="38" t="s">
        <v>67</v>
      </c>
      <c r="N348" s="38">
        <v>0</v>
      </c>
      <c r="O348" s="173">
        <v>5</v>
      </c>
      <c r="P348">
        <v>4</v>
      </c>
      <c r="Q348">
        <v>19</v>
      </c>
      <c r="R348" s="38"/>
    </row>
    <row r="349" spans="1:18" x14ac:dyDescent="0.25">
      <c r="A349" s="38">
        <f>+COUNTIF($B$1:B349,ESTADISTICAS!B$9)</f>
        <v>0</v>
      </c>
      <c r="B349">
        <v>19</v>
      </c>
      <c r="C349" t="s">
        <v>250</v>
      </c>
      <c r="D349">
        <v>19050</v>
      </c>
      <c r="E349" s="38" t="s">
        <v>358</v>
      </c>
      <c r="F349" s="38">
        <v>1</v>
      </c>
      <c r="G349" s="38">
        <v>30</v>
      </c>
      <c r="H349" s="38">
        <v>22</v>
      </c>
      <c r="I349" s="38">
        <v>17</v>
      </c>
      <c r="J349" s="38" t="s">
        <v>67</v>
      </c>
      <c r="K349" s="38" t="s">
        <v>67</v>
      </c>
      <c r="L349" s="38" t="s">
        <v>67</v>
      </c>
      <c r="M349" s="38" t="s">
        <v>67</v>
      </c>
      <c r="N349" s="38">
        <v>0</v>
      </c>
      <c r="O349" s="173" t="s">
        <v>67</v>
      </c>
      <c r="P349" t="s">
        <v>67</v>
      </c>
      <c r="Q349">
        <v>0</v>
      </c>
      <c r="R349" s="38"/>
    </row>
    <row r="350" spans="1:18" x14ac:dyDescent="0.25">
      <c r="A350" s="38">
        <f>+COUNTIF($B$1:B350,ESTADISTICAS!B$9)</f>
        <v>0</v>
      </c>
      <c r="B350">
        <v>19</v>
      </c>
      <c r="C350" t="s">
        <v>250</v>
      </c>
      <c r="D350">
        <v>19075</v>
      </c>
      <c r="E350" s="38" t="s">
        <v>661</v>
      </c>
      <c r="F350" s="38">
        <v>72</v>
      </c>
      <c r="G350" s="38">
        <v>20</v>
      </c>
      <c r="H350" s="38">
        <v>40</v>
      </c>
      <c r="I350" s="38">
        <v>40</v>
      </c>
      <c r="J350" s="38">
        <v>27</v>
      </c>
      <c r="K350" s="38" t="s">
        <v>67</v>
      </c>
      <c r="L350" s="38" t="s">
        <v>67</v>
      </c>
      <c r="M350" s="38" t="s">
        <v>67</v>
      </c>
      <c r="N350" s="38">
        <v>0</v>
      </c>
      <c r="O350" s="173">
        <v>0</v>
      </c>
      <c r="P350" t="s">
        <v>67</v>
      </c>
      <c r="Q350">
        <v>0</v>
      </c>
      <c r="R350" s="38"/>
    </row>
    <row r="351" spans="1:18" x14ac:dyDescent="0.25">
      <c r="A351" s="38">
        <f>+COUNTIF($B$1:B351,ESTADISTICAS!B$9)</f>
        <v>0</v>
      </c>
      <c r="B351">
        <v>19</v>
      </c>
      <c r="C351" t="s">
        <v>250</v>
      </c>
      <c r="D351">
        <v>19100</v>
      </c>
      <c r="E351" s="38" t="s">
        <v>105</v>
      </c>
      <c r="F351" s="38">
        <v>151</v>
      </c>
      <c r="G351" s="38">
        <v>117</v>
      </c>
      <c r="H351" s="38">
        <v>94</v>
      </c>
      <c r="I351" s="38">
        <v>82</v>
      </c>
      <c r="J351" s="38">
        <v>58</v>
      </c>
      <c r="K351" s="38" t="s">
        <v>67</v>
      </c>
      <c r="L351" s="38" t="s">
        <v>67</v>
      </c>
      <c r="M351" s="38" t="s">
        <v>67</v>
      </c>
      <c r="N351" s="38">
        <v>0</v>
      </c>
      <c r="O351" s="173">
        <v>2</v>
      </c>
      <c r="P351">
        <v>1</v>
      </c>
      <c r="Q351">
        <v>0</v>
      </c>
      <c r="R351" s="38"/>
    </row>
    <row r="352" spans="1:18" x14ac:dyDescent="0.25">
      <c r="A352" s="38">
        <f>+COUNTIF($B$1:B352,ESTADISTICAS!B$9)</f>
        <v>0</v>
      </c>
      <c r="B352">
        <v>19</v>
      </c>
      <c r="C352" t="s">
        <v>250</v>
      </c>
      <c r="D352">
        <v>19110</v>
      </c>
      <c r="E352" s="38" t="s">
        <v>662</v>
      </c>
      <c r="F352" s="38">
        <v>55</v>
      </c>
      <c r="G352" s="38">
        <v>23</v>
      </c>
      <c r="H352" s="38">
        <v>4</v>
      </c>
      <c r="I352" s="38">
        <v>3</v>
      </c>
      <c r="J352" s="38" t="s">
        <v>67</v>
      </c>
      <c r="K352" s="38" t="s">
        <v>67</v>
      </c>
      <c r="L352" s="38" t="s">
        <v>67</v>
      </c>
      <c r="M352" s="38" t="s">
        <v>67</v>
      </c>
      <c r="N352" s="38">
        <v>0</v>
      </c>
      <c r="O352" s="173">
        <v>8</v>
      </c>
      <c r="P352">
        <v>1</v>
      </c>
      <c r="Q352">
        <v>1</v>
      </c>
      <c r="R352" s="38"/>
    </row>
    <row r="353" spans="1:18" x14ac:dyDescent="0.25">
      <c r="A353" s="38">
        <f>+COUNTIF($B$1:B353,ESTADISTICAS!B$9)</f>
        <v>0</v>
      </c>
      <c r="B353">
        <v>19</v>
      </c>
      <c r="C353" t="s">
        <v>250</v>
      </c>
      <c r="D353">
        <v>19130</v>
      </c>
      <c r="E353" s="38" t="s">
        <v>663</v>
      </c>
      <c r="F353" s="38">
        <v>72</v>
      </c>
      <c r="G353" s="38">
        <v>66</v>
      </c>
      <c r="H353" s="38">
        <v>95</v>
      </c>
      <c r="I353" s="38">
        <v>52</v>
      </c>
      <c r="J353" s="38">
        <v>40</v>
      </c>
      <c r="K353" s="38" t="s">
        <v>67</v>
      </c>
      <c r="L353" s="38" t="s">
        <v>67</v>
      </c>
      <c r="M353" s="38" t="s">
        <v>67</v>
      </c>
      <c r="N353" s="38">
        <v>0</v>
      </c>
      <c r="O353" s="173" t="s">
        <v>67</v>
      </c>
      <c r="P353" t="s">
        <v>67</v>
      </c>
      <c r="Q353">
        <v>0</v>
      </c>
      <c r="R353" s="38"/>
    </row>
    <row r="354" spans="1:18" x14ac:dyDescent="0.25">
      <c r="A354" s="38">
        <f>+COUNTIF($B$1:B354,ESTADISTICAS!B$9)</f>
        <v>0</v>
      </c>
      <c r="B354">
        <v>19</v>
      </c>
      <c r="C354" t="s">
        <v>250</v>
      </c>
      <c r="D354">
        <v>19137</v>
      </c>
      <c r="E354" s="38" t="s">
        <v>664</v>
      </c>
      <c r="F354" s="38">
        <v>154</v>
      </c>
      <c r="G354" s="38">
        <v>22</v>
      </c>
      <c r="H354" s="38">
        <v>91</v>
      </c>
      <c r="I354" s="38">
        <v>78</v>
      </c>
      <c r="J354" s="38">
        <v>59</v>
      </c>
      <c r="K354" s="38" t="s">
        <v>67</v>
      </c>
      <c r="L354" s="38" t="s">
        <v>67</v>
      </c>
      <c r="M354" s="38" t="s">
        <v>67</v>
      </c>
      <c r="N354" s="38">
        <v>30</v>
      </c>
      <c r="O354" s="173">
        <v>73</v>
      </c>
      <c r="P354">
        <v>84</v>
      </c>
      <c r="Q354">
        <v>115</v>
      </c>
      <c r="R354" s="38"/>
    </row>
    <row r="355" spans="1:18" x14ac:dyDescent="0.25">
      <c r="A355" s="38">
        <f>+COUNTIF($B$1:B355,ESTADISTICAS!B$9)</f>
        <v>0</v>
      </c>
      <c r="B355">
        <v>19</v>
      </c>
      <c r="C355" t="s">
        <v>250</v>
      </c>
      <c r="D355">
        <v>19142</v>
      </c>
      <c r="E355" s="38" t="s">
        <v>665</v>
      </c>
      <c r="F355" s="38">
        <v>217</v>
      </c>
      <c r="G355" s="38">
        <v>190</v>
      </c>
      <c r="H355" s="38">
        <v>162</v>
      </c>
      <c r="I355" s="38">
        <v>96</v>
      </c>
      <c r="J355" s="38">
        <v>22</v>
      </c>
      <c r="K355" s="38" t="s">
        <v>67</v>
      </c>
      <c r="L355" s="38" t="s">
        <v>67</v>
      </c>
      <c r="M355" s="38" t="s">
        <v>67</v>
      </c>
      <c r="N355" s="38">
        <v>0</v>
      </c>
      <c r="O355" s="173">
        <v>22</v>
      </c>
      <c r="P355">
        <v>6</v>
      </c>
      <c r="Q355">
        <v>6</v>
      </c>
      <c r="R355" s="38"/>
    </row>
    <row r="356" spans="1:18" x14ac:dyDescent="0.25">
      <c r="A356" s="38">
        <f>+COUNTIF($B$1:B356,ESTADISTICAS!B$9)</f>
        <v>0</v>
      </c>
      <c r="B356">
        <v>19</v>
      </c>
      <c r="C356" t="s">
        <v>250</v>
      </c>
      <c r="D356">
        <v>19212</v>
      </c>
      <c r="E356" s="38" t="s">
        <v>666</v>
      </c>
      <c r="F356" s="38">
        <v>172</v>
      </c>
      <c r="G356" s="38">
        <v>104</v>
      </c>
      <c r="H356" s="38">
        <v>61</v>
      </c>
      <c r="I356" s="38">
        <v>64</v>
      </c>
      <c r="J356" s="38">
        <v>20</v>
      </c>
      <c r="K356" s="38" t="s">
        <v>67</v>
      </c>
      <c r="L356" s="38" t="s">
        <v>67</v>
      </c>
      <c r="M356" s="38" t="s">
        <v>67</v>
      </c>
      <c r="N356" s="38">
        <v>0</v>
      </c>
      <c r="O356" s="173">
        <v>13</v>
      </c>
      <c r="P356">
        <v>5</v>
      </c>
      <c r="Q356">
        <v>4</v>
      </c>
      <c r="R356" s="38"/>
    </row>
    <row r="357" spans="1:18" x14ac:dyDescent="0.25">
      <c r="A357" s="38">
        <f>+COUNTIF($B$1:B357,ESTADISTICAS!B$9)</f>
        <v>0</v>
      </c>
      <c r="B357">
        <v>19</v>
      </c>
      <c r="C357" t="s">
        <v>250</v>
      </c>
      <c r="D357">
        <v>19256</v>
      </c>
      <c r="E357" s="38" t="s">
        <v>667</v>
      </c>
      <c r="F357" s="38">
        <v>167</v>
      </c>
      <c r="G357" s="38">
        <v>86</v>
      </c>
      <c r="H357" s="38">
        <v>51</v>
      </c>
      <c r="I357" s="38">
        <v>48</v>
      </c>
      <c r="J357" s="38">
        <v>17</v>
      </c>
      <c r="K357" s="38" t="s">
        <v>67</v>
      </c>
      <c r="L357" s="38" t="s">
        <v>67</v>
      </c>
      <c r="M357" s="38" t="s">
        <v>67</v>
      </c>
      <c r="N357" s="38">
        <v>0</v>
      </c>
      <c r="O357" s="173">
        <v>6</v>
      </c>
      <c r="P357">
        <v>1</v>
      </c>
      <c r="Q357">
        <v>1</v>
      </c>
      <c r="R357" s="38"/>
    </row>
    <row r="358" spans="1:18" x14ac:dyDescent="0.25">
      <c r="A358" s="38">
        <f>+COUNTIF($B$1:B358,ESTADISTICAS!B$9)</f>
        <v>0</v>
      </c>
      <c r="B358">
        <v>19</v>
      </c>
      <c r="C358" t="s">
        <v>250</v>
      </c>
      <c r="D358">
        <v>19290</v>
      </c>
      <c r="E358" s="38" t="s">
        <v>652</v>
      </c>
      <c r="F358" s="38">
        <v>75</v>
      </c>
      <c r="G358" s="38">
        <v>13</v>
      </c>
      <c r="H358" s="38" t="s">
        <v>67</v>
      </c>
      <c r="I358" s="38" t="s">
        <v>67</v>
      </c>
      <c r="J358" s="38" t="s">
        <v>67</v>
      </c>
      <c r="K358" s="38" t="s">
        <v>67</v>
      </c>
      <c r="L358" s="38">
        <v>13</v>
      </c>
      <c r="M358" s="38">
        <v>184</v>
      </c>
      <c r="N358" s="38">
        <v>20</v>
      </c>
      <c r="O358" s="173">
        <v>178</v>
      </c>
      <c r="P358">
        <v>193</v>
      </c>
      <c r="Q358">
        <v>0</v>
      </c>
      <c r="R358" s="38"/>
    </row>
    <row r="359" spans="1:18" x14ac:dyDescent="0.25">
      <c r="A359" s="38">
        <f>+COUNTIF($B$1:B359,ESTADISTICAS!B$9)</f>
        <v>0</v>
      </c>
      <c r="B359">
        <v>19</v>
      </c>
      <c r="C359" t="s">
        <v>250</v>
      </c>
      <c r="D359">
        <v>19300</v>
      </c>
      <c r="E359" s="38" t="s">
        <v>2621</v>
      </c>
      <c r="F359" s="38" t="s">
        <v>67</v>
      </c>
      <c r="G359" s="38">
        <v>78</v>
      </c>
      <c r="H359" s="38">
        <v>112</v>
      </c>
      <c r="I359" s="38">
        <v>108</v>
      </c>
      <c r="J359" s="38">
        <v>33</v>
      </c>
      <c r="K359" s="38" t="s">
        <v>67</v>
      </c>
      <c r="L359" s="38">
        <v>111</v>
      </c>
      <c r="M359" s="38">
        <v>33</v>
      </c>
      <c r="N359" s="38">
        <v>2</v>
      </c>
      <c r="O359" s="173">
        <v>0</v>
      </c>
      <c r="P359">
        <v>1</v>
      </c>
      <c r="Q359">
        <v>45</v>
      </c>
      <c r="R359" s="38"/>
    </row>
    <row r="360" spans="1:18" x14ac:dyDescent="0.25">
      <c r="A360" s="38">
        <f>+COUNTIF($B$1:B360,ESTADISTICAS!B$9)</f>
        <v>0</v>
      </c>
      <c r="B360">
        <v>19</v>
      </c>
      <c r="C360" t="s">
        <v>250</v>
      </c>
      <c r="D360">
        <v>19318</v>
      </c>
      <c r="E360" s="38" t="s">
        <v>668</v>
      </c>
      <c r="F360" s="38">
        <v>68</v>
      </c>
      <c r="G360" s="38">
        <v>171</v>
      </c>
      <c r="H360" s="38">
        <v>74</v>
      </c>
      <c r="I360" s="38">
        <v>83</v>
      </c>
      <c r="J360" s="38">
        <v>32</v>
      </c>
      <c r="K360" s="38" t="s">
        <v>67</v>
      </c>
      <c r="L360" s="38">
        <v>54</v>
      </c>
      <c r="M360" s="38">
        <v>42</v>
      </c>
      <c r="N360" s="38">
        <v>1</v>
      </c>
      <c r="O360" s="173">
        <v>1</v>
      </c>
      <c r="P360">
        <v>1</v>
      </c>
      <c r="Q360">
        <v>1</v>
      </c>
      <c r="R360" s="38"/>
    </row>
    <row r="361" spans="1:18" x14ac:dyDescent="0.25">
      <c r="A361" s="38">
        <f>+COUNTIF($B$1:B361,ESTADISTICAS!B$9)</f>
        <v>0</v>
      </c>
      <c r="B361">
        <v>19</v>
      </c>
      <c r="C361" t="s">
        <v>250</v>
      </c>
      <c r="D361">
        <v>19355</v>
      </c>
      <c r="E361" s="38" t="s">
        <v>2622</v>
      </c>
      <c r="F361" s="38">
        <v>95</v>
      </c>
      <c r="G361" s="38">
        <v>92</v>
      </c>
      <c r="H361" s="38">
        <v>88</v>
      </c>
      <c r="I361" s="38">
        <v>74</v>
      </c>
      <c r="J361" s="38">
        <v>16</v>
      </c>
      <c r="K361" s="38">
        <v>1</v>
      </c>
      <c r="L361" s="38" t="s">
        <v>67</v>
      </c>
      <c r="M361" s="38" t="s">
        <v>67</v>
      </c>
      <c r="N361" s="38">
        <v>0</v>
      </c>
      <c r="O361" s="173">
        <v>41</v>
      </c>
      <c r="P361">
        <v>10</v>
      </c>
      <c r="Q361">
        <v>43</v>
      </c>
      <c r="R361" s="38"/>
    </row>
    <row r="362" spans="1:18" x14ac:dyDescent="0.25">
      <c r="A362" s="38">
        <f>+COUNTIF($B$1:B362,ESTADISTICAS!B$9)</f>
        <v>0</v>
      </c>
      <c r="B362">
        <v>19</v>
      </c>
      <c r="C362" t="s">
        <v>250</v>
      </c>
      <c r="D362">
        <v>19364</v>
      </c>
      <c r="E362" s="38" t="s">
        <v>2623</v>
      </c>
      <c r="F362" s="38">
        <v>1</v>
      </c>
      <c r="G362" s="38" t="s">
        <v>67</v>
      </c>
      <c r="H362" s="38" t="s">
        <v>67</v>
      </c>
      <c r="I362" s="38" t="s">
        <v>67</v>
      </c>
      <c r="J362" s="38" t="s">
        <v>67</v>
      </c>
      <c r="K362" s="38" t="s">
        <v>67</v>
      </c>
      <c r="L362" s="38" t="s">
        <v>67</v>
      </c>
      <c r="M362" s="38" t="s">
        <v>67</v>
      </c>
      <c r="N362" s="38">
        <v>0</v>
      </c>
      <c r="O362" s="173">
        <v>20</v>
      </c>
      <c r="P362">
        <v>17</v>
      </c>
      <c r="Q362">
        <v>13</v>
      </c>
      <c r="R362" s="38"/>
    </row>
    <row r="363" spans="1:18" x14ac:dyDescent="0.25">
      <c r="A363" s="38">
        <f>+COUNTIF($B$1:B363,ESTADISTICAS!B$9)</f>
        <v>0</v>
      </c>
      <c r="B363">
        <v>19</v>
      </c>
      <c r="C363" t="s">
        <v>250</v>
      </c>
      <c r="D363">
        <v>19392</v>
      </c>
      <c r="E363" s="38" t="s">
        <v>669</v>
      </c>
      <c r="F363" s="38">
        <v>100</v>
      </c>
      <c r="G363" s="38">
        <v>78</v>
      </c>
      <c r="H363" s="38">
        <v>44</v>
      </c>
      <c r="I363" s="38">
        <v>42</v>
      </c>
      <c r="J363" s="38" t="s">
        <v>67</v>
      </c>
      <c r="K363" s="38" t="s">
        <v>67</v>
      </c>
      <c r="L363" s="38" t="s">
        <v>67</v>
      </c>
      <c r="M363" s="38" t="s">
        <v>67</v>
      </c>
      <c r="N363" s="38">
        <v>0</v>
      </c>
      <c r="O363" s="173">
        <v>5</v>
      </c>
      <c r="P363" t="s">
        <v>67</v>
      </c>
      <c r="Q363">
        <v>2</v>
      </c>
      <c r="R363" s="38"/>
    </row>
    <row r="364" spans="1:18" x14ac:dyDescent="0.25">
      <c r="A364" s="38">
        <f>+COUNTIF($B$1:B364,ESTADISTICAS!B$9)</f>
        <v>0</v>
      </c>
      <c r="B364">
        <v>19</v>
      </c>
      <c r="C364" t="s">
        <v>250</v>
      </c>
      <c r="D364">
        <v>19397</v>
      </c>
      <c r="E364" s="38" t="s">
        <v>670</v>
      </c>
      <c r="F364" s="38">
        <v>95</v>
      </c>
      <c r="G364" s="38">
        <v>88</v>
      </c>
      <c r="H364" s="38">
        <v>40</v>
      </c>
      <c r="I364" s="38" t="s">
        <v>67</v>
      </c>
      <c r="J364" s="38" t="s">
        <v>67</v>
      </c>
      <c r="K364" s="38" t="s">
        <v>67</v>
      </c>
      <c r="L364" s="38" t="s">
        <v>67</v>
      </c>
      <c r="M364" s="38" t="s">
        <v>67</v>
      </c>
      <c r="N364" s="38">
        <v>0</v>
      </c>
      <c r="O364" s="173">
        <v>1</v>
      </c>
      <c r="P364">
        <v>1</v>
      </c>
      <c r="Q364">
        <v>14</v>
      </c>
      <c r="R364" s="38"/>
    </row>
    <row r="365" spans="1:18" x14ac:dyDescent="0.25">
      <c r="A365" s="38">
        <f>+COUNTIF($B$1:B365,ESTADISTICAS!B$9)</f>
        <v>0</v>
      </c>
      <c r="B365">
        <v>19</v>
      </c>
      <c r="C365" t="s">
        <v>250</v>
      </c>
      <c r="D365">
        <v>19418</v>
      </c>
      <c r="E365" s="38" t="s">
        <v>2624</v>
      </c>
      <c r="F365" s="38">
        <v>78</v>
      </c>
      <c r="G365" s="38">
        <v>78</v>
      </c>
      <c r="H365" s="38">
        <v>45</v>
      </c>
      <c r="I365" s="38" t="s">
        <v>67</v>
      </c>
      <c r="J365" s="38" t="s">
        <v>67</v>
      </c>
      <c r="K365" s="38" t="s">
        <v>67</v>
      </c>
      <c r="L365" s="38" t="s">
        <v>67</v>
      </c>
      <c r="M365" s="38" t="s">
        <v>67</v>
      </c>
      <c r="N365" s="38">
        <v>0</v>
      </c>
      <c r="O365" s="173">
        <v>10</v>
      </c>
      <c r="P365" t="s">
        <v>67</v>
      </c>
      <c r="Q365">
        <v>1</v>
      </c>
      <c r="R365" s="38"/>
    </row>
    <row r="366" spans="1:18" x14ac:dyDescent="0.25">
      <c r="A366" s="38">
        <f>+COUNTIF($B$1:B366,ESTADISTICAS!B$9)</f>
        <v>0</v>
      </c>
      <c r="B366">
        <v>19</v>
      </c>
      <c r="C366" t="s">
        <v>250</v>
      </c>
      <c r="D366">
        <v>19450</v>
      </c>
      <c r="E366" s="38" t="s">
        <v>671</v>
      </c>
      <c r="F366" s="38">
        <v>99</v>
      </c>
      <c r="G366" s="38">
        <v>132</v>
      </c>
      <c r="H366" s="38">
        <v>100</v>
      </c>
      <c r="I366" s="38">
        <v>59</v>
      </c>
      <c r="J366" s="38">
        <v>10</v>
      </c>
      <c r="K366" s="38">
        <v>7</v>
      </c>
      <c r="L366" s="38">
        <v>7</v>
      </c>
      <c r="M366" s="38">
        <v>6</v>
      </c>
      <c r="N366" s="38">
        <v>6</v>
      </c>
      <c r="O366" s="173" t="s">
        <v>67</v>
      </c>
      <c r="P366" t="s">
        <v>67</v>
      </c>
      <c r="Q366">
        <v>0</v>
      </c>
      <c r="R366" s="38"/>
    </row>
    <row r="367" spans="1:18" x14ac:dyDescent="0.25">
      <c r="A367" s="38">
        <f>+COUNTIF($B$1:B367,ESTADISTICAS!B$9)</f>
        <v>0</v>
      </c>
      <c r="B367">
        <v>19</v>
      </c>
      <c r="C367" t="s">
        <v>250</v>
      </c>
      <c r="D367">
        <v>19455</v>
      </c>
      <c r="E367" s="38" t="s">
        <v>672</v>
      </c>
      <c r="F367" s="38">
        <v>606</v>
      </c>
      <c r="G367" s="38">
        <v>753</v>
      </c>
      <c r="H367" s="38">
        <v>487</v>
      </c>
      <c r="I367" s="38">
        <v>524</v>
      </c>
      <c r="J367" s="38">
        <v>520</v>
      </c>
      <c r="K367" s="38">
        <v>466</v>
      </c>
      <c r="L367" s="38">
        <v>436</v>
      </c>
      <c r="M367" s="38">
        <v>294</v>
      </c>
      <c r="N367" s="38">
        <v>236</v>
      </c>
      <c r="O367" s="173">
        <v>181</v>
      </c>
      <c r="P367">
        <v>127</v>
      </c>
      <c r="Q367">
        <v>90</v>
      </c>
      <c r="R367" s="38"/>
    </row>
    <row r="368" spans="1:18" x14ac:dyDescent="0.25">
      <c r="A368" s="38">
        <f>+COUNTIF($B$1:B368,ESTADISTICAS!B$9)</f>
        <v>0</v>
      </c>
      <c r="B368">
        <v>19</v>
      </c>
      <c r="C368" t="s">
        <v>250</v>
      </c>
      <c r="D368">
        <v>19473</v>
      </c>
      <c r="E368" s="38" t="s">
        <v>504</v>
      </c>
      <c r="F368" s="38">
        <v>85</v>
      </c>
      <c r="G368" s="38">
        <v>80</v>
      </c>
      <c r="H368" s="38">
        <v>82</v>
      </c>
      <c r="I368" s="38">
        <v>78</v>
      </c>
      <c r="J368" s="38">
        <v>58</v>
      </c>
      <c r="K368" s="38" t="s">
        <v>67</v>
      </c>
      <c r="L368" s="38" t="s">
        <v>67</v>
      </c>
      <c r="M368" s="38" t="s">
        <v>67</v>
      </c>
      <c r="N368" s="38">
        <v>0</v>
      </c>
      <c r="O368" s="173">
        <v>51</v>
      </c>
      <c r="P368">
        <v>42</v>
      </c>
      <c r="Q368">
        <v>60</v>
      </c>
      <c r="R368" s="38"/>
    </row>
    <row r="369" spans="1:18" x14ac:dyDescent="0.25">
      <c r="A369" s="38">
        <f>+COUNTIF($B$1:B369,ESTADISTICAS!B$9)</f>
        <v>0</v>
      </c>
      <c r="B369">
        <v>19</v>
      </c>
      <c r="C369" t="s">
        <v>250</v>
      </c>
      <c r="D369">
        <v>19513</v>
      </c>
      <c r="E369" s="38" t="s">
        <v>673</v>
      </c>
      <c r="F369" s="38">
        <v>74</v>
      </c>
      <c r="G369" s="38">
        <v>58</v>
      </c>
      <c r="H369" s="38">
        <v>33</v>
      </c>
      <c r="I369" s="38">
        <v>22</v>
      </c>
      <c r="J369" s="38" t="s">
        <v>67</v>
      </c>
      <c r="K369" s="38">
        <v>1</v>
      </c>
      <c r="L369" s="38">
        <v>1</v>
      </c>
      <c r="M369" s="38" t="s">
        <v>67</v>
      </c>
      <c r="N369" s="38">
        <v>0</v>
      </c>
      <c r="O369" s="173" t="s">
        <v>67</v>
      </c>
      <c r="P369" t="s">
        <v>67</v>
      </c>
      <c r="Q369">
        <v>0</v>
      </c>
      <c r="R369" s="38"/>
    </row>
    <row r="370" spans="1:18" x14ac:dyDescent="0.25">
      <c r="A370" s="38">
        <f>+COUNTIF($B$1:B370,ESTADISTICAS!B$9)</f>
        <v>0</v>
      </c>
      <c r="B370">
        <v>19</v>
      </c>
      <c r="C370" t="s">
        <v>250</v>
      </c>
      <c r="D370">
        <v>19517</v>
      </c>
      <c r="E370" s="38" t="s">
        <v>2625</v>
      </c>
      <c r="F370" s="38">
        <v>89</v>
      </c>
      <c r="G370" s="38">
        <v>38</v>
      </c>
      <c r="H370" s="38">
        <v>33</v>
      </c>
      <c r="I370" s="38">
        <v>33</v>
      </c>
      <c r="J370" s="38">
        <v>29</v>
      </c>
      <c r="K370" s="38" t="s">
        <v>67</v>
      </c>
      <c r="L370" s="38" t="s">
        <v>67</v>
      </c>
      <c r="M370" s="38" t="s">
        <v>67</v>
      </c>
      <c r="N370" s="38">
        <v>0</v>
      </c>
      <c r="O370" s="173">
        <v>83</v>
      </c>
      <c r="P370">
        <v>34</v>
      </c>
      <c r="Q370">
        <v>37</v>
      </c>
      <c r="R370" s="38"/>
    </row>
    <row r="371" spans="1:18" x14ac:dyDescent="0.25">
      <c r="A371" s="38">
        <f>+COUNTIF($B$1:B371,ESTADISTICAS!B$9)</f>
        <v>0</v>
      </c>
      <c r="B371">
        <v>19</v>
      </c>
      <c r="C371" t="s">
        <v>250</v>
      </c>
      <c r="D371">
        <v>19532</v>
      </c>
      <c r="E371" s="38" t="s">
        <v>2626</v>
      </c>
      <c r="F371" s="38">
        <v>187</v>
      </c>
      <c r="G371" s="38">
        <v>195</v>
      </c>
      <c r="H371" s="38">
        <v>284</v>
      </c>
      <c r="I371" s="38">
        <v>309</v>
      </c>
      <c r="J371" s="38">
        <v>370</v>
      </c>
      <c r="K371" s="38">
        <v>271</v>
      </c>
      <c r="L371" s="38">
        <v>264</v>
      </c>
      <c r="M371" s="38">
        <v>313</v>
      </c>
      <c r="N371" s="38">
        <v>329</v>
      </c>
      <c r="O371" s="173">
        <v>434</v>
      </c>
      <c r="P371">
        <v>474</v>
      </c>
      <c r="Q371">
        <v>653</v>
      </c>
      <c r="R371" s="38"/>
    </row>
    <row r="372" spans="1:18" x14ac:dyDescent="0.25">
      <c r="A372" s="38">
        <f>+COUNTIF($B$1:B372,ESTADISTICAS!B$9)</f>
        <v>0</v>
      </c>
      <c r="B372">
        <v>19</v>
      </c>
      <c r="C372" t="s">
        <v>250</v>
      </c>
      <c r="D372">
        <v>19533</v>
      </c>
      <c r="E372" s="38" t="s">
        <v>674</v>
      </c>
      <c r="F372" s="38">
        <v>2</v>
      </c>
      <c r="G372" s="38">
        <v>36</v>
      </c>
      <c r="H372" s="38">
        <v>58</v>
      </c>
      <c r="I372" s="38">
        <v>46</v>
      </c>
      <c r="J372" s="38">
        <v>18</v>
      </c>
      <c r="K372" s="38" t="s">
        <v>67</v>
      </c>
      <c r="L372" s="38">
        <v>24</v>
      </c>
      <c r="M372" s="38">
        <v>31</v>
      </c>
      <c r="N372" s="38">
        <v>0</v>
      </c>
      <c r="O372" s="173" t="s">
        <v>67</v>
      </c>
      <c r="P372" t="s">
        <v>67</v>
      </c>
      <c r="Q372">
        <v>0</v>
      </c>
      <c r="R372" s="38"/>
    </row>
    <row r="373" spans="1:18" x14ac:dyDescent="0.25">
      <c r="A373" s="38">
        <f>+COUNTIF($B$1:B373,ESTADISTICAS!B$9)</f>
        <v>0</v>
      </c>
      <c r="B373">
        <v>19</v>
      </c>
      <c r="C373" t="s">
        <v>250</v>
      </c>
      <c r="D373">
        <v>19548</v>
      </c>
      <c r="E373" s="38" t="s">
        <v>2627</v>
      </c>
      <c r="F373" s="38">
        <v>361</v>
      </c>
      <c r="G373" s="38">
        <v>169</v>
      </c>
      <c r="H373" s="38">
        <v>211</v>
      </c>
      <c r="I373" s="38">
        <v>214</v>
      </c>
      <c r="J373" s="38">
        <v>129</v>
      </c>
      <c r="K373" s="38" t="s">
        <v>67</v>
      </c>
      <c r="L373" s="38" t="s">
        <v>67</v>
      </c>
      <c r="M373" s="38" t="s">
        <v>67</v>
      </c>
      <c r="N373" s="38">
        <v>0</v>
      </c>
      <c r="O373" s="173">
        <v>4</v>
      </c>
      <c r="P373">
        <v>2</v>
      </c>
      <c r="Q373">
        <v>2</v>
      </c>
      <c r="R373" s="38"/>
    </row>
    <row r="374" spans="1:18" x14ac:dyDescent="0.25">
      <c r="A374" s="38">
        <f>+COUNTIF($B$1:B374,ESTADISTICAS!B$9)</f>
        <v>0</v>
      </c>
      <c r="B374">
        <v>19</v>
      </c>
      <c r="C374" t="s">
        <v>250</v>
      </c>
      <c r="D374">
        <v>19573</v>
      </c>
      <c r="E374" s="38" t="s">
        <v>675</v>
      </c>
      <c r="F374" s="38">
        <v>1496</v>
      </c>
      <c r="G374" s="38">
        <v>1001</v>
      </c>
      <c r="H374" s="38">
        <v>703</v>
      </c>
      <c r="I374" s="38">
        <v>543</v>
      </c>
      <c r="J374" s="38">
        <v>374</v>
      </c>
      <c r="K374" s="38">
        <v>272</v>
      </c>
      <c r="L374" s="38">
        <v>212</v>
      </c>
      <c r="M374" s="38">
        <v>49</v>
      </c>
      <c r="N374" s="38">
        <v>28</v>
      </c>
      <c r="O374" s="173" t="s">
        <v>67</v>
      </c>
      <c r="P374" t="s">
        <v>67</v>
      </c>
      <c r="Q374">
        <v>0</v>
      </c>
      <c r="R374" s="38"/>
    </row>
    <row r="375" spans="1:18" x14ac:dyDescent="0.25">
      <c r="A375" s="38">
        <f>+COUNTIF($B$1:B375,ESTADISTICAS!B$9)</f>
        <v>0</v>
      </c>
      <c r="B375">
        <v>19</v>
      </c>
      <c r="C375" t="s">
        <v>250</v>
      </c>
      <c r="D375">
        <v>19585</v>
      </c>
      <c r="E375" s="38" t="s">
        <v>2628</v>
      </c>
      <c r="F375" s="38">
        <v>112</v>
      </c>
      <c r="G375" s="38">
        <v>102</v>
      </c>
      <c r="H375" s="38" t="s">
        <v>67</v>
      </c>
      <c r="I375" s="38" t="s">
        <v>67</v>
      </c>
      <c r="J375" s="38" t="s">
        <v>67</v>
      </c>
      <c r="K375" s="38" t="s">
        <v>67</v>
      </c>
      <c r="L375" s="38" t="s">
        <v>67</v>
      </c>
      <c r="M375" s="38" t="s">
        <v>67</v>
      </c>
      <c r="N375" s="38">
        <v>0</v>
      </c>
      <c r="O375" s="173">
        <v>9</v>
      </c>
      <c r="P375">
        <v>4</v>
      </c>
      <c r="Q375">
        <v>4</v>
      </c>
      <c r="R375" s="38"/>
    </row>
    <row r="376" spans="1:18" x14ac:dyDescent="0.25">
      <c r="A376" s="38">
        <f>+COUNTIF($B$1:B376,ESTADISTICAS!B$9)</f>
        <v>0</v>
      </c>
      <c r="B376">
        <v>19</v>
      </c>
      <c r="C376" t="s">
        <v>250</v>
      </c>
      <c r="D376">
        <v>19622</v>
      </c>
      <c r="E376" s="38" t="s">
        <v>676</v>
      </c>
      <c r="F376" s="38">
        <v>43</v>
      </c>
      <c r="G376" s="38">
        <v>47</v>
      </c>
      <c r="H376" s="38" t="s">
        <v>67</v>
      </c>
      <c r="I376" s="38" t="s">
        <v>67</v>
      </c>
      <c r="J376" s="38" t="s">
        <v>67</v>
      </c>
      <c r="K376" s="38" t="s">
        <v>67</v>
      </c>
      <c r="L376" s="38" t="s">
        <v>67</v>
      </c>
      <c r="M376" s="38" t="s">
        <v>67</v>
      </c>
      <c r="N376" s="38">
        <v>31</v>
      </c>
      <c r="O376" s="173">
        <v>29</v>
      </c>
      <c r="P376">
        <v>56</v>
      </c>
      <c r="Q376">
        <v>77</v>
      </c>
      <c r="R376" s="38"/>
    </row>
    <row r="377" spans="1:18" x14ac:dyDescent="0.25">
      <c r="A377" s="38">
        <f>+COUNTIF($B$1:B377,ESTADISTICAS!B$9)</f>
        <v>0</v>
      </c>
      <c r="B377">
        <v>19</v>
      </c>
      <c r="C377" t="s">
        <v>250</v>
      </c>
      <c r="D377">
        <v>19693</v>
      </c>
      <c r="E377" s="38" t="s">
        <v>2629</v>
      </c>
      <c r="F377" s="38">
        <v>166</v>
      </c>
      <c r="G377" s="38">
        <v>90</v>
      </c>
      <c r="H377" s="38" t="s">
        <v>67</v>
      </c>
      <c r="I377" s="38" t="s">
        <v>67</v>
      </c>
      <c r="J377" s="38" t="s">
        <v>67</v>
      </c>
      <c r="K377" s="38" t="s">
        <v>67</v>
      </c>
      <c r="L377" s="38" t="s">
        <v>67</v>
      </c>
      <c r="M377" s="38" t="s">
        <v>67</v>
      </c>
      <c r="N377" s="38">
        <v>0</v>
      </c>
      <c r="O377" s="173">
        <v>2</v>
      </c>
      <c r="P377">
        <v>1</v>
      </c>
      <c r="Q377">
        <v>6</v>
      </c>
      <c r="R377" s="38"/>
    </row>
    <row r="378" spans="1:18" x14ac:dyDescent="0.25">
      <c r="A378" s="38">
        <f>+COUNTIF($B$1:B378,ESTADISTICAS!B$9)</f>
        <v>0</v>
      </c>
      <c r="B378">
        <v>19</v>
      </c>
      <c r="C378" t="s">
        <v>250</v>
      </c>
      <c r="D378">
        <v>19698</v>
      </c>
      <c r="E378" s="38" t="s">
        <v>677</v>
      </c>
      <c r="F378" s="38">
        <v>2938</v>
      </c>
      <c r="G378" s="38">
        <v>2893</v>
      </c>
      <c r="H378" s="38">
        <v>2918</v>
      </c>
      <c r="I378" s="38">
        <v>2918</v>
      </c>
      <c r="J378" s="38">
        <v>2650</v>
      </c>
      <c r="K378" s="38">
        <v>3375</v>
      </c>
      <c r="L378" s="38">
        <v>4545</v>
      </c>
      <c r="M378" s="38">
        <v>5252</v>
      </c>
      <c r="N378" s="38">
        <v>5682</v>
      </c>
      <c r="O378" s="173">
        <v>5957</v>
      </c>
      <c r="P378">
        <v>6370</v>
      </c>
      <c r="Q378">
        <v>5028</v>
      </c>
      <c r="R378" s="38"/>
    </row>
    <row r="379" spans="1:18" x14ac:dyDescent="0.25">
      <c r="A379" s="38">
        <f>+COUNTIF($B$1:B379,ESTADISTICAS!B$9)</f>
        <v>0</v>
      </c>
      <c r="B379">
        <v>19</v>
      </c>
      <c r="C379" t="s">
        <v>250</v>
      </c>
      <c r="D379">
        <v>19701</v>
      </c>
      <c r="E379" s="38" t="s">
        <v>517</v>
      </c>
      <c r="F379" s="38">
        <v>98</v>
      </c>
      <c r="G379" s="38">
        <v>64</v>
      </c>
      <c r="H379" s="38" t="s">
        <v>67</v>
      </c>
      <c r="I379" s="38" t="s">
        <v>67</v>
      </c>
      <c r="J379" s="38" t="s">
        <v>67</v>
      </c>
      <c r="K379" s="38" t="s">
        <v>67</v>
      </c>
      <c r="L379" s="38" t="s">
        <v>67</v>
      </c>
      <c r="M379" s="38" t="s">
        <v>67</v>
      </c>
      <c r="N379" s="38">
        <v>0</v>
      </c>
      <c r="O379" s="173">
        <v>0</v>
      </c>
      <c r="P379">
        <v>4</v>
      </c>
      <c r="Q379">
        <v>4</v>
      </c>
      <c r="R379" s="38"/>
    </row>
    <row r="380" spans="1:18" x14ac:dyDescent="0.25">
      <c r="A380" s="38">
        <f>+COUNTIF($B$1:B380,ESTADISTICAS!B$9)</f>
        <v>0</v>
      </c>
      <c r="B380">
        <v>19</v>
      </c>
      <c r="C380" t="s">
        <v>250</v>
      </c>
      <c r="D380">
        <v>19743</v>
      </c>
      <c r="E380" s="38" t="s">
        <v>678</v>
      </c>
      <c r="F380" s="38">
        <v>96</v>
      </c>
      <c r="G380" s="38">
        <v>120</v>
      </c>
      <c r="H380" s="38">
        <v>75</v>
      </c>
      <c r="I380" s="38">
        <v>67</v>
      </c>
      <c r="J380" s="38">
        <v>40</v>
      </c>
      <c r="K380" s="38" t="s">
        <v>67</v>
      </c>
      <c r="L380" s="38" t="s">
        <v>67</v>
      </c>
      <c r="M380" s="38" t="s">
        <v>67</v>
      </c>
      <c r="N380" s="38">
        <v>32</v>
      </c>
      <c r="O380" s="173">
        <v>76</v>
      </c>
      <c r="P380">
        <v>12</v>
      </c>
      <c r="Q380">
        <v>94</v>
      </c>
      <c r="R380" s="38"/>
    </row>
    <row r="381" spans="1:18" x14ac:dyDescent="0.25">
      <c r="A381" s="38">
        <f>+COUNTIF($B$1:B381,ESTADISTICAS!B$9)</f>
        <v>0</v>
      </c>
      <c r="B381">
        <v>19</v>
      </c>
      <c r="C381" t="s">
        <v>250</v>
      </c>
      <c r="D381">
        <v>19760</v>
      </c>
      <c r="E381" s="38" t="s">
        <v>2630</v>
      </c>
      <c r="F381" s="38">
        <v>83</v>
      </c>
      <c r="G381" s="38">
        <v>76</v>
      </c>
      <c r="H381" s="38">
        <v>35</v>
      </c>
      <c r="I381" s="38">
        <v>27</v>
      </c>
      <c r="J381" s="38">
        <v>27</v>
      </c>
      <c r="K381" s="38" t="s">
        <v>67</v>
      </c>
      <c r="L381" s="38" t="s">
        <v>67</v>
      </c>
      <c r="M381" s="38" t="s">
        <v>67</v>
      </c>
      <c r="N381" s="38">
        <v>0</v>
      </c>
      <c r="O381" s="173">
        <v>3</v>
      </c>
      <c r="P381">
        <v>3</v>
      </c>
      <c r="Q381">
        <v>18</v>
      </c>
      <c r="R381" s="38"/>
    </row>
    <row r="382" spans="1:18" x14ac:dyDescent="0.25">
      <c r="A382" s="38">
        <f>+COUNTIF($B$1:B382,ESTADISTICAS!B$9)</f>
        <v>0</v>
      </c>
      <c r="B382">
        <v>19</v>
      </c>
      <c r="C382" t="s">
        <v>250</v>
      </c>
      <c r="D382">
        <v>19780</v>
      </c>
      <c r="E382" s="38" t="s">
        <v>2631</v>
      </c>
      <c r="F382" s="38">
        <v>2</v>
      </c>
      <c r="G382" s="38">
        <v>47</v>
      </c>
      <c r="H382" s="38">
        <v>49</v>
      </c>
      <c r="I382" s="38">
        <v>48</v>
      </c>
      <c r="J382" s="38" t="s">
        <v>67</v>
      </c>
      <c r="K382" s="38" t="s">
        <v>67</v>
      </c>
      <c r="L382" s="38" t="s">
        <v>67</v>
      </c>
      <c r="M382" s="38" t="s">
        <v>67</v>
      </c>
      <c r="N382" s="38">
        <v>0</v>
      </c>
      <c r="O382" s="173">
        <v>7</v>
      </c>
      <c r="P382" t="s">
        <v>67</v>
      </c>
      <c r="Q382">
        <v>2</v>
      </c>
      <c r="R382" s="38"/>
    </row>
    <row r="383" spans="1:18" x14ac:dyDescent="0.25">
      <c r="A383" s="38">
        <f>+COUNTIF($B$1:B383,ESTADISTICAS!B$9)</f>
        <v>0</v>
      </c>
      <c r="B383">
        <v>19</v>
      </c>
      <c r="C383" t="s">
        <v>250</v>
      </c>
      <c r="D383">
        <v>19785</v>
      </c>
      <c r="E383" s="38" t="s">
        <v>176</v>
      </c>
      <c r="F383" s="38">
        <v>68</v>
      </c>
      <c r="G383" s="38">
        <v>67</v>
      </c>
      <c r="H383" s="38" t="s">
        <v>67</v>
      </c>
      <c r="I383" s="38" t="s">
        <v>67</v>
      </c>
      <c r="J383" s="38" t="s">
        <v>67</v>
      </c>
      <c r="K383" s="38">
        <v>1</v>
      </c>
      <c r="L383" s="38" t="s">
        <v>67</v>
      </c>
      <c r="M383" s="38" t="s">
        <v>67</v>
      </c>
      <c r="N383" s="38">
        <v>0</v>
      </c>
      <c r="O383" s="173" t="s">
        <v>67</v>
      </c>
      <c r="P383" t="s">
        <v>67</v>
      </c>
      <c r="Q383">
        <v>0</v>
      </c>
      <c r="R383" s="38"/>
    </row>
    <row r="384" spans="1:18" x14ac:dyDescent="0.25">
      <c r="A384" s="38">
        <f>+COUNTIF($B$1:B384,ESTADISTICAS!B$9)</f>
        <v>0</v>
      </c>
      <c r="B384">
        <v>19</v>
      </c>
      <c r="C384" t="s">
        <v>250</v>
      </c>
      <c r="D384">
        <v>19807</v>
      </c>
      <c r="E384" s="38" t="s">
        <v>2632</v>
      </c>
      <c r="F384" s="38">
        <v>297</v>
      </c>
      <c r="G384" s="38">
        <v>209</v>
      </c>
      <c r="H384" s="38">
        <v>146</v>
      </c>
      <c r="I384" s="38">
        <v>136</v>
      </c>
      <c r="J384" s="38">
        <v>75</v>
      </c>
      <c r="K384" s="38" t="s">
        <v>67</v>
      </c>
      <c r="L384" s="38" t="s">
        <v>67</v>
      </c>
      <c r="M384" s="38" t="s">
        <v>67</v>
      </c>
      <c r="N384" s="38">
        <v>0</v>
      </c>
      <c r="O384" s="173" t="s">
        <v>67</v>
      </c>
      <c r="P384" t="s">
        <v>67</v>
      </c>
      <c r="Q384">
        <v>1</v>
      </c>
      <c r="R384" s="38"/>
    </row>
    <row r="385" spans="1:18" x14ac:dyDescent="0.25">
      <c r="A385" s="38">
        <f>+COUNTIF($B$1:B385,ESTADISTICAS!B$9)</f>
        <v>0</v>
      </c>
      <c r="B385">
        <v>19</v>
      </c>
      <c r="C385" t="s">
        <v>250</v>
      </c>
      <c r="D385">
        <v>19809</v>
      </c>
      <c r="E385" s="38" t="s">
        <v>679</v>
      </c>
      <c r="F385" s="38">
        <v>140</v>
      </c>
      <c r="G385" s="38">
        <v>77</v>
      </c>
      <c r="H385" s="38" t="s">
        <v>67</v>
      </c>
      <c r="I385" s="38" t="s">
        <v>67</v>
      </c>
      <c r="J385" s="38" t="s">
        <v>67</v>
      </c>
      <c r="K385" s="38" t="s">
        <v>67</v>
      </c>
      <c r="L385" s="38" t="s">
        <v>67</v>
      </c>
      <c r="M385" s="38" t="s">
        <v>67</v>
      </c>
      <c r="N385" s="38">
        <v>0</v>
      </c>
      <c r="O385" s="173">
        <v>15</v>
      </c>
      <c r="P385">
        <v>1</v>
      </c>
      <c r="Q385">
        <v>0</v>
      </c>
      <c r="R385" s="38"/>
    </row>
    <row r="386" spans="1:18" x14ac:dyDescent="0.25">
      <c r="A386" s="38">
        <f>+COUNTIF($B$1:B386,ESTADISTICAS!B$9)</f>
        <v>0</v>
      </c>
      <c r="B386" s="172">
        <v>19</v>
      </c>
      <c r="C386" t="s">
        <v>250</v>
      </c>
      <c r="D386">
        <v>19821</v>
      </c>
      <c r="E386" s="38" t="s">
        <v>2633</v>
      </c>
      <c r="F386" s="38" t="s">
        <v>67</v>
      </c>
      <c r="G386" s="38">
        <v>281</v>
      </c>
      <c r="H386" s="38">
        <v>323</v>
      </c>
      <c r="I386" s="38">
        <v>294</v>
      </c>
      <c r="J386" s="38">
        <v>207</v>
      </c>
      <c r="K386" s="38">
        <v>86</v>
      </c>
      <c r="L386" s="38">
        <v>76</v>
      </c>
      <c r="M386" s="38">
        <v>5</v>
      </c>
      <c r="N386" s="38">
        <v>73</v>
      </c>
      <c r="O386" s="173">
        <v>107</v>
      </c>
      <c r="P386">
        <v>79</v>
      </c>
      <c r="Q386">
        <v>83</v>
      </c>
      <c r="R386" s="38"/>
    </row>
    <row r="387" spans="1:18" x14ac:dyDescent="0.25">
      <c r="A387" s="38">
        <f>+COUNTIF($B$1:B387,ESTADISTICAS!B$9)</f>
        <v>0</v>
      </c>
      <c r="B387">
        <v>19</v>
      </c>
      <c r="C387" t="s">
        <v>250</v>
      </c>
      <c r="D387">
        <v>19824</v>
      </c>
      <c r="E387" s="38" t="s">
        <v>2634</v>
      </c>
      <c r="F387" s="38">
        <v>41</v>
      </c>
      <c r="G387" s="38">
        <v>61</v>
      </c>
      <c r="H387" s="38">
        <v>20</v>
      </c>
      <c r="I387" s="38">
        <v>16</v>
      </c>
      <c r="J387" s="38" t="s">
        <v>67</v>
      </c>
      <c r="K387" s="38" t="s">
        <v>67</v>
      </c>
      <c r="L387" s="38" t="s">
        <v>67</v>
      </c>
      <c r="M387" s="38" t="s">
        <v>67</v>
      </c>
      <c r="N387" s="38">
        <v>0</v>
      </c>
      <c r="O387" s="173">
        <v>16</v>
      </c>
      <c r="P387">
        <v>6</v>
      </c>
      <c r="Q387">
        <v>8</v>
      </c>
      <c r="R387" s="38"/>
    </row>
    <row r="388" spans="1:18" x14ac:dyDescent="0.25">
      <c r="A388" s="38">
        <f>+COUNTIF($B$1:B388,ESTADISTICAS!B$9)</f>
        <v>0</v>
      </c>
      <c r="B388">
        <v>19</v>
      </c>
      <c r="C388" t="s">
        <v>250</v>
      </c>
      <c r="D388">
        <v>19845</v>
      </c>
      <c r="E388" s="38" t="s">
        <v>680</v>
      </c>
      <c r="F388" s="38">
        <v>144</v>
      </c>
      <c r="G388" s="38">
        <v>95</v>
      </c>
      <c r="H388" s="38">
        <v>130</v>
      </c>
      <c r="I388" s="38">
        <v>162</v>
      </c>
      <c r="J388" s="38">
        <v>120</v>
      </c>
      <c r="K388" s="38" t="s">
        <v>67</v>
      </c>
      <c r="L388" s="38" t="s">
        <v>67</v>
      </c>
      <c r="M388" s="38" t="s">
        <v>67</v>
      </c>
      <c r="N388" s="38">
        <v>0</v>
      </c>
      <c r="O388" s="173">
        <v>0</v>
      </c>
      <c r="P388" t="s">
        <v>67</v>
      </c>
      <c r="Q388">
        <v>0</v>
      </c>
      <c r="R388" s="38"/>
    </row>
    <row r="389" spans="1:18" x14ac:dyDescent="0.25">
      <c r="A389" s="38">
        <f>+COUNTIF($B$1:B389,ESTADISTICAS!B$9)</f>
        <v>1</v>
      </c>
      <c r="B389">
        <v>20</v>
      </c>
      <c r="C389" t="s">
        <v>279</v>
      </c>
      <c r="D389">
        <v>20001</v>
      </c>
      <c r="E389" s="38" t="s">
        <v>681</v>
      </c>
      <c r="F389" s="38">
        <v>17669</v>
      </c>
      <c r="G389" s="38">
        <v>21991</v>
      </c>
      <c r="H389" s="38">
        <v>23663</v>
      </c>
      <c r="I389" s="38">
        <v>26426</v>
      </c>
      <c r="J389" s="38">
        <v>28369</v>
      </c>
      <c r="K389" s="38">
        <v>29474</v>
      </c>
      <c r="L389" s="38">
        <v>30424</v>
      </c>
      <c r="M389" s="38">
        <v>33658</v>
      </c>
      <c r="N389" s="38">
        <v>35070</v>
      </c>
      <c r="O389" s="173">
        <v>33244</v>
      </c>
      <c r="P389">
        <v>35542</v>
      </c>
      <c r="Q389">
        <v>33703</v>
      </c>
      <c r="R389" s="38"/>
    </row>
    <row r="390" spans="1:18" x14ac:dyDescent="0.25">
      <c r="A390" s="38">
        <f>+COUNTIF($B$1:B390,ESTADISTICAS!B$9)</f>
        <v>2</v>
      </c>
      <c r="B390">
        <v>20</v>
      </c>
      <c r="C390" t="s">
        <v>279</v>
      </c>
      <c r="D390">
        <v>20011</v>
      </c>
      <c r="E390" s="38" t="s">
        <v>682</v>
      </c>
      <c r="F390" s="38">
        <v>2136</v>
      </c>
      <c r="G390" s="38">
        <v>1965</v>
      </c>
      <c r="H390" s="38">
        <v>1786</v>
      </c>
      <c r="I390" s="38">
        <v>1702</v>
      </c>
      <c r="J390" s="38">
        <v>1583</v>
      </c>
      <c r="K390" s="38">
        <v>2027</v>
      </c>
      <c r="L390" s="38">
        <v>2367</v>
      </c>
      <c r="M390" s="38">
        <v>3141</v>
      </c>
      <c r="N390" s="38">
        <v>3756</v>
      </c>
      <c r="O390" s="173">
        <v>4463</v>
      </c>
      <c r="P390">
        <v>5110</v>
      </c>
      <c r="Q390">
        <v>4803</v>
      </c>
      <c r="R390" s="38"/>
    </row>
    <row r="391" spans="1:18" x14ac:dyDescent="0.25">
      <c r="A391" s="38">
        <f>+COUNTIF($B$1:B391,ESTADISTICAS!B$9)</f>
        <v>3</v>
      </c>
      <c r="B391">
        <v>20</v>
      </c>
      <c r="C391" t="s">
        <v>279</v>
      </c>
      <c r="D391">
        <v>20013</v>
      </c>
      <c r="E391" s="38" t="s">
        <v>683</v>
      </c>
      <c r="F391" s="38">
        <v>243</v>
      </c>
      <c r="G391" s="38">
        <v>260</v>
      </c>
      <c r="H391" s="38">
        <v>264</v>
      </c>
      <c r="I391" s="38">
        <v>274</v>
      </c>
      <c r="J391" s="38">
        <v>272</v>
      </c>
      <c r="K391" s="38">
        <v>74</v>
      </c>
      <c r="L391" s="38">
        <v>10</v>
      </c>
      <c r="M391" s="38" t="s">
        <v>67</v>
      </c>
      <c r="N391" s="38">
        <v>0</v>
      </c>
      <c r="O391" s="173">
        <v>2</v>
      </c>
      <c r="P391" t="s">
        <v>67</v>
      </c>
      <c r="Q391">
        <v>0</v>
      </c>
      <c r="R391" s="38"/>
    </row>
    <row r="392" spans="1:18" x14ac:dyDescent="0.25">
      <c r="A392" s="38">
        <f>+COUNTIF($B$1:B392,ESTADISTICAS!B$9)</f>
        <v>4</v>
      </c>
      <c r="B392">
        <v>20</v>
      </c>
      <c r="C392" t="s">
        <v>279</v>
      </c>
      <c r="D392">
        <v>20032</v>
      </c>
      <c r="E392" s="38" t="s">
        <v>684</v>
      </c>
      <c r="F392" s="38">
        <v>46</v>
      </c>
      <c r="G392" s="38" t="s">
        <v>67</v>
      </c>
      <c r="H392" s="38" t="s">
        <v>67</v>
      </c>
      <c r="I392" s="38" t="s">
        <v>67</v>
      </c>
      <c r="J392" s="38" t="s">
        <v>67</v>
      </c>
      <c r="K392" s="38">
        <v>1</v>
      </c>
      <c r="L392" s="38" t="s">
        <v>67</v>
      </c>
      <c r="M392" s="38" t="s">
        <v>67</v>
      </c>
      <c r="N392" s="38">
        <v>0</v>
      </c>
      <c r="O392" s="173" t="s">
        <v>67</v>
      </c>
      <c r="P392" t="s">
        <v>67</v>
      </c>
      <c r="Q392">
        <v>0</v>
      </c>
      <c r="R392" s="38"/>
    </row>
    <row r="393" spans="1:18" x14ac:dyDescent="0.25">
      <c r="A393" s="38">
        <f>+COUNTIF($B$1:B393,ESTADISTICAS!B$9)</f>
        <v>5</v>
      </c>
      <c r="B393">
        <v>20</v>
      </c>
      <c r="C393" t="s">
        <v>279</v>
      </c>
      <c r="D393">
        <v>20045</v>
      </c>
      <c r="E393" s="38" t="s">
        <v>685</v>
      </c>
      <c r="F393" s="38" t="s">
        <v>67</v>
      </c>
      <c r="G393" s="38">
        <v>33</v>
      </c>
      <c r="H393" s="38">
        <v>33</v>
      </c>
      <c r="I393" s="38">
        <v>31</v>
      </c>
      <c r="J393" s="38" t="s">
        <v>67</v>
      </c>
      <c r="K393" s="38" t="s">
        <v>67</v>
      </c>
      <c r="L393" s="38" t="s">
        <v>67</v>
      </c>
      <c r="M393" s="38" t="s">
        <v>67</v>
      </c>
      <c r="N393" s="38">
        <v>0</v>
      </c>
      <c r="O393" s="173" t="s">
        <v>67</v>
      </c>
      <c r="P393" t="s">
        <v>67</v>
      </c>
      <c r="Q393">
        <v>0</v>
      </c>
      <c r="R393" s="38"/>
    </row>
    <row r="394" spans="1:18" x14ac:dyDescent="0.25">
      <c r="A394" s="38">
        <f>+COUNTIF($B$1:B394,ESTADISTICAS!B$9)</f>
        <v>6</v>
      </c>
      <c r="B394">
        <v>20</v>
      </c>
      <c r="C394" t="s">
        <v>279</v>
      </c>
      <c r="D394">
        <v>20060</v>
      </c>
      <c r="E394" s="38" t="s">
        <v>686</v>
      </c>
      <c r="F394" s="38" t="s">
        <v>67</v>
      </c>
      <c r="G394" s="38">
        <v>46</v>
      </c>
      <c r="H394" s="38">
        <v>23</v>
      </c>
      <c r="I394" s="38">
        <v>66</v>
      </c>
      <c r="J394" s="38">
        <v>93</v>
      </c>
      <c r="K394" s="38">
        <v>18</v>
      </c>
      <c r="L394" s="38">
        <v>51</v>
      </c>
      <c r="M394" s="38">
        <v>41</v>
      </c>
      <c r="N394" s="38">
        <v>27</v>
      </c>
      <c r="O394" s="173">
        <v>24</v>
      </c>
      <c r="P394">
        <v>87</v>
      </c>
      <c r="Q394">
        <v>176</v>
      </c>
      <c r="R394" s="38"/>
    </row>
    <row r="395" spans="1:18" x14ac:dyDescent="0.25">
      <c r="A395" s="38">
        <f>+COUNTIF($B$1:B395,ESTADISTICAS!B$9)</f>
        <v>7</v>
      </c>
      <c r="B395">
        <v>20</v>
      </c>
      <c r="C395" t="s">
        <v>279</v>
      </c>
      <c r="D395">
        <v>20175</v>
      </c>
      <c r="E395" s="38" t="s">
        <v>687</v>
      </c>
      <c r="F395" s="38">
        <v>100</v>
      </c>
      <c r="G395" s="38">
        <v>14</v>
      </c>
      <c r="H395" s="38">
        <v>94</v>
      </c>
      <c r="I395" s="38">
        <v>94</v>
      </c>
      <c r="J395" s="38">
        <v>75</v>
      </c>
      <c r="K395" s="38" t="s">
        <v>67</v>
      </c>
      <c r="L395" s="38">
        <v>1</v>
      </c>
      <c r="M395" s="38" t="s">
        <v>67</v>
      </c>
      <c r="N395" s="38">
        <v>0</v>
      </c>
      <c r="O395" s="173">
        <v>1</v>
      </c>
      <c r="P395" t="s">
        <v>67</v>
      </c>
      <c r="Q395">
        <v>0</v>
      </c>
      <c r="R395" s="38"/>
    </row>
    <row r="396" spans="1:18" x14ac:dyDescent="0.25">
      <c r="A396" s="38">
        <f>+COUNTIF($B$1:B396,ESTADISTICAS!B$9)</f>
        <v>8</v>
      </c>
      <c r="B396">
        <v>20</v>
      </c>
      <c r="C396" t="s">
        <v>279</v>
      </c>
      <c r="D396">
        <v>20178</v>
      </c>
      <c r="E396" s="38" t="s">
        <v>688</v>
      </c>
      <c r="F396" s="38">
        <v>78</v>
      </c>
      <c r="G396" s="38">
        <v>35</v>
      </c>
      <c r="H396" s="38">
        <v>35</v>
      </c>
      <c r="I396" s="38">
        <v>1</v>
      </c>
      <c r="J396" s="38" t="s">
        <v>67</v>
      </c>
      <c r="K396" s="38" t="s">
        <v>67</v>
      </c>
      <c r="L396" s="38" t="s">
        <v>67</v>
      </c>
      <c r="M396" s="38" t="s">
        <v>67</v>
      </c>
      <c r="N396" s="38">
        <v>0</v>
      </c>
      <c r="O396" s="173">
        <v>1</v>
      </c>
      <c r="P396" t="s">
        <v>67</v>
      </c>
      <c r="Q396">
        <v>0</v>
      </c>
      <c r="R396" s="38"/>
    </row>
    <row r="397" spans="1:18" x14ac:dyDescent="0.25">
      <c r="A397" s="38">
        <f>+COUNTIF($B$1:B397,ESTADISTICAS!B$9)</f>
        <v>9</v>
      </c>
      <c r="B397">
        <v>20</v>
      </c>
      <c r="C397" t="s">
        <v>279</v>
      </c>
      <c r="D397">
        <v>20228</v>
      </c>
      <c r="E397" s="38" t="s">
        <v>2635</v>
      </c>
      <c r="F397" s="38">
        <v>455</v>
      </c>
      <c r="G397" s="38">
        <v>407</v>
      </c>
      <c r="H397" s="38">
        <v>431</v>
      </c>
      <c r="I397" s="38">
        <v>401</v>
      </c>
      <c r="J397" s="38">
        <v>393</v>
      </c>
      <c r="K397" s="38">
        <v>442</v>
      </c>
      <c r="L397" s="38">
        <v>381</v>
      </c>
      <c r="M397" s="38">
        <v>451</v>
      </c>
      <c r="N397" s="38">
        <v>433</v>
      </c>
      <c r="O397" s="173">
        <v>325</v>
      </c>
      <c r="P397">
        <v>446</v>
      </c>
      <c r="Q397">
        <v>811</v>
      </c>
      <c r="R397" s="38"/>
    </row>
    <row r="398" spans="1:18" x14ac:dyDescent="0.25">
      <c r="A398" s="38">
        <f>+COUNTIF($B$1:B398,ESTADISTICAS!B$9)</f>
        <v>10</v>
      </c>
      <c r="B398">
        <v>20</v>
      </c>
      <c r="C398" t="s">
        <v>279</v>
      </c>
      <c r="D398">
        <v>20238</v>
      </c>
      <c r="E398" s="38" t="s">
        <v>689</v>
      </c>
      <c r="F398" s="38">
        <v>136</v>
      </c>
      <c r="G398" s="38">
        <v>83</v>
      </c>
      <c r="H398" s="38">
        <v>98</v>
      </c>
      <c r="I398" s="38">
        <v>97</v>
      </c>
      <c r="J398" s="38">
        <v>37</v>
      </c>
      <c r="K398" s="38">
        <v>33</v>
      </c>
      <c r="L398" s="38" t="s">
        <v>67</v>
      </c>
      <c r="M398" s="38">
        <v>1</v>
      </c>
      <c r="N398" s="38">
        <v>0</v>
      </c>
      <c r="O398" s="173">
        <v>2</v>
      </c>
      <c r="P398" t="s">
        <v>67</v>
      </c>
      <c r="Q398">
        <v>0</v>
      </c>
      <c r="R398" s="38"/>
    </row>
    <row r="399" spans="1:18" x14ac:dyDescent="0.25">
      <c r="A399" s="38">
        <f>+COUNTIF($B$1:B399,ESTADISTICAS!B$9)</f>
        <v>11</v>
      </c>
      <c r="B399">
        <v>20</v>
      </c>
      <c r="C399" t="s">
        <v>279</v>
      </c>
      <c r="D399">
        <v>20250</v>
      </c>
      <c r="E399" s="38" t="s">
        <v>690</v>
      </c>
      <c r="F399" s="38">
        <v>56</v>
      </c>
      <c r="G399" s="38">
        <v>32</v>
      </c>
      <c r="H399" s="38">
        <v>96</v>
      </c>
      <c r="I399" s="38">
        <v>64</v>
      </c>
      <c r="J399" s="38">
        <v>40</v>
      </c>
      <c r="K399" s="38" t="s">
        <v>67</v>
      </c>
      <c r="L399" s="38" t="s">
        <v>67</v>
      </c>
      <c r="M399" s="38" t="s">
        <v>67</v>
      </c>
      <c r="N399" s="38">
        <v>0</v>
      </c>
      <c r="O399" s="173">
        <v>3</v>
      </c>
      <c r="P399" t="s">
        <v>67</v>
      </c>
      <c r="Q399">
        <v>0</v>
      </c>
      <c r="R399" s="38"/>
    </row>
    <row r="400" spans="1:18" x14ac:dyDescent="0.25">
      <c r="A400" s="38">
        <f>+COUNTIF($B$1:B400,ESTADISTICAS!B$9)</f>
        <v>12</v>
      </c>
      <c r="B400">
        <v>20</v>
      </c>
      <c r="C400" t="s">
        <v>279</v>
      </c>
      <c r="D400">
        <v>20295</v>
      </c>
      <c r="E400" s="38" t="s">
        <v>691</v>
      </c>
      <c r="F400" s="38" t="s">
        <v>67</v>
      </c>
      <c r="G400" s="38">
        <v>32</v>
      </c>
      <c r="H400" s="38" t="s">
        <v>67</v>
      </c>
      <c r="I400" s="38" t="s">
        <v>67</v>
      </c>
      <c r="J400" s="38" t="s">
        <v>67</v>
      </c>
      <c r="K400" s="38" t="s">
        <v>67</v>
      </c>
      <c r="L400" s="38" t="s">
        <v>67</v>
      </c>
      <c r="M400" s="38" t="s">
        <v>67</v>
      </c>
      <c r="N400" s="38">
        <v>0</v>
      </c>
      <c r="O400" s="173" t="s">
        <v>67</v>
      </c>
      <c r="P400" t="s">
        <v>67</v>
      </c>
      <c r="Q400">
        <v>0</v>
      </c>
      <c r="R400" s="38"/>
    </row>
    <row r="401" spans="1:18" x14ac:dyDescent="0.25">
      <c r="A401" s="38">
        <f>+COUNTIF($B$1:B401,ESTADISTICAS!B$9)</f>
        <v>13</v>
      </c>
      <c r="B401">
        <v>20</v>
      </c>
      <c r="C401" t="s">
        <v>279</v>
      </c>
      <c r="D401">
        <v>20310</v>
      </c>
      <c r="E401" s="38" t="s">
        <v>692</v>
      </c>
      <c r="F401" s="38">
        <v>18</v>
      </c>
      <c r="G401" s="38" t="s">
        <v>67</v>
      </c>
      <c r="H401" s="38">
        <v>2</v>
      </c>
      <c r="I401" s="38" t="s">
        <v>67</v>
      </c>
      <c r="J401" s="38" t="s">
        <v>67</v>
      </c>
      <c r="K401" s="38" t="s">
        <v>67</v>
      </c>
      <c r="L401" s="38" t="s">
        <v>67</v>
      </c>
      <c r="M401" s="38" t="s">
        <v>67</v>
      </c>
      <c r="N401" s="38">
        <v>0</v>
      </c>
      <c r="O401" s="173" t="s">
        <v>67</v>
      </c>
      <c r="P401" t="s">
        <v>67</v>
      </c>
      <c r="Q401">
        <v>0</v>
      </c>
      <c r="R401" s="38"/>
    </row>
    <row r="402" spans="1:18" x14ac:dyDescent="0.25">
      <c r="A402" s="38">
        <f>+COUNTIF($B$1:B402,ESTADISTICAS!B$9)</f>
        <v>14</v>
      </c>
      <c r="B402">
        <v>20</v>
      </c>
      <c r="C402" t="s">
        <v>279</v>
      </c>
      <c r="D402">
        <v>20383</v>
      </c>
      <c r="E402" s="38" t="s">
        <v>693</v>
      </c>
      <c r="F402" s="38">
        <v>1</v>
      </c>
      <c r="G402" s="38" t="s">
        <v>67</v>
      </c>
      <c r="H402" s="38">
        <v>42</v>
      </c>
      <c r="I402" s="38">
        <v>45</v>
      </c>
      <c r="J402" s="38">
        <v>45</v>
      </c>
      <c r="K402" s="38" t="s">
        <v>67</v>
      </c>
      <c r="L402" s="38" t="s">
        <v>67</v>
      </c>
      <c r="M402" s="38" t="s">
        <v>67</v>
      </c>
      <c r="N402" s="38">
        <v>0</v>
      </c>
      <c r="O402" s="173">
        <v>0</v>
      </c>
      <c r="P402" t="s">
        <v>67</v>
      </c>
      <c r="Q402">
        <v>0</v>
      </c>
      <c r="R402" s="38"/>
    </row>
    <row r="403" spans="1:18" x14ac:dyDescent="0.25">
      <c r="A403" s="38">
        <f>+COUNTIF($B$1:B403,ESTADISTICAS!B$9)</f>
        <v>15</v>
      </c>
      <c r="B403">
        <v>20</v>
      </c>
      <c r="C403" t="s">
        <v>279</v>
      </c>
      <c r="D403">
        <v>20400</v>
      </c>
      <c r="E403" s="38" t="s">
        <v>694</v>
      </c>
      <c r="F403" s="38">
        <v>309</v>
      </c>
      <c r="G403" s="38">
        <v>292</v>
      </c>
      <c r="H403" s="38">
        <v>303</v>
      </c>
      <c r="I403" s="38">
        <v>262</v>
      </c>
      <c r="J403" s="38">
        <v>129</v>
      </c>
      <c r="K403" s="38" t="s">
        <v>67</v>
      </c>
      <c r="L403" s="38" t="s">
        <v>67</v>
      </c>
      <c r="M403" s="38" t="s">
        <v>67</v>
      </c>
      <c r="N403" s="38">
        <v>0</v>
      </c>
      <c r="O403" s="173">
        <v>0</v>
      </c>
      <c r="P403" t="s">
        <v>67</v>
      </c>
      <c r="Q403">
        <v>76</v>
      </c>
      <c r="R403" s="38"/>
    </row>
    <row r="404" spans="1:18" x14ac:dyDescent="0.25">
      <c r="A404" s="38">
        <f>+COUNTIF($B$1:B404,ESTADISTICAS!B$9)</f>
        <v>16</v>
      </c>
      <c r="B404">
        <v>20</v>
      </c>
      <c r="C404" t="s">
        <v>279</v>
      </c>
      <c r="D404">
        <v>20443</v>
      </c>
      <c r="E404" s="38" t="s">
        <v>695</v>
      </c>
      <c r="F404" s="38">
        <v>1</v>
      </c>
      <c r="G404" s="38">
        <v>25</v>
      </c>
      <c r="H404" s="38">
        <v>25</v>
      </c>
      <c r="I404" s="38">
        <v>25</v>
      </c>
      <c r="J404" s="38" t="s">
        <v>67</v>
      </c>
      <c r="K404" s="38" t="s">
        <v>67</v>
      </c>
      <c r="L404" s="38" t="s">
        <v>67</v>
      </c>
      <c r="M404" s="38" t="s">
        <v>67</v>
      </c>
      <c r="N404" s="38">
        <v>0</v>
      </c>
      <c r="O404" s="173" t="s">
        <v>67</v>
      </c>
      <c r="P404" t="s">
        <v>67</v>
      </c>
      <c r="Q404">
        <v>0</v>
      </c>
      <c r="R404" s="38"/>
    </row>
    <row r="405" spans="1:18" x14ac:dyDescent="0.25">
      <c r="A405" s="38">
        <f>+COUNTIF($B$1:B405,ESTADISTICAS!B$9)</f>
        <v>17</v>
      </c>
      <c r="B405">
        <v>20</v>
      </c>
      <c r="C405" t="s">
        <v>279</v>
      </c>
      <c r="D405">
        <v>20517</v>
      </c>
      <c r="E405" s="38" t="s">
        <v>696</v>
      </c>
      <c r="F405" s="38">
        <v>35</v>
      </c>
      <c r="G405" s="38">
        <v>35</v>
      </c>
      <c r="H405" s="38">
        <v>34</v>
      </c>
      <c r="I405" s="38">
        <v>23</v>
      </c>
      <c r="J405" s="38">
        <v>21</v>
      </c>
      <c r="K405" s="38">
        <v>10</v>
      </c>
      <c r="L405" s="38">
        <v>9</v>
      </c>
      <c r="M405" s="38">
        <v>13</v>
      </c>
      <c r="N405" s="38">
        <v>0</v>
      </c>
      <c r="O405" s="173" t="s">
        <v>67</v>
      </c>
      <c r="P405" t="s">
        <v>67</v>
      </c>
      <c r="Q405">
        <v>0</v>
      </c>
      <c r="R405" s="38"/>
    </row>
    <row r="406" spans="1:18" x14ac:dyDescent="0.25">
      <c r="A406" s="38">
        <f>+COUNTIF($B$1:B406,ESTADISTICAS!B$9)</f>
        <v>18</v>
      </c>
      <c r="B406">
        <v>20</v>
      </c>
      <c r="C406" t="s">
        <v>279</v>
      </c>
      <c r="D406">
        <v>20550</v>
      </c>
      <c r="E406" s="38" t="s">
        <v>697</v>
      </c>
      <c r="F406" s="38">
        <v>1</v>
      </c>
      <c r="G406" s="38" t="s">
        <v>67</v>
      </c>
      <c r="H406" s="38" t="s">
        <v>67</v>
      </c>
      <c r="I406" s="38" t="s">
        <v>67</v>
      </c>
      <c r="J406" s="38" t="s">
        <v>67</v>
      </c>
      <c r="K406" s="38">
        <v>2</v>
      </c>
      <c r="L406" s="38">
        <v>3</v>
      </c>
      <c r="M406" s="38" t="s">
        <v>67</v>
      </c>
      <c r="N406" s="38">
        <v>0</v>
      </c>
      <c r="O406" s="173">
        <v>0</v>
      </c>
      <c r="P406" t="s">
        <v>67</v>
      </c>
      <c r="Q406">
        <v>3</v>
      </c>
      <c r="R406" s="38"/>
    </row>
    <row r="407" spans="1:18" x14ac:dyDescent="0.25">
      <c r="A407" s="38">
        <f>+COUNTIF($B$1:B407,ESTADISTICAS!B$9)</f>
        <v>19</v>
      </c>
      <c r="B407">
        <v>20</v>
      </c>
      <c r="C407" t="s">
        <v>279</v>
      </c>
      <c r="D407">
        <v>20570</v>
      </c>
      <c r="E407" s="38" t="s">
        <v>698</v>
      </c>
      <c r="F407" s="38">
        <v>2</v>
      </c>
      <c r="G407" s="38" t="s">
        <v>67</v>
      </c>
      <c r="H407" s="38" t="s">
        <v>67</v>
      </c>
      <c r="I407" s="38" t="s">
        <v>67</v>
      </c>
      <c r="J407" s="38" t="s">
        <v>67</v>
      </c>
      <c r="K407" s="38" t="s">
        <v>67</v>
      </c>
      <c r="L407" s="38" t="s">
        <v>67</v>
      </c>
      <c r="M407" s="38" t="s">
        <v>67</v>
      </c>
      <c r="N407" s="38">
        <v>0</v>
      </c>
      <c r="O407" s="173">
        <v>1</v>
      </c>
      <c r="P407" t="s">
        <v>67</v>
      </c>
      <c r="Q407">
        <v>0</v>
      </c>
      <c r="R407" s="38"/>
    </row>
    <row r="408" spans="1:18" x14ac:dyDescent="0.25">
      <c r="A408" s="38">
        <f>+COUNTIF($B$1:B408,ESTADISTICAS!B$9)</f>
        <v>20</v>
      </c>
      <c r="B408">
        <v>20</v>
      </c>
      <c r="C408" t="s">
        <v>279</v>
      </c>
      <c r="D408">
        <v>20614</v>
      </c>
      <c r="E408" s="38" t="s">
        <v>699</v>
      </c>
      <c r="F408" s="38" t="s">
        <v>67</v>
      </c>
      <c r="G408" s="38" t="s">
        <v>67</v>
      </c>
      <c r="H408" s="38" t="s">
        <v>67</v>
      </c>
      <c r="I408" s="38">
        <v>1</v>
      </c>
      <c r="J408" s="38" t="s">
        <v>67</v>
      </c>
      <c r="K408" s="38" t="s">
        <v>67</v>
      </c>
      <c r="L408" s="38" t="s">
        <v>67</v>
      </c>
      <c r="M408" s="38" t="s">
        <v>67</v>
      </c>
      <c r="N408" s="38">
        <v>0</v>
      </c>
      <c r="O408" s="173" t="s">
        <v>67</v>
      </c>
      <c r="P408" t="s">
        <v>67</v>
      </c>
      <c r="Q408">
        <v>0</v>
      </c>
      <c r="R408" s="38"/>
    </row>
    <row r="409" spans="1:18" x14ac:dyDescent="0.25">
      <c r="A409" s="38">
        <f>+COUNTIF($B$1:B409,ESTADISTICAS!B$9)</f>
        <v>21</v>
      </c>
      <c r="B409">
        <v>20</v>
      </c>
      <c r="C409" t="s">
        <v>279</v>
      </c>
      <c r="D409">
        <v>20621</v>
      </c>
      <c r="E409" s="38" t="s">
        <v>700</v>
      </c>
      <c r="F409" s="38">
        <v>23</v>
      </c>
      <c r="G409" s="38">
        <v>23</v>
      </c>
      <c r="H409" s="38">
        <v>23</v>
      </c>
      <c r="I409" s="38" t="s">
        <v>67</v>
      </c>
      <c r="J409" s="38" t="s">
        <v>67</v>
      </c>
      <c r="K409" s="38" t="s">
        <v>67</v>
      </c>
      <c r="L409" s="38" t="s">
        <v>67</v>
      </c>
      <c r="M409" s="38" t="s">
        <v>67</v>
      </c>
      <c r="N409" s="38">
        <v>0</v>
      </c>
      <c r="O409" s="173">
        <v>0</v>
      </c>
      <c r="P409">
        <v>386</v>
      </c>
      <c r="Q409">
        <v>731</v>
      </c>
      <c r="R409" s="38"/>
    </row>
    <row r="410" spans="1:18" x14ac:dyDescent="0.25">
      <c r="A410" s="38">
        <f>+COUNTIF($B$1:B410,ESTADISTICAS!B$9)</f>
        <v>22</v>
      </c>
      <c r="B410">
        <v>20</v>
      </c>
      <c r="C410" t="s">
        <v>279</v>
      </c>
      <c r="D410">
        <v>20710</v>
      </c>
      <c r="E410" s="38" t="s">
        <v>701</v>
      </c>
      <c r="F410" s="38">
        <v>143</v>
      </c>
      <c r="G410" s="38">
        <v>81</v>
      </c>
      <c r="H410" s="38">
        <v>66</v>
      </c>
      <c r="I410" s="38">
        <v>18</v>
      </c>
      <c r="J410" s="38" t="s">
        <v>67</v>
      </c>
      <c r="K410" s="38" t="s">
        <v>67</v>
      </c>
      <c r="L410" s="38">
        <v>5</v>
      </c>
      <c r="M410" s="38" t="s">
        <v>67</v>
      </c>
      <c r="N410" s="38">
        <v>15</v>
      </c>
      <c r="O410" s="173" t="s">
        <v>67</v>
      </c>
      <c r="P410" t="s">
        <v>67</v>
      </c>
      <c r="Q410">
        <v>0</v>
      </c>
      <c r="R410" s="38"/>
    </row>
    <row r="411" spans="1:18" x14ac:dyDescent="0.25">
      <c r="A411" s="38">
        <f>+COUNTIF($B$1:B411,ESTADISTICAS!B$9)</f>
        <v>23</v>
      </c>
      <c r="B411" s="172">
        <v>20</v>
      </c>
      <c r="C411" t="s">
        <v>279</v>
      </c>
      <c r="D411">
        <v>20750</v>
      </c>
      <c r="E411" s="38" t="s">
        <v>702</v>
      </c>
      <c r="F411" s="38">
        <v>2</v>
      </c>
      <c r="G411" s="38" t="s">
        <v>67</v>
      </c>
      <c r="H411" s="38" t="s">
        <v>67</v>
      </c>
      <c r="I411" s="38" t="s">
        <v>67</v>
      </c>
      <c r="J411" s="38" t="s">
        <v>67</v>
      </c>
      <c r="K411" s="38" t="s">
        <v>67</v>
      </c>
      <c r="L411" s="38" t="s">
        <v>67</v>
      </c>
      <c r="M411" s="38" t="s">
        <v>67</v>
      </c>
      <c r="N411" s="38">
        <v>0</v>
      </c>
      <c r="O411" s="173" t="s">
        <v>67</v>
      </c>
      <c r="P411" t="s">
        <v>67</v>
      </c>
      <c r="Q411">
        <v>0</v>
      </c>
      <c r="R411" s="38"/>
    </row>
    <row r="412" spans="1:18" x14ac:dyDescent="0.25">
      <c r="A412" s="38">
        <f>+COUNTIF($B$1:B412,ESTADISTICAS!B$9)</f>
        <v>24</v>
      </c>
      <c r="B412">
        <v>20</v>
      </c>
      <c r="C412" t="s">
        <v>279</v>
      </c>
      <c r="D412">
        <v>20770</v>
      </c>
      <c r="E412" s="38" t="s">
        <v>703</v>
      </c>
      <c r="F412" s="38">
        <v>1</v>
      </c>
      <c r="G412" s="38" t="s">
        <v>67</v>
      </c>
      <c r="H412" s="38">
        <v>1</v>
      </c>
      <c r="I412" s="38">
        <v>2</v>
      </c>
      <c r="J412" s="38" t="s">
        <v>67</v>
      </c>
      <c r="K412" s="38" t="s">
        <v>67</v>
      </c>
      <c r="L412" s="38">
        <v>18</v>
      </c>
      <c r="M412" s="38" t="s">
        <v>67</v>
      </c>
      <c r="N412" s="38">
        <v>0</v>
      </c>
      <c r="O412" s="173">
        <v>0</v>
      </c>
      <c r="P412">
        <v>1</v>
      </c>
      <c r="Q412">
        <v>0</v>
      </c>
      <c r="R412" s="38"/>
    </row>
    <row r="413" spans="1:18" x14ac:dyDescent="0.25">
      <c r="A413" s="38">
        <f>+COUNTIF($B$1:B413,ESTADISTICAS!B$9)</f>
        <v>25</v>
      </c>
      <c r="B413">
        <v>20</v>
      </c>
      <c r="C413" t="s">
        <v>279</v>
      </c>
      <c r="D413">
        <v>20787</v>
      </c>
      <c r="E413" s="38" t="s">
        <v>704</v>
      </c>
      <c r="F413" s="38">
        <v>35</v>
      </c>
      <c r="G413" s="38">
        <v>34</v>
      </c>
      <c r="H413" s="38">
        <v>42</v>
      </c>
      <c r="I413" s="38">
        <v>42</v>
      </c>
      <c r="J413" s="38">
        <v>42</v>
      </c>
      <c r="K413" s="38">
        <v>1</v>
      </c>
      <c r="L413" s="38" t="s">
        <v>67</v>
      </c>
      <c r="M413" s="38" t="s">
        <v>67</v>
      </c>
      <c r="N413" s="38">
        <v>0</v>
      </c>
      <c r="O413" s="173" t="s">
        <v>67</v>
      </c>
      <c r="P413" t="s">
        <v>67</v>
      </c>
      <c r="Q413">
        <v>0</v>
      </c>
      <c r="R413" s="38"/>
    </row>
    <row r="414" spans="1:18" x14ac:dyDescent="0.25">
      <c r="A414" s="38">
        <f>+COUNTIF($B$1:B414,ESTADISTICAS!B$9)</f>
        <v>25</v>
      </c>
      <c r="B414">
        <v>23</v>
      </c>
      <c r="C414" t="s">
        <v>90</v>
      </c>
      <c r="D414">
        <v>23001</v>
      </c>
      <c r="E414" s="38" t="s">
        <v>2636</v>
      </c>
      <c r="F414" s="38">
        <v>22831</v>
      </c>
      <c r="G414" s="38">
        <v>23991</v>
      </c>
      <c r="H414" s="38">
        <v>25633</v>
      </c>
      <c r="I414" s="38">
        <v>28947</v>
      </c>
      <c r="J414" s="38">
        <v>30929</v>
      </c>
      <c r="K414" s="38">
        <v>33049</v>
      </c>
      <c r="L414" s="38">
        <v>32547</v>
      </c>
      <c r="M414" s="38">
        <v>33801</v>
      </c>
      <c r="N414" s="38">
        <v>33937</v>
      </c>
      <c r="O414" s="173">
        <v>34271</v>
      </c>
      <c r="P414">
        <v>38940</v>
      </c>
      <c r="Q414">
        <v>36624</v>
      </c>
      <c r="R414" s="38"/>
    </row>
    <row r="415" spans="1:18" x14ac:dyDescent="0.25">
      <c r="A415" s="38">
        <f>+COUNTIF($B$1:B415,ESTADISTICAS!B$9)</f>
        <v>25</v>
      </c>
      <c r="B415">
        <v>23</v>
      </c>
      <c r="C415" t="s">
        <v>90</v>
      </c>
      <c r="D415">
        <v>23068</v>
      </c>
      <c r="E415" s="38" t="s">
        <v>705</v>
      </c>
      <c r="F415" s="38">
        <v>103</v>
      </c>
      <c r="G415" s="38">
        <v>66</v>
      </c>
      <c r="H415" s="38">
        <v>55</v>
      </c>
      <c r="I415" s="38">
        <v>25</v>
      </c>
      <c r="J415" s="38">
        <v>18</v>
      </c>
      <c r="K415" s="38">
        <v>25</v>
      </c>
      <c r="L415" s="38">
        <v>1</v>
      </c>
      <c r="M415" s="38">
        <v>1</v>
      </c>
      <c r="N415" s="38">
        <v>0</v>
      </c>
      <c r="O415" s="173">
        <v>0</v>
      </c>
      <c r="P415">
        <v>2</v>
      </c>
      <c r="Q415">
        <v>2</v>
      </c>
      <c r="R415" s="38"/>
    </row>
    <row r="416" spans="1:18" x14ac:dyDescent="0.25">
      <c r="A416" s="38">
        <f>+COUNTIF($B$1:B416,ESTADISTICAS!B$9)</f>
        <v>25</v>
      </c>
      <c r="B416">
        <v>23</v>
      </c>
      <c r="C416" t="s">
        <v>90</v>
      </c>
      <c r="D416">
        <v>23079</v>
      </c>
      <c r="E416" s="38" t="s">
        <v>534</v>
      </c>
      <c r="F416" s="38" t="s">
        <v>67</v>
      </c>
      <c r="G416" s="38" t="s">
        <v>67</v>
      </c>
      <c r="H416" s="38" t="s">
        <v>67</v>
      </c>
      <c r="I416" s="38">
        <v>1</v>
      </c>
      <c r="J416" s="38" t="s">
        <v>67</v>
      </c>
      <c r="K416" s="38">
        <v>11</v>
      </c>
      <c r="L416" s="38" t="s">
        <v>67</v>
      </c>
      <c r="M416" s="38">
        <v>3</v>
      </c>
      <c r="N416" s="38">
        <v>0</v>
      </c>
      <c r="O416" s="173">
        <v>6</v>
      </c>
      <c r="P416" t="s">
        <v>67</v>
      </c>
      <c r="Q416">
        <v>0</v>
      </c>
      <c r="R416" s="38"/>
    </row>
    <row r="417" spans="1:18" x14ac:dyDescent="0.25">
      <c r="A417" s="38">
        <f>+COUNTIF($B$1:B417,ESTADISTICAS!B$9)</f>
        <v>25</v>
      </c>
      <c r="B417">
        <v>23</v>
      </c>
      <c r="C417" t="s">
        <v>90</v>
      </c>
      <c r="D417">
        <v>23090</v>
      </c>
      <c r="E417" s="38" t="s">
        <v>706</v>
      </c>
      <c r="F417" s="38" t="s">
        <v>67</v>
      </c>
      <c r="G417" s="38" t="s">
        <v>67</v>
      </c>
      <c r="H417" s="38">
        <v>1</v>
      </c>
      <c r="I417" s="38">
        <v>1</v>
      </c>
      <c r="J417" s="38" t="s">
        <v>67</v>
      </c>
      <c r="K417" s="38">
        <v>2</v>
      </c>
      <c r="L417" s="38" t="s">
        <v>67</v>
      </c>
      <c r="M417" s="38">
        <v>4</v>
      </c>
      <c r="N417" s="38">
        <v>0</v>
      </c>
      <c r="O417" s="173">
        <v>7</v>
      </c>
      <c r="P417" t="s">
        <v>67</v>
      </c>
      <c r="Q417">
        <v>0</v>
      </c>
      <c r="R417" s="38"/>
    </row>
    <row r="418" spans="1:18" x14ac:dyDescent="0.25">
      <c r="A418" s="38">
        <f>+COUNTIF($B$1:B418,ESTADISTICAS!B$9)</f>
        <v>25</v>
      </c>
      <c r="B418">
        <v>23</v>
      </c>
      <c r="C418" t="s">
        <v>90</v>
      </c>
      <c r="D418">
        <v>23162</v>
      </c>
      <c r="E418" s="38" t="s">
        <v>2637</v>
      </c>
      <c r="F418" s="38">
        <v>89</v>
      </c>
      <c r="G418" s="38">
        <v>617</v>
      </c>
      <c r="H418" s="38">
        <v>1028</v>
      </c>
      <c r="I418" s="38">
        <v>958</v>
      </c>
      <c r="J418" s="38">
        <v>957</v>
      </c>
      <c r="K418" s="38">
        <v>959</v>
      </c>
      <c r="L418" s="38" t="s">
        <v>67</v>
      </c>
      <c r="M418" s="38">
        <v>761</v>
      </c>
      <c r="N418" s="38">
        <v>855</v>
      </c>
      <c r="O418" s="173">
        <v>910</v>
      </c>
      <c r="P418">
        <v>980</v>
      </c>
      <c r="Q418">
        <v>1232</v>
      </c>
      <c r="R418" s="38"/>
    </row>
    <row r="419" spans="1:18" x14ac:dyDescent="0.25">
      <c r="A419" s="38">
        <f>+COUNTIF($B$1:B419,ESTADISTICAS!B$9)</f>
        <v>25</v>
      </c>
      <c r="B419">
        <v>23</v>
      </c>
      <c r="C419" t="s">
        <v>90</v>
      </c>
      <c r="D419">
        <v>23168</v>
      </c>
      <c r="E419" s="38" t="s">
        <v>707</v>
      </c>
      <c r="F419" s="38">
        <v>49</v>
      </c>
      <c r="G419" s="38" t="s">
        <v>67</v>
      </c>
      <c r="H419" s="38" t="s">
        <v>67</v>
      </c>
      <c r="I419" s="38" t="s">
        <v>67</v>
      </c>
      <c r="J419" s="38">
        <v>1</v>
      </c>
      <c r="K419" s="38">
        <v>18</v>
      </c>
      <c r="L419" s="38" t="s">
        <v>67</v>
      </c>
      <c r="M419" s="38">
        <v>3</v>
      </c>
      <c r="N419" s="38">
        <v>0</v>
      </c>
      <c r="O419" s="173">
        <v>3</v>
      </c>
      <c r="P419" t="s">
        <v>67</v>
      </c>
      <c r="Q419">
        <v>0</v>
      </c>
      <c r="R419" s="38"/>
    </row>
    <row r="420" spans="1:18" x14ac:dyDescent="0.25">
      <c r="A420" s="38">
        <f>+COUNTIF($B$1:B420,ESTADISTICAS!B$9)</f>
        <v>25</v>
      </c>
      <c r="B420">
        <v>23</v>
      </c>
      <c r="C420" t="s">
        <v>90</v>
      </c>
      <c r="D420">
        <v>23182</v>
      </c>
      <c r="E420" s="38" t="s">
        <v>708</v>
      </c>
      <c r="F420" s="38">
        <v>51</v>
      </c>
      <c r="G420" s="38">
        <v>75</v>
      </c>
      <c r="H420" s="38">
        <v>26</v>
      </c>
      <c r="I420" s="38">
        <v>21</v>
      </c>
      <c r="J420" s="38">
        <v>15</v>
      </c>
      <c r="K420" s="38">
        <v>41</v>
      </c>
      <c r="L420" s="38" t="s">
        <v>67</v>
      </c>
      <c r="M420" s="38">
        <v>6</v>
      </c>
      <c r="N420" s="38">
        <v>0</v>
      </c>
      <c r="O420" s="173">
        <v>13</v>
      </c>
      <c r="P420" t="s">
        <v>67</v>
      </c>
      <c r="Q420">
        <v>0</v>
      </c>
      <c r="R420" s="38"/>
    </row>
    <row r="421" spans="1:18" x14ac:dyDescent="0.25">
      <c r="A421" s="38">
        <f>+COUNTIF($B$1:B421,ESTADISTICAS!B$9)</f>
        <v>25</v>
      </c>
      <c r="B421">
        <v>23</v>
      </c>
      <c r="C421" t="s">
        <v>90</v>
      </c>
      <c r="D421">
        <v>23189</v>
      </c>
      <c r="E421" s="38" t="s">
        <v>2638</v>
      </c>
      <c r="F421" s="38">
        <v>268</v>
      </c>
      <c r="G421" s="38">
        <v>378</v>
      </c>
      <c r="H421" s="38">
        <v>342</v>
      </c>
      <c r="I421" s="38">
        <v>438</v>
      </c>
      <c r="J421" s="38">
        <v>460</v>
      </c>
      <c r="K421" s="38">
        <v>21</v>
      </c>
      <c r="L421" s="38">
        <v>1471</v>
      </c>
      <c r="M421" s="38">
        <v>1673</v>
      </c>
      <c r="N421" s="38">
        <v>1882</v>
      </c>
      <c r="O421" s="173">
        <v>1584</v>
      </c>
      <c r="P421">
        <v>10</v>
      </c>
      <c r="Q421">
        <v>619</v>
      </c>
      <c r="R421" s="38"/>
    </row>
    <row r="422" spans="1:18" x14ac:dyDescent="0.25">
      <c r="A422" s="38">
        <f>+COUNTIF($B$1:B422,ESTADISTICAS!B$9)</f>
        <v>25</v>
      </c>
      <c r="B422">
        <v>23</v>
      </c>
      <c r="C422" t="s">
        <v>90</v>
      </c>
      <c r="D422">
        <v>23300</v>
      </c>
      <c r="E422" s="38" t="s">
        <v>709</v>
      </c>
      <c r="F422" s="38" t="s">
        <v>67</v>
      </c>
      <c r="G422" s="38">
        <v>35</v>
      </c>
      <c r="H422" s="38">
        <v>35</v>
      </c>
      <c r="I422" s="38">
        <v>13</v>
      </c>
      <c r="J422" s="38">
        <v>7</v>
      </c>
      <c r="K422" s="38">
        <v>5</v>
      </c>
      <c r="L422" s="38" t="s">
        <v>67</v>
      </c>
      <c r="M422" s="38">
        <v>6</v>
      </c>
      <c r="N422" s="38">
        <v>0</v>
      </c>
      <c r="O422" s="173">
        <v>9</v>
      </c>
      <c r="P422" t="s">
        <v>67</v>
      </c>
      <c r="Q422">
        <v>0</v>
      </c>
      <c r="R422" s="38"/>
    </row>
    <row r="423" spans="1:18" x14ac:dyDescent="0.25">
      <c r="A423" s="38">
        <f>+COUNTIF($B$1:B423,ESTADISTICAS!B$9)</f>
        <v>25</v>
      </c>
      <c r="B423">
        <v>23</v>
      </c>
      <c r="C423" t="s">
        <v>90</v>
      </c>
      <c r="D423">
        <v>23350</v>
      </c>
      <c r="E423" s="38" t="s">
        <v>710</v>
      </c>
      <c r="F423" s="38">
        <v>1</v>
      </c>
      <c r="G423" s="38" t="s">
        <v>67</v>
      </c>
      <c r="H423" s="38">
        <v>33</v>
      </c>
      <c r="I423" s="38">
        <v>58</v>
      </c>
      <c r="J423" s="38">
        <v>53</v>
      </c>
      <c r="K423" s="38">
        <v>49</v>
      </c>
      <c r="L423" s="38">
        <v>21</v>
      </c>
      <c r="M423" s="38">
        <v>1</v>
      </c>
      <c r="N423" s="38">
        <v>1</v>
      </c>
      <c r="O423" s="173" t="s">
        <v>67</v>
      </c>
      <c r="P423" t="s">
        <v>67</v>
      </c>
      <c r="Q423">
        <v>0</v>
      </c>
      <c r="R423" s="38"/>
    </row>
    <row r="424" spans="1:18" x14ac:dyDescent="0.25">
      <c r="A424" s="38">
        <f>+COUNTIF($B$1:B424,ESTADISTICAS!B$9)</f>
        <v>25</v>
      </c>
      <c r="B424">
        <v>23</v>
      </c>
      <c r="C424" t="s">
        <v>90</v>
      </c>
      <c r="D424">
        <v>23417</v>
      </c>
      <c r="E424" s="38" t="s">
        <v>711</v>
      </c>
      <c r="F424" s="38">
        <v>1115</v>
      </c>
      <c r="G424" s="38">
        <v>1647</v>
      </c>
      <c r="H424" s="38">
        <v>2019</v>
      </c>
      <c r="I424" s="38">
        <v>2192</v>
      </c>
      <c r="J424" s="38">
        <v>2304</v>
      </c>
      <c r="K424" s="38">
        <v>1312</v>
      </c>
      <c r="L424" s="38">
        <v>1381</v>
      </c>
      <c r="M424" s="38">
        <v>1837</v>
      </c>
      <c r="N424" s="38">
        <v>1967</v>
      </c>
      <c r="O424" s="173">
        <v>1730</v>
      </c>
      <c r="P424">
        <v>876</v>
      </c>
      <c r="Q424">
        <v>1579</v>
      </c>
      <c r="R424" s="38"/>
    </row>
    <row r="425" spans="1:18" x14ac:dyDescent="0.25">
      <c r="A425" s="38">
        <f>+COUNTIF($B$1:B425,ESTADISTICAS!B$9)</f>
        <v>25</v>
      </c>
      <c r="B425">
        <v>23</v>
      </c>
      <c r="C425" t="s">
        <v>90</v>
      </c>
      <c r="D425">
        <v>23419</v>
      </c>
      <c r="E425" s="38" t="s">
        <v>712</v>
      </c>
      <c r="F425" s="38">
        <v>33</v>
      </c>
      <c r="G425" s="38">
        <v>33</v>
      </c>
      <c r="H425" s="38">
        <v>64</v>
      </c>
      <c r="I425" s="38">
        <v>27</v>
      </c>
      <c r="J425" s="38">
        <v>24</v>
      </c>
      <c r="K425" s="38">
        <v>28</v>
      </c>
      <c r="L425" s="38" t="s">
        <v>67</v>
      </c>
      <c r="M425" s="38">
        <v>2</v>
      </c>
      <c r="N425" s="38">
        <v>0</v>
      </c>
      <c r="O425" s="173">
        <v>0</v>
      </c>
      <c r="P425">
        <v>3</v>
      </c>
      <c r="Q425">
        <v>0</v>
      </c>
      <c r="R425" s="38"/>
    </row>
    <row r="426" spans="1:18" x14ac:dyDescent="0.25">
      <c r="A426" s="38">
        <f>+COUNTIF($B$1:B426,ESTADISTICAS!B$9)</f>
        <v>25</v>
      </c>
      <c r="B426">
        <v>23</v>
      </c>
      <c r="C426" t="s">
        <v>90</v>
      </c>
      <c r="D426">
        <v>23464</v>
      </c>
      <c r="E426" s="38" t="s">
        <v>713</v>
      </c>
      <c r="F426" s="38" t="s">
        <v>67</v>
      </c>
      <c r="G426" s="38" t="s">
        <v>67</v>
      </c>
      <c r="H426" s="38" t="s">
        <v>67</v>
      </c>
      <c r="I426" s="38" t="s">
        <v>67</v>
      </c>
      <c r="J426" s="38" t="s">
        <v>67</v>
      </c>
      <c r="K426" s="38">
        <v>21</v>
      </c>
      <c r="L426" s="38">
        <v>1</v>
      </c>
      <c r="M426" s="38">
        <v>3</v>
      </c>
      <c r="N426" s="38">
        <v>0</v>
      </c>
      <c r="O426" s="173">
        <v>4</v>
      </c>
      <c r="P426" t="s">
        <v>67</v>
      </c>
      <c r="Q426">
        <v>0</v>
      </c>
      <c r="R426" s="38"/>
    </row>
    <row r="427" spans="1:18" x14ac:dyDescent="0.25">
      <c r="A427" s="38">
        <f>+COUNTIF($B$1:B427,ESTADISTICAS!B$9)</f>
        <v>25</v>
      </c>
      <c r="B427">
        <v>23</v>
      </c>
      <c r="C427" t="s">
        <v>90</v>
      </c>
      <c r="D427">
        <v>23466</v>
      </c>
      <c r="E427" s="38" t="s">
        <v>2639</v>
      </c>
      <c r="F427" s="38">
        <v>881</v>
      </c>
      <c r="G427" s="38">
        <v>964</v>
      </c>
      <c r="H427" s="38">
        <v>1179</v>
      </c>
      <c r="I427" s="38">
        <v>1167</v>
      </c>
      <c r="J427" s="38">
        <v>869</v>
      </c>
      <c r="K427" s="38">
        <v>265</v>
      </c>
      <c r="L427" s="38">
        <v>409</v>
      </c>
      <c r="M427" s="38">
        <v>321</v>
      </c>
      <c r="N427" s="38">
        <v>224</v>
      </c>
      <c r="O427" s="173">
        <v>164</v>
      </c>
      <c r="P427">
        <v>153</v>
      </c>
      <c r="Q427">
        <v>243</v>
      </c>
      <c r="R427" s="38"/>
    </row>
    <row r="428" spans="1:18" x14ac:dyDescent="0.25">
      <c r="A428" s="38">
        <f>+COUNTIF($B$1:B428,ESTADISTICAS!B$9)</f>
        <v>25</v>
      </c>
      <c r="B428">
        <v>23</v>
      </c>
      <c r="C428" t="s">
        <v>90</v>
      </c>
      <c r="D428">
        <v>23500</v>
      </c>
      <c r="E428" s="38" t="s">
        <v>714</v>
      </c>
      <c r="F428" s="38">
        <v>72</v>
      </c>
      <c r="G428" s="38">
        <v>99</v>
      </c>
      <c r="H428" s="38">
        <v>54</v>
      </c>
      <c r="I428" s="38">
        <v>54</v>
      </c>
      <c r="J428" s="38">
        <v>13</v>
      </c>
      <c r="K428" s="38">
        <v>5</v>
      </c>
      <c r="L428" s="38">
        <v>50</v>
      </c>
      <c r="M428" s="38">
        <v>67</v>
      </c>
      <c r="N428" s="38">
        <v>77</v>
      </c>
      <c r="O428" s="173">
        <v>41</v>
      </c>
      <c r="P428" t="s">
        <v>67</v>
      </c>
      <c r="Q428">
        <v>7</v>
      </c>
      <c r="R428" s="38"/>
    </row>
    <row r="429" spans="1:18" x14ac:dyDescent="0.25">
      <c r="A429" s="38">
        <f>+COUNTIF($B$1:B429,ESTADISTICAS!B$9)</f>
        <v>25</v>
      </c>
      <c r="B429">
        <v>23</v>
      </c>
      <c r="C429" t="s">
        <v>90</v>
      </c>
      <c r="D429">
        <v>23555</v>
      </c>
      <c r="E429" s="38" t="s">
        <v>715</v>
      </c>
      <c r="F429" s="38">
        <v>407</v>
      </c>
      <c r="G429" s="38">
        <v>481</v>
      </c>
      <c r="H429" s="38">
        <v>528</v>
      </c>
      <c r="I429" s="38">
        <v>453</v>
      </c>
      <c r="J429" s="38">
        <v>394</v>
      </c>
      <c r="K429" s="38">
        <v>108</v>
      </c>
      <c r="L429" s="38">
        <v>425</v>
      </c>
      <c r="M429" s="38">
        <v>375</v>
      </c>
      <c r="N429" s="38">
        <v>357</v>
      </c>
      <c r="O429" s="173">
        <v>292</v>
      </c>
      <c r="P429" t="s">
        <v>67</v>
      </c>
      <c r="Q429">
        <v>83</v>
      </c>
      <c r="R429" s="38"/>
    </row>
    <row r="430" spans="1:18" x14ac:dyDescent="0.25">
      <c r="A430" s="38">
        <f>+COUNTIF($B$1:B430,ESTADISTICAS!B$9)</f>
        <v>25</v>
      </c>
      <c r="B430">
        <v>23</v>
      </c>
      <c r="C430" t="s">
        <v>90</v>
      </c>
      <c r="D430">
        <v>23570</v>
      </c>
      <c r="E430" s="38" t="s">
        <v>716</v>
      </c>
      <c r="F430" s="38">
        <v>1</v>
      </c>
      <c r="G430" s="38">
        <v>32</v>
      </c>
      <c r="H430" s="38">
        <v>35</v>
      </c>
      <c r="I430" s="38">
        <v>8</v>
      </c>
      <c r="J430" s="38">
        <v>7</v>
      </c>
      <c r="K430" s="38">
        <v>14</v>
      </c>
      <c r="L430" s="38" t="s">
        <v>67</v>
      </c>
      <c r="M430" s="38">
        <v>7</v>
      </c>
      <c r="N430" s="38">
        <v>0</v>
      </c>
      <c r="O430" s="173">
        <v>4</v>
      </c>
      <c r="P430" t="s">
        <v>67</v>
      </c>
      <c r="Q430">
        <v>0</v>
      </c>
      <c r="R430" s="38"/>
    </row>
    <row r="431" spans="1:18" x14ac:dyDescent="0.25">
      <c r="A431" s="38">
        <f>+COUNTIF($B$1:B431,ESTADISTICAS!B$9)</f>
        <v>25</v>
      </c>
      <c r="B431">
        <v>23</v>
      </c>
      <c r="C431" t="s">
        <v>90</v>
      </c>
      <c r="D431">
        <v>23574</v>
      </c>
      <c r="E431" s="38" t="s">
        <v>717</v>
      </c>
      <c r="F431" s="38">
        <v>33</v>
      </c>
      <c r="G431" s="38">
        <v>33</v>
      </c>
      <c r="H431" s="38">
        <v>77</v>
      </c>
      <c r="I431" s="38">
        <v>44</v>
      </c>
      <c r="J431" s="38">
        <v>44</v>
      </c>
      <c r="K431" s="38">
        <v>2</v>
      </c>
      <c r="L431" s="38">
        <v>16</v>
      </c>
      <c r="M431" s="38">
        <v>40</v>
      </c>
      <c r="N431" s="38">
        <v>48</v>
      </c>
      <c r="O431" s="173">
        <v>38</v>
      </c>
      <c r="P431" t="s">
        <v>67</v>
      </c>
      <c r="Q431">
        <v>12</v>
      </c>
      <c r="R431" s="38"/>
    </row>
    <row r="432" spans="1:18" x14ac:dyDescent="0.25">
      <c r="A432" s="38">
        <f>+COUNTIF($B$1:B432,ESTADISTICAS!B$9)</f>
        <v>25</v>
      </c>
      <c r="B432">
        <v>23</v>
      </c>
      <c r="C432" t="s">
        <v>90</v>
      </c>
      <c r="D432">
        <v>23580</v>
      </c>
      <c r="E432" s="38" t="s">
        <v>718</v>
      </c>
      <c r="F432" s="38">
        <v>2</v>
      </c>
      <c r="G432" s="38">
        <v>74</v>
      </c>
      <c r="H432" s="38">
        <v>86</v>
      </c>
      <c r="I432" s="38">
        <v>84</v>
      </c>
      <c r="J432" s="38">
        <v>68</v>
      </c>
      <c r="K432" s="38">
        <v>33</v>
      </c>
      <c r="L432" s="38" t="s">
        <v>67</v>
      </c>
      <c r="M432" s="38">
        <v>1</v>
      </c>
      <c r="N432" s="38">
        <v>0</v>
      </c>
      <c r="O432" s="173">
        <v>5</v>
      </c>
      <c r="P432">
        <v>1</v>
      </c>
      <c r="Q432">
        <v>1</v>
      </c>
      <c r="R432" s="38"/>
    </row>
    <row r="433" spans="1:18" x14ac:dyDescent="0.25">
      <c r="A433" s="38">
        <f>+COUNTIF($B$1:B433,ESTADISTICAS!B$9)</f>
        <v>25</v>
      </c>
      <c r="B433">
        <v>23</v>
      </c>
      <c r="C433" t="s">
        <v>90</v>
      </c>
      <c r="D433">
        <v>23586</v>
      </c>
      <c r="E433" s="38" t="s">
        <v>719</v>
      </c>
      <c r="F433" s="38" t="s">
        <v>67</v>
      </c>
      <c r="G433" s="38" t="s">
        <v>67</v>
      </c>
      <c r="H433" s="38">
        <v>30</v>
      </c>
      <c r="I433" s="38">
        <v>56</v>
      </c>
      <c r="J433" s="38">
        <v>38</v>
      </c>
      <c r="K433" s="38">
        <v>67</v>
      </c>
      <c r="L433" s="38">
        <v>1</v>
      </c>
      <c r="M433" s="38">
        <v>2</v>
      </c>
      <c r="N433" s="38">
        <v>0</v>
      </c>
      <c r="O433" s="173">
        <v>2</v>
      </c>
      <c r="P433">
        <v>1</v>
      </c>
      <c r="Q433">
        <v>0</v>
      </c>
      <c r="R433" s="38"/>
    </row>
    <row r="434" spans="1:18" x14ac:dyDescent="0.25">
      <c r="A434" s="38">
        <f>+COUNTIF($B$1:B434,ESTADISTICAS!B$9)</f>
        <v>25</v>
      </c>
      <c r="B434">
        <v>23</v>
      </c>
      <c r="C434" t="s">
        <v>90</v>
      </c>
      <c r="D434">
        <v>23660</v>
      </c>
      <c r="E434" s="38" t="s">
        <v>2640</v>
      </c>
      <c r="F434" s="38">
        <v>1132</v>
      </c>
      <c r="G434" s="38">
        <v>1480</v>
      </c>
      <c r="H434" s="38">
        <v>1568</v>
      </c>
      <c r="I434" s="38">
        <v>1911</v>
      </c>
      <c r="J434" s="38">
        <v>1931</v>
      </c>
      <c r="K434" s="38">
        <v>1304</v>
      </c>
      <c r="L434" s="38">
        <v>1865</v>
      </c>
      <c r="M434" s="38">
        <v>1636</v>
      </c>
      <c r="N434" s="38">
        <v>1331</v>
      </c>
      <c r="O434" s="173">
        <v>1416</v>
      </c>
      <c r="P434">
        <v>1037</v>
      </c>
      <c r="Q434">
        <v>1957</v>
      </c>
      <c r="R434" s="38"/>
    </row>
    <row r="435" spans="1:18" x14ac:dyDescent="0.25">
      <c r="A435" s="38">
        <f>+COUNTIF($B$1:B435,ESTADISTICAS!B$9)</f>
        <v>25</v>
      </c>
      <c r="B435">
        <v>23</v>
      </c>
      <c r="C435" t="s">
        <v>90</v>
      </c>
      <c r="D435">
        <v>23670</v>
      </c>
      <c r="E435" s="38" t="s">
        <v>2641</v>
      </c>
      <c r="F435" s="38">
        <v>50</v>
      </c>
      <c r="G435" s="38" t="s">
        <v>67</v>
      </c>
      <c r="H435" s="38">
        <v>1</v>
      </c>
      <c r="I435" s="38" t="s">
        <v>67</v>
      </c>
      <c r="J435" s="38">
        <v>39</v>
      </c>
      <c r="K435" s="38">
        <v>55</v>
      </c>
      <c r="L435" s="38" t="s">
        <v>67</v>
      </c>
      <c r="M435" s="38">
        <v>4</v>
      </c>
      <c r="N435" s="38">
        <v>61</v>
      </c>
      <c r="O435" s="173">
        <v>94</v>
      </c>
      <c r="P435">
        <v>102</v>
      </c>
      <c r="Q435">
        <v>54</v>
      </c>
      <c r="R435" s="38"/>
    </row>
    <row r="436" spans="1:18" x14ac:dyDescent="0.25">
      <c r="A436" s="38">
        <f>+COUNTIF($B$1:B436,ESTADISTICAS!B$9)</f>
        <v>25</v>
      </c>
      <c r="B436">
        <v>23</v>
      </c>
      <c r="C436" t="s">
        <v>90</v>
      </c>
      <c r="D436">
        <v>23672</v>
      </c>
      <c r="E436" s="38" t="s">
        <v>720</v>
      </c>
      <c r="F436" s="38" t="s">
        <v>67</v>
      </c>
      <c r="G436" s="38">
        <v>22</v>
      </c>
      <c r="H436" s="38" t="s">
        <v>67</v>
      </c>
      <c r="I436" s="38">
        <v>1</v>
      </c>
      <c r="J436" s="38" t="s">
        <v>67</v>
      </c>
      <c r="K436" s="38">
        <v>17</v>
      </c>
      <c r="L436" s="38">
        <v>1</v>
      </c>
      <c r="M436" s="38">
        <v>2</v>
      </c>
      <c r="N436" s="38">
        <v>0</v>
      </c>
      <c r="O436" s="173">
        <v>32</v>
      </c>
      <c r="P436">
        <v>105</v>
      </c>
      <c r="Q436">
        <v>127</v>
      </c>
      <c r="R436" s="38"/>
    </row>
    <row r="437" spans="1:18" x14ac:dyDescent="0.25">
      <c r="A437" s="38">
        <f>+COUNTIF($B$1:B437,ESTADISTICAS!B$9)</f>
        <v>25</v>
      </c>
      <c r="B437">
        <v>23</v>
      </c>
      <c r="C437" t="s">
        <v>90</v>
      </c>
      <c r="D437">
        <v>23675</v>
      </c>
      <c r="E437" s="38" t="s">
        <v>721</v>
      </c>
      <c r="F437" s="38" t="s">
        <v>67</v>
      </c>
      <c r="G437" s="38" t="s">
        <v>67</v>
      </c>
      <c r="H437" s="38" t="s">
        <v>67</v>
      </c>
      <c r="I437" s="38" t="s">
        <v>67</v>
      </c>
      <c r="J437" s="38" t="s">
        <v>67</v>
      </c>
      <c r="K437" s="38">
        <v>92</v>
      </c>
      <c r="L437" s="38">
        <v>97</v>
      </c>
      <c r="M437" s="38">
        <v>101</v>
      </c>
      <c r="N437" s="38">
        <v>98</v>
      </c>
      <c r="O437" s="173">
        <v>104</v>
      </c>
      <c r="P437">
        <v>1</v>
      </c>
      <c r="Q437">
        <v>24</v>
      </c>
      <c r="R437" s="38"/>
    </row>
    <row r="438" spans="1:18" x14ac:dyDescent="0.25">
      <c r="A438" s="38">
        <f>+COUNTIF($B$1:B438,ESTADISTICAS!B$9)</f>
        <v>25</v>
      </c>
      <c r="B438">
        <v>23</v>
      </c>
      <c r="C438" t="s">
        <v>90</v>
      </c>
      <c r="D438">
        <v>23678</v>
      </c>
      <c r="E438" s="38" t="s">
        <v>432</v>
      </c>
      <c r="F438" s="38" t="s">
        <v>67</v>
      </c>
      <c r="G438" s="38">
        <v>42</v>
      </c>
      <c r="H438" s="38" t="s">
        <v>67</v>
      </c>
      <c r="I438" s="38" t="s">
        <v>67</v>
      </c>
      <c r="J438" s="38" t="s">
        <v>67</v>
      </c>
      <c r="K438" s="38">
        <v>3</v>
      </c>
      <c r="L438" s="38" t="s">
        <v>67</v>
      </c>
      <c r="M438" s="38">
        <v>5</v>
      </c>
      <c r="N438" s="38">
        <v>0</v>
      </c>
      <c r="O438" s="173">
        <v>3</v>
      </c>
      <c r="P438" t="s">
        <v>67</v>
      </c>
      <c r="Q438">
        <v>0</v>
      </c>
      <c r="R438" s="38"/>
    </row>
    <row r="439" spans="1:18" x14ac:dyDescent="0.25">
      <c r="A439" s="38">
        <f>+COUNTIF($B$1:B439,ESTADISTICAS!B$9)</f>
        <v>25</v>
      </c>
      <c r="B439">
        <v>23</v>
      </c>
      <c r="C439" t="s">
        <v>90</v>
      </c>
      <c r="D439">
        <v>23682</v>
      </c>
      <c r="E439" s="38" t="s">
        <v>722</v>
      </c>
      <c r="F439" s="38">
        <v>35</v>
      </c>
      <c r="G439" s="38" t="s">
        <v>67</v>
      </c>
      <c r="H439" s="38" t="s">
        <v>67</v>
      </c>
      <c r="I439" s="38" t="s">
        <v>67</v>
      </c>
      <c r="J439" s="38" t="s">
        <v>67</v>
      </c>
      <c r="K439" s="38" t="s">
        <v>67</v>
      </c>
      <c r="L439" s="38" t="s">
        <v>67</v>
      </c>
      <c r="M439" s="38" t="s">
        <v>67</v>
      </c>
      <c r="N439" s="38">
        <v>0</v>
      </c>
      <c r="O439" s="173" t="s">
        <v>67</v>
      </c>
      <c r="P439" t="s">
        <v>67</v>
      </c>
      <c r="Q439">
        <v>0</v>
      </c>
      <c r="R439" s="38"/>
    </row>
    <row r="440" spans="1:18" x14ac:dyDescent="0.25">
      <c r="A440" s="38">
        <f>+COUNTIF($B$1:B440,ESTADISTICAS!B$9)</f>
        <v>25</v>
      </c>
      <c r="B440">
        <v>23</v>
      </c>
      <c r="C440" t="s">
        <v>90</v>
      </c>
      <c r="D440">
        <v>23686</v>
      </c>
      <c r="E440" s="38" t="s">
        <v>723</v>
      </c>
      <c r="F440" s="38">
        <v>1</v>
      </c>
      <c r="G440" s="38" t="s">
        <v>67</v>
      </c>
      <c r="H440" s="38" t="s">
        <v>67</v>
      </c>
      <c r="I440" s="38">
        <v>74</v>
      </c>
      <c r="J440" s="38">
        <v>106</v>
      </c>
      <c r="K440" s="38">
        <v>95</v>
      </c>
      <c r="L440" s="38" t="s">
        <v>67</v>
      </c>
      <c r="M440" s="38">
        <v>18</v>
      </c>
      <c r="N440" s="38">
        <v>23</v>
      </c>
      <c r="O440" s="173">
        <v>11</v>
      </c>
      <c r="P440">
        <v>2</v>
      </c>
      <c r="Q440">
        <v>0</v>
      </c>
      <c r="R440" s="38"/>
    </row>
    <row r="441" spans="1:18" x14ac:dyDescent="0.25">
      <c r="A441" s="38">
        <f>+COUNTIF($B$1:B441,ESTADISTICAS!B$9)</f>
        <v>25</v>
      </c>
      <c r="B441" s="172">
        <v>23</v>
      </c>
      <c r="C441" t="s">
        <v>90</v>
      </c>
      <c r="D441">
        <v>23807</v>
      </c>
      <c r="E441" s="38" t="s">
        <v>724</v>
      </c>
      <c r="F441" s="38">
        <v>155</v>
      </c>
      <c r="G441" s="38">
        <v>97</v>
      </c>
      <c r="H441" s="38">
        <v>141</v>
      </c>
      <c r="I441" s="38">
        <v>277</v>
      </c>
      <c r="J441" s="38">
        <v>470</v>
      </c>
      <c r="K441" s="38">
        <v>356</v>
      </c>
      <c r="L441" s="38">
        <v>297</v>
      </c>
      <c r="M441" s="38">
        <v>255</v>
      </c>
      <c r="N441" s="38">
        <v>146</v>
      </c>
      <c r="O441" s="173">
        <v>177</v>
      </c>
      <c r="P441">
        <v>143</v>
      </c>
      <c r="Q441">
        <v>89</v>
      </c>
      <c r="R441" s="38"/>
    </row>
    <row r="442" spans="1:18" x14ac:dyDescent="0.25">
      <c r="A442" s="38">
        <f>+COUNTIF($B$1:B442,ESTADISTICAS!B$9)</f>
        <v>25</v>
      </c>
      <c r="B442">
        <v>23</v>
      </c>
      <c r="C442" t="s">
        <v>90</v>
      </c>
      <c r="D442">
        <v>23815</v>
      </c>
      <c r="E442" s="38" t="s">
        <v>725</v>
      </c>
      <c r="F442" s="38" t="s">
        <v>67</v>
      </c>
      <c r="G442" s="38" t="s">
        <v>67</v>
      </c>
      <c r="H442" s="38" t="s">
        <v>67</v>
      </c>
      <c r="I442" s="38" t="s">
        <v>67</v>
      </c>
      <c r="J442" s="38">
        <v>145</v>
      </c>
      <c r="K442" s="38">
        <v>182</v>
      </c>
      <c r="L442" s="38">
        <v>141</v>
      </c>
      <c r="M442" s="38">
        <v>107</v>
      </c>
      <c r="N442" s="38">
        <v>0</v>
      </c>
      <c r="O442" s="173">
        <v>23</v>
      </c>
      <c r="P442" t="s">
        <v>67</v>
      </c>
      <c r="Q442">
        <v>0</v>
      </c>
      <c r="R442" s="38"/>
    </row>
    <row r="443" spans="1:18" x14ac:dyDescent="0.25">
      <c r="A443" s="38">
        <f>+COUNTIF($B$1:B443,ESTADISTICAS!B$9)</f>
        <v>25</v>
      </c>
      <c r="B443">
        <v>23</v>
      </c>
      <c r="C443" t="s">
        <v>90</v>
      </c>
      <c r="D443">
        <v>23855</v>
      </c>
      <c r="E443" s="38" t="s">
        <v>726</v>
      </c>
      <c r="F443" s="38">
        <v>77</v>
      </c>
      <c r="G443" s="38">
        <v>174</v>
      </c>
      <c r="H443" s="38">
        <v>220</v>
      </c>
      <c r="I443" s="38">
        <v>109</v>
      </c>
      <c r="J443" s="38">
        <v>91</v>
      </c>
      <c r="K443" s="38">
        <v>80</v>
      </c>
      <c r="L443" s="38">
        <v>75</v>
      </c>
      <c r="M443" s="38">
        <v>30</v>
      </c>
      <c r="N443" s="38">
        <v>38</v>
      </c>
      <c r="O443" s="173">
        <v>53</v>
      </c>
      <c r="P443">
        <v>50</v>
      </c>
      <c r="Q443">
        <v>0</v>
      </c>
      <c r="R443" s="38"/>
    </row>
    <row r="444" spans="1:18" x14ac:dyDescent="0.25">
      <c r="A444" s="38">
        <f>+COUNTIF($B$1:B444,ESTADISTICAS!B$9)</f>
        <v>25</v>
      </c>
      <c r="B444">
        <v>25</v>
      </c>
      <c r="C444" t="s">
        <v>191</v>
      </c>
      <c r="D444">
        <v>25001</v>
      </c>
      <c r="E444" s="38" t="s">
        <v>727</v>
      </c>
      <c r="F444" s="38">
        <v>69</v>
      </c>
      <c r="G444" s="38">
        <v>35</v>
      </c>
      <c r="H444" s="38">
        <v>52</v>
      </c>
      <c r="I444" s="38">
        <v>49</v>
      </c>
      <c r="J444" s="38" t="s">
        <v>67</v>
      </c>
      <c r="K444" s="38">
        <v>16</v>
      </c>
      <c r="L444" s="38" t="s">
        <v>67</v>
      </c>
      <c r="M444" s="38" t="s">
        <v>67</v>
      </c>
      <c r="N444" s="38">
        <v>0</v>
      </c>
      <c r="O444" s="173">
        <v>4</v>
      </c>
      <c r="P444" t="s">
        <v>67</v>
      </c>
      <c r="Q444">
        <v>0</v>
      </c>
      <c r="R444" s="38"/>
    </row>
    <row r="445" spans="1:18" x14ac:dyDescent="0.25">
      <c r="A445" s="38">
        <f>+COUNTIF($B$1:B445,ESTADISTICAS!B$9)</f>
        <v>25</v>
      </c>
      <c r="B445">
        <v>25</v>
      </c>
      <c r="C445" t="s">
        <v>191</v>
      </c>
      <c r="D445">
        <v>25019</v>
      </c>
      <c r="E445" s="38" t="s">
        <v>728</v>
      </c>
      <c r="F445" s="38">
        <v>50</v>
      </c>
      <c r="G445" s="38">
        <v>61</v>
      </c>
      <c r="H445" s="38">
        <v>35</v>
      </c>
      <c r="I445" s="38">
        <v>16</v>
      </c>
      <c r="J445" s="38" t="s">
        <v>67</v>
      </c>
      <c r="K445" s="38">
        <v>1</v>
      </c>
      <c r="L445" s="38" t="s">
        <v>67</v>
      </c>
      <c r="M445" s="38" t="s">
        <v>67</v>
      </c>
      <c r="N445" s="38">
        <v>0</v>
      </c>
      <c r="O445" s="173">
        <v>0</v>
      </c>
      <c r="P445" t="s">
        <v>67</v>
      </c>
      <c r="Q445">
        <v>0</v>
      </c>
      <c r="R445" s="38"/>
    </row>
    <row r="446" spans="1:18" x14ac:dyDescent="0.25">
      <c r="A446" s="38">
        <f>+COUNTIF($B$1:B446,ESTADISTICAS!B$9)</f>
        <v>25</v>
      </c>
      <c r="B446">
        <v>25</v>
      </c>
      <c r="C446" t="s">
        <v>191</v>
      </c>
      <c r="D446">
        <v>25035</v>
      </c>
      <c r="E446" s="38" t="s">
        <v>729</v>
      </c>
      <c r="F446" s="38">
        <v>44</v>
      </c>
      <c r="G446" s="38">
        <v>92</v>
      </c>
      <c r="H446" s="38">
        <v>105</v>
      </c>
      <c r="I446" s="38">
        <v>52</v>
      </c>
      <c r="J446" s="38">
        <v>20</v>
      </c>
      <c r="K446" s="38" t="s">
        <v>67</v>
      </c>
      <c r="L446" s="38" t="s">
        <v>67</v>
      </c>
      <c r="M446" s="38">
        <v>1</v>
      </c>
      <c r="N446" s="38">
        <v>0</v>
      </c>
      <c r="O446" s="173">
        <v>11</v>
      </c>
      <c r="P446">
        <v>4</v>
      </c>
      <c r="Q446">
        <v>0</v>
      </c>
      <c r="R446" s="38"/>
    </row>
    <row r="447" spans="1:18" x14ac:dyDescent="0.25">
      <c r="A447" s="38">
        <f>+COUNTIF($B$1:B447,ESTADISTICAS!B$9)</f>
        <v>25</v>
      </c>
      <c r="B447">
        <v>25</v>
      </c>
      <c r="C447" t="s">
        <v>191</v>
      </c>
      <c r="D447">
        <v>25040</v>
      </c>
      <c r="E447" s="38" t="s">
        <v>730</v>
      </c>
      <c r="F447" s="38">
        <v>23</v>
      </c>
      <c r="G447" s="38">
        <v>23</v>
      </c>
      <c r="H447" s="38">
        <v>17</v>
      </c>
      <c r="I447" s="38">
        <v>17</v>
      </c>
      <c r="J447" s="38">
        <v>9</v>
      </c>
      <c r="K447" s="38" t="s">
        <v>67</v>
      </c>
      <c r="L447" s="38">
        <v>2</v>
      </c>
      <c r="M447" s="38">
        <v>1</v>
      </c>
      <c r="N447" s="38">
        <v>0</v>
      </c>
      <c r="O447" s="173">
        <v>1</v>
      </c>
      <c r="P447" t="s">
        <v>67</v>
      </c>
      <c r="Q447">
        <v>0</v>
      </c>
      <c r="R447" s="38"/>
    </row>
    <row r="448" spans="1:18" x14ac:dyDescent="0.25">
      <c r="A448" s="38">
        <f>+COUNTIF($B$1:B448,ESTADISTICAS!B$9)</f>
        <v>25</v>
      </c>
      <c r="B448">
        <v>25</v>
      </c>
      <c r="C448" t="s">
        <v>191</v>
      </c>
      <c r="D448">
        <v>25053</v>
      </c>
      <c r="E448" s="38" t="s">
        <v>2642</v>
      </c>
      <c r="F448" s="38">
        <v>523</v>
      </c>
      <c r="G448" s="38">
        <v>677</v>
      </c>
      <c r="H448" s="38">
        <v>980</v>
      </c>
      <c r="I448" s="38">
        <v>1159</v>
      </c>
      <c r="J448" s="38">
        <v>1006</v>
      </c>
      <c r="K448" s="38">
        <v>915</v>
      </c>
      <c r="L448" s="38">
        <v>782</v>
      </c>
      <c r="M448" s="38">
        <v>124</v>
      </c>
      <c r="N448" s="38">
        <v>61</v>
      </c>
      <c r="O448" s="173">
        <v>31</v>
      </c>
      <c r="P448">
        <v>22</v>
      </c>
      <c r="Q448">
        <v>2</v>
      </c>
      <c r="R448" s="38"/>
    </row>
    <row r="449" spans="1:18" x14ac:dyDescent="0.25">
      <c r="A449" s="38">
        <f>+COUNTIF($B$1:B449,ESTADISTICAS!B$9)</f>
        <v>25</v>
      </c>
      <c r="B449">
        <v>25</v>
      </c>
      <c r="C449" t="s">
        <v>191</v>
      </c>
      <c r="D449">
        <v>25086</v>
      </c>
      <c r="E449" s="38" t="s">
        <v>1647</v>
      </c>
      <c r="O449" s="173">
        <v>1</v>
      </c>
      <c r="P449" t="s">
        <v>67</v>
      </c>
      <c r="Q449">
        <v>0</v>
      </c>
      <c r="R449" s="38"/>
    </row>
    <row r="450" spans="1:18" x14ac:dyDescent="0.25">
      <c r="A450" s="38">
        <f>+COUNTIF($B$1:B450,ESTADISTICAS!B$9)</f>
        <v>25</v>
      </c>
      <c r="B450">
        <v>25</v>
      </c>
      <c r="C450" t="s">
        <v>191</v>
      </c>
      <c r="D450">
        <v>25095</v>
      </c>
      <c r="E450" s="38" t="s">
        <v>731</v>
      </c>
      <c r="F450" s="38">
        <v>151</v>
      </c>
      <c r="G450" s="38">
        <v>162</v>
      </c>
      <c r="H450" s="38">
        <v>148</v>
      </c>
      <c r="I450" s="38">
        <v>114</v>
      </c>
      <c r="J450" s="38" t="s">
        <v>67</v>
      </c>
      <c r="K450" s="38" t="s">
        <v>67</v>
      </c>
      <c r="L450" s="38" t="s">
        <v>67</v>
      </c>
      <c r="M450" s="38" t="s">
        <v>67</v>
      </c>
      <c r="N450" s="38">
        <v>0</v>
      </c>
      <c r="O450" s="173" t="s">
        <v>67</v>
      </c>
      <c r="P450" t="s">
        <v>67</v>
      </c>
      <c r="Q450">
        <v>0</v>
      </c>
      <c r="R450" s="38"/>
    </row>
    <row r="451" spans="1:18" x14ac:dyDescent="0.25">
      <c r="A451" s="38">
        <f>+COUNTIF($B$1:B451,ESTADISTICAS!B$9)</f>
        <v>25</v>
      </c>
      <c r="B451">
        <v>25</v>
      </c>
      <c r="C451" t="s">
        <v>191</v>
      </c>
      <c r="D451">
        <v>25099</v>
      </c>
      <c r="E451" s="38" t="s">
        <v>732</v>
      </c>
      <c r="F451" s="38">
        <v>39</v>
      </c>
      <c r="G451" s="38">
        <v>153</v>
      </c>
      <c r="H451" s="38">
        <v>135</v>
      </c>
      <c r="I451" s="38" t="s">
        <v>67</v>
      </c>
      <c r="J451" s="38" t="s">
        <v>67</v>
      </c>
      <c r="K451" s="38" t="s">
        <v>67</v>
      </c>
      <c r="L451" s="38">
        <v>1</v>
      </c>
      <c r="M451" s="38" t="s">
        <v>67</v>
      </c>
      <c r="N451" s="38">
        <v>0</v>
      </c>
      <c r="O451" s="173">
        <v>0</v>
      </c>
      <c r="P451">
        <v>2</v>
      </c>
      <c r="Q451">
        <v>0</v>
      </c>
      <c r="R451" s="38"/>
    </row>
    <row r="452" spans="1:18" x14ac:dyDescent="0.25">
      <c r="A452" s="38">
        <f>+COUNTIF($B$1:B452,ESTADISTICAS!B$9)</f>
        <v>25</v>
      </c>
      <c r="B452">
        <v>25</v>
      </c>
      <c r="C452" t="s">
        <v>191</v>
      </c>
      <c r="D452">
        <v>25120</v>
      </c>
      <c r="E452" s="38" t="s">
        <v>733</v>
      </c>
      <c r="F452" s="38">
        <v>36</v>
      </c>
      <c r="G452" s="38">
        <v>16</v>
      </c>
      <c r="H452" s="38" t="s">
        <v>67</v>
      </c>
      <c r="I452" s="38" t="s">
        <v>67</v>
      </c>
      <c r="J452" s="38" t="s">
        <v>67</v>
      </c>
      <c r="K452" s="38" t="s">
        <v>67</v>
      </c>
      <c r="L452" s="38" t="s">
        <v>67</v>
      </c>
      <c r="M452" s="38" t="s">
        <v>67</v>
      </c>
      <c r="N452" s="38">
        <v>0</v>
      </c>
      <c r="O452" s="173" t="s">
        <v>67</v>
      </c>
      <c r="P452" t="s">
        <v>67</v>
      </c>
      <c r="Q452">
        <v>0</v>
      </c>
      <c r="R452" s="38"/>
    </row>
    <row r="453" spans="1:18" x14ac:dyDescent="0.25">
      <c r="A453" s="38">
        <f>+COUNTIF($B$1:B453,ESTADISTICAS!B$9)</f>
        <v>25</v>
      </c>
      <c r="B453">
        <v>25</v>
      </c>
      <c r="C453" t="s">
        <v>191</v>
      </c>
      <c r="D453">
        <v>25123</v>
      </c>
      <c r="E453" s="38" t="s">
        <v>734</v>
      </c>
      <c r="F453" s="38" t="s">
        <v>67</v>
      </c>
      <c r="G453" s="38" t="s">
        <v>67</v>
      </c>
      <c r="H453" s="38" t="s">
        <v>67</v>
      </c>
      <c r="I453" s="38" t="s">
        <v>67</v>
      </c>
      <c r="J453" s="38" t="s">
        <v>67</v>
      </c>
      <c r="K453" s="38" t="s">
        <v>67</v>
      </c>
      <c r="L453" s="38" t="s">
        <v>67</v>
      </c>
      <c r="M453" s="38" t="s">
        <v>67</v>
      </c>
      <c r="N453" s="38">
        <v>0</v>
      </c>
      <c r="O453" s="173">
        <v>1</v>
      </c>
      <c r="P453" t="s">
        <v>67</v>
      </c>
      <c r="Q453">
        <v>0</v>
      </c>
      <c r="R453" s="38"/>
    </row>
    <row r="454" spans="1:18" x14ac:dyDescent="0.25">
      <c r="A454" s="38">
        <f>+COUNTIF($B$1:B454,ESTADISTICAS!B$9)</f>
        <v>25</v>
      </c>
      <c r="B454">
        <v>25</v>
      </c>
      <c r="C454" t="s">
        <v>191</v>
      </c>
      <c r="D454">
        <v>25126</v>
      </c>
      <c r="E454" s="38" t="s">
        <v>2643</v>
      </c>
      <c r="F454" s="38">
        <v>481</v>
      </c>
      <c r="G454" s="38">
        <v>445</v>
      </c>
      <c r="H454" s="38">
        <v>1880</v>
      </c>
      <c r="I454" s="38">
        <v>2033</v>
      </c>
      <c r="J454" s="38">
        <v>1977</v>
      </c>
      <c r="K454" s="38">
        <v>3943</v>
      </c>
      <c r="L454" s="38">
        <v>5989</v>
      </c>
      <c r="M454" s="38">
        <v>7880</v>
      </c>
      <c r="N454" s="38">
        <v>6224</v>
      </c>
      <c r="O454" s="173">
        <v>5067</v>
      </c>
      <c r="P454">
        <v>4983</v>
      </c>
      <c r="Q454">
        <v>5324</v>
      </c>
      <c r="R454" s="38"/>
    </row>
    <row r="455" spans="1:18" x14ac:dyDescent="0.25">
      <c r="A455" s="38">
        <f>+COUNTIF($B$1:B455,ESTADISTICAS!B$9)</f>
        <v>25</v>
      </c>
      <c r="B455">
        <v>25</v>
      </c>
      <c r="C455" t="s">
        <v>191</v>
      </c>
      <c r="D455">
        <v>25148</v>
      </c>
      <c r="E455" s="38" t="s">
        <v>735</v>
      </c>
      <c r="F455" s="38">
        <v>157</v>
      </c>
      <c r="G455" s="38">
        <v>106</v>
      </c>
      <c r="H455" s="38">
        <v>153</v>
      </c>
      <c r="I455" s="38">
        <v>69</v>
      </c>
      <c r="J455" s="38">
        <v>30</v>
      </c>
      <c r="K455" s="38">
        <v>1</v>
      </c>
      <c r="L455" s="38" t="s">
        <v>67</v>
      </c>
      <c r="M455" s="38" t="s">
        <v>67</v>
      </c>
      <c r="N455" s="38">
        <v>0</v>
      </c>
      <c r="O455" s="173" t="s">
        <v>67</v>
      </c>
      <c r="P455" t="s">
        <v>67</v>
      </c>
      <c r="Q455">
        <v>0</v>
      </c>
      <c r="R455" s="38"/>
    </row>
    <row r="456" spans="1:18" x14ac:dyDescent="0.25">
      <c r="A456" s="38">
        <f>+COUNTIF($B$1:B456,ESTADISTICAS!B$9)</f>
        <v>25</v>
      </c>
      <c r="B456">
        <v>25</v>
      </c>
      <c r="C456" t="s">
        <v>191</v>
      </c>
      <c r="D456">
        <v>25151</v>
      </c>
      <c r="E456" s="38" t="s">
        <v>736</v>
      </c>
      <c r="F456" s="38">
        <v>258</v>
      </c>
      <c r="G456" s="38">
        <v>206</v>
      </c>
      <c r="H456" s="38">
        <v>173</v>
      </c>
      <c r="I456" s="38">
        <v>65</v>
      </c>
      <c r="J456" s="38">
        <v>67</v>
      </c>
      <c r="K456" s="38">
        <v>52</v>
      </c>
      <c r="L456" s="38">
        <v>50</v>
      </c>
      <c r="M456" s="38">
        <v>38</v>
      </c>
      <c r="N456" s="38">
        <v>22</v>
      </c>
      <c r="O456" s="173">
        <v>11</v>
      </c>
      <c r="P456">
        <v>4</v>
      </c>
      <c r="Q456">
        <v>0</v>
      </c>
      <c r="R456" s="38"/>
    </row>
    <row r="457" spans="1:18" x14ac:dyDescent="0.25">
      <c r="A457" s="38">
        <f>+COUNTIF($B$1:B457,ESTADISTICAS!B$9)</f>
        <v>25</v>
      </c>
      <c r="B457">
        <v>25</v>
      </c>
      <c r="C457" t="s">
        <v>191</v>
      </c>
      <c r="D457">
        <v>25154</v>
      </c>
      <c r="E457" s="38" t="s">
        <v>737</v>
      </c>
      <c r="F457" s="38" t="s">
        <v>67</v>
      </c>
      <c r="G457" s="38" t="s">
        <v>67</v>
      </c>
      <c r="H457" s="38" t="s">
        <v>67</v>
      </c>
      <c r="I457" s="38" t="s">
        <v>67</v>
      </c>
      <c r="J457" s="38" t="s">
        <v>67</v>
      </c>
      <c r="K457" s="38" t="s">
        <v>67</v>
      </c>
      <c r="L457" s="38" t="s">
        <v>67</v>
      </c>
      <c r="M457" s="38">
        <v>1</v>
      </c>
      <c r="N457" s="38">
        <v>0</v>
      </c>
      <c r="O457" s="173">
        <v>1</v>
      </c>
      <c r="P457" t="s">
        <v>67</v>
      </c>
      <c r="Q457">
        <v>0</v>
      </c>
    </row>
    <row r="458" spans="1:18" x14ac:dyDescent="0.25">
      <c r="A458" s="38">
        <f>+COUNTIF($B$1:B458,ESTADISTICAS!B$9)</f>
        <v>25</v>
      </c>
      <c r="B458">
        <v>25</v>
      </c>
      <c r="C458" t="s">
        <v>191</v>
      </c>
      <c r="D458">
        <v>25168</v>
      </c>
      <c r="E458" s="38" t="s">
        <v>738</v>
      </c>
      <c r="F458" s="38">
        <v>7</v>
      </c>
      <c r="G458" s="38" t="s">
        <v>67</v>
      </c>
      <c r="H458" s="38">
        <v>26</v>
      </c>
      <c r="I458" s="38">
        <v>26</v>
      </c>
      <c r="J458" s="38">
        <v>20</v>
      </c>
      <c r="K458" s="38" t="s">
        <v>67</v>
      </c>
      <c r="L458" s="38" t="s">
        <v>67</v>
      </c>
      <c r="M458" s="38" t="s">
        <v>67</v>
      </c>
      <c r="N458" s="38">
        <v>0</v>
      </c>
      <c r="O458" s="173" t="s">
        <v>67</v>
      </c>
      <c r="P458" t="s">
        <v>67</v>
      </c>
      <c r="Q458">
        <v>0</v>
      </c>
      <c r="R458" s="38"/>
    </row>
    <row r="459" spans="1:18" x14ac:dyDescent="0.25">
      <c r="A459" s="38">
        <f>+COUNTIF($B$1:B459,ESTADISTICAS!B$9)</f>
        <v>25</v>
      </c>
      <c r="B459">
        <v>25</v>
      </c>
      <c r="C459" t="s">
        <v>191</v>
      </c>
      <c r="D459">
        <v>25175</v>
      </c>
      <c r="E459" s="38" t="s">
        <v>2644</v>
      </c>
      <c r="F459" s="38">
        <v>11376</v>
      </c>
      <c r="G459" s="38">
        <v>12009</v>
      </c>
      <c r="H459" s="38">
        <v>12102</v>
      </c>
      <c r="I459" s="38">
        <v>14582</v>
      </c>
      <c r="J459" s="38">
        <v>16961</v>
      </c>
      <c r="K459" s="38">
        <v>19899</v>
      </c>
      <c r="L459" s="38">
        <v>19859</v>
      </c>
      <c r="M459" s="38">
        <v>20916</v>
      </c>
      <c r="N459" s="38">
        <v>20125</v>
      </c>
      <c r="O459" s="173">
        <v>21574</v>
      </c>
      <c r="P459">
        <v>22335</v>
      </c>
      <c r="Q459">
        <v>19491</v>
      </c>
      <c r="R459" s="38"/>
    </row>
    <row r="460" spans="1:18" x14ac:dyDescent="0.25">
      <c r="A460" s="38">
        <f>+COUNTIF($B$1:B460,ESTADISTICAS!B$9)</f>
        <v>25</v>
      </c>
      <c r="B460">
        <v>25</v>
      </c>
      <c r="C460" t="s">
        <v>191</v>
      </c>
      <c r="D460">
        <v>25178</v>
      </c>
      <c r="E460" s="38" t="s">
        <v>739</v>
      </c>
      <c r="F460" s="38">
        <v>21</v>
      </c>
      <c r="G460" s="38">
        <v>41</v>
      </c>
      <c r="H460" s="38">
        <v>35</v>
      </c>
      <c r="I460" s="38">
        <v>18</v>
      </c>
      <c r="J460" s="38">
        <v>27</v>
      </c>
      <c r="K460" s="38">
        <v>24</v>
      </c>
      <c r="L460" s="38">
        <v>23</v>
      </c>
      <c r="M460" s="38">
        <v>22</v>
      </c>
      <c r="N460" s="38">
        <v>20</v>
      </c>
      <c r="O460" s="173">
        <v>32</v>
      </c>
      <c r="P460">
        <v>32</v>
      </c>
      <c r="Q460">
        <v>410</v>
      </c>
      <c r="R460" s="38"/>
    </row>
    <row r="461" spans="1:18" x14ac:dyDescent="0.25">
      <c r="A461" s="38">
        <f>+COUNTIF($B$1:B461,ESTADISTICAS!B$9)</f>
        <v>25</v>
      </c>
      <c r="B461">
        <v>25</v>
      </c>
      <c r="C461" t="s">
        <v>191</v>
      </c>
      <c r="D461">
        <v>25181</v>
      </c>
      <c r="E461" s="38" t="s">
        <v>740</v>
      </c>
      <c r="F461" s="38">
        <v>309</v>
      </c>
      <c r="G461" s="38">
        <v>251</v>
      </c>
      <c r="H461" s="38">
        <v>199</v>
      </c>
      <c r="I461" s="38">
        <v>102</v>
      </c>
      <c r="J461" s="38">
        <v>61</v>
      </c>
      <c r="K461" s="38">
        <v>1</v>
      </c>
      <c r="L461" s="38">
        <v>3</v>
      </c>
      <c r="M461" s="38" t="s">
        <v>67</v>
      </c>
      <c r="N461" s="38">
        <v>0</v>
      </c>
      <c r="O461" s="173">
        <v>0</v>
      </c>
      <c r="P461" t="s">
        <v>67</v>
      </c>
      <c r="Q461">
        <v>0</v>
      </c>
      <c r="R461" s="38"/>
    </row>
    <row r="462" spans="1:18" x14ac:dyDescent="0.25">
      <c r="A462" s="38">
        <f>+COUNTIF($B$1:B462,ESTADISTICAS!B$9)</f>
        <v>25</v>
      </c>
      <c r="B462">
        <v>25</v>
      </c>
      <c r="C462" t="s">
        <v>191</v>
      </c>
      <c r="D462">
        <v>25183</v>
      </c>
      <c r="E462" s="38" t="s">
        <v>741</v>
      </c>
      <c r="F462" s="38">
        <v>246</v>
      </c>
      <c r="G462" s="38">
        <v>223</v>
      </c>
      <c r="H462" s="38">
        <v>51</v>
      </c>
      <c r="I462" s="38">
        <v>62</v>
      </c>
      <c r="J462" s="38">
        <v>58</v>
      </c>
      <c r="K462" s="38">
        <v>12</v>
      </c>
      <c r="L462" s="38">
        <v>10</v>
      </c>
      <c r="M462" s="38">
        <v>11</v>
      </c>
      <c r="N462" s="38">
        <v>0</v>
      </c>
      <c r="O462" s="173">
        <v>3</v>
      </c>
      <c r="P462" t="s">
        <v>67</v>
      </c>
      <c r="Q462">
        <v>0</v>
      </c>
      <c r="R462" s="38"/>
    </row>
    <row r="463" spans="1:18" x14ac:dyDescent="0.25">
      <c r="A463" s="38">
        <f>+COUNTIF($B$1:B463,ESTADISTICAS!B$9)</f>
        <v>25</v>
      </c>
      <c r="B463">
        <v>25</v>
      </c>
      <c r="C463" t="s">
        <v>191</v>
      </c>
      <c r="D463">
        <v>25200</v>
      </c>
      <c r="E463" s="38" t="s">
        <v>742</v>
      </c>
      <c r="F463" s="38">
        <v>275</v>
      </c>
      <c r="G463" s="38">
        <v>288</v>
      </c>
      <c r="H463" s="38">
        <v>395</v>
      </c>
      <c r="I463" s="38">
        <v>247</v>
      </c>
      <c r="J463" s="38">
        <v>186</v>
      </c>
      <c r="K463" s="38">
        <v>60</v>
      </c>
      <c r="L463" s="38">
        <v>52</v>
      </c>
      <c r="M463" s="38" t="s">
        <v>67</v>
      </c>
      <c r="N463" s="38">
        <v>0</v>
      </c>
      <c r="O463" s="173">
        <v>32</v>
      </c>
      <c r="P463">
        <v>1</v>
      </c>
      <c r="Q463">
        <v>0</v>
      </c>
      <c r="R463" s="38"/>
    </row>
    <row r="464" spans="1:18" x14ac:dyDescent="0.25">
      <c r="A464" s="38">
        <f>+COUNTIF($B$1:B464,ESTADISTICAS!B$9)</f>
        <v>25</v>
      </c>
      <c r="B464">
        <v>25</v>
      </c>
      <c r="C464" t="s">
        <v>191</v>
      </c>
      <c r="D464">
        <v>25214</v>
      </c>
      <c r="E464" s="38" t="s">
        <v>743</v>
      </c>
      <c r="F464" s="38">
        <v>225</v>
      </c>
      <c r="G464" s="38">
        <v>167</v>
      </c>
      <c r="H464" s="38">
        <v>239</v>
      </c>
      <c r="I464" s="38">
        <v>156</v>
      </c>
      <c r="J464" s="38">
        <v>76</v>
      </c>
      <c r="K464" s="38">
        <v>1</v>
      </c>
      <c r="L464" s="38">
        <v>1</v>
      </c>
      <c r="M464" s="38">
        <v>1</v>
      </c>
      <c r="N464" s="38">
        <v>0</v>
      </c>
      <c r="O464" s="173">
        <v>11</v>
      </c>
      <c r="P464">
        <v>3</v>
      </c>
      <c r="Q464">
        <v>0</v>
      </c>
      <c r="R464" s="38"/>
    </row>
    <row r="465" spans="1:18" x14ac:dyDescent="0.25">
      <c r="A465" s="38">
        <f>+COUNTIF($B$1:B465,ESTADISTICAS!B$9)</f>
        <v>25</v>
      </c>
      <c r="B465">
        <v>25</v>
      </c>
      <c r="C465" t="s">
        <v>191</v>
      </c>
      <c r="D465">
        <v>25224</v>
      </c>
      <c r="E465" s="38" t="s">
        <v>744</v>
      </c>
      <c r="F465" s="38">
        <v>31</v>
      </c>
      <c r="G465" s="38" t="s">
        <v>67</v>
      </c>
      <c r="H465" s="38">
        <v>39</v>
      </c>
      <c r="I465" s="38">
        <v>66</v>
      </c>
      <c r="J465" s="38">
        <v>60</v>
      </c>
      <c r="K465" s="38">
        <v>29</v>
      </c>
      <c r="L465" s="38" t="s">
        <v>67</v>
      </c>
      <c r="M465" s="38" t="s">
        <v>67</v>
      </c>
      <c r="N465" s="38">
        <v>0</v>
      </c>
      <c r="O465" s="173" t="s">
        <v>67</v>
      </c>
      <c r="P465" t="s">
        <v>67</v>
      </c>
      <c r="Q465">
        <v>0</v>
      </c>
      <c r="R465" s="38"/>
    </row>
    <row r="466" spans="1:18" x14ac:dyDescent="0.25">
      <c r="A466" s="38">
        <f>+COUNTIF($B$1:B466,ESTADISTICAS!B$9)</f>
        <v>25</v>
      </c>
      <c r="B466">
        <v>25</v>
      </c>
      <c r="C466" t="s">
        <v>191</v>
      </c>
      <c r="D466">
        <v>25245</v>
      </c>
      <c r="E466" s="38" t="s">
        <v>745</v>
      </c>
      <c r="F466" s="38">
        <v>435</v>
      </c>
      <c r="G466" s="38">
        <v>306</v>
      </c>
      <c r="H466" s="38">
        <v>359</v>
      </c>
      <c r="I466" s="38">
        <v>287</v>
      </c>
      <c r="J466" s="38">
        <v>101</v>
      </c>
      <c r="K466" s="38">
        <v>122</v>
      </c>
      <c r="L466" s="38">
        <v>102</v>
      </c>
      <c r="M466" s="38">
        <v>104</v>
      </c>
      <c r="N466" s="38">
        <v>4</v>
      </c>
      <c r="O466" s="173">
        <v>44</v>
      </c>
      <c r="P466">
        <v>87</v>
      </c>
      <c r="Q466">
        <v>85</v>
      </c>
      <c r="R466" s="38"/>
    </row>
    <row r="467" spans="1:18" x14ac:dyDescent="0.25">
      <c r="A467" s="38">
        <f>+COUNTIF($B$1:B467,ESTADISTICAS!B$9)</f>
        <v>25</v>
      </c>
      <c r="B467">
        <v>25</v>
      </c>
      <c r="C467" t="s">
        <v>191</v>
      </c>
      <c r="D467">
        <v>25258</v>
      </c>
      <c r="E467" s="38" t="s">
        <v>499</v>
      </c>
      <c r="F467" s="38" t="s">
        <v>67</v>
      </c>
      <c r="G467" s="38" t="s">
        <v>67</v>
      </c>
      <c r="H467" s="38">
        <v>21</v>
      </c>
      <c r="I467" s="38">
        <v>21</v>
      </c>
      <c r="J467" s="38">
        <v>21</v>
      </c>
      <c r="K467" s="38" t="s">
        <v>67</v>
      </c>
      <c r="L467" s="38" t="s">
        <v>67</v>
      </c>
      <c r="M467" s="38" t="s">
        <v>67</v>
      </c>
      <c r="N467" s="38">
        <v>0</v>
      </c>
      <c r="O467" s="173" t="s">
        <v>67</v>
      </c>
      <c r="P467" t="s">
        <v>67</v>
      </c>
      <c r="Q467">
        <v>0</v>
      </c>
      <c r="R467" s="38"/>
    </row>
    <row r="468" spans="1:18" x14ac:dyDescent="0.25">
      <c r="A468" s="38">
        <f>+COUNTIF($B$1:B468,ESTADISTICAS!B$9)</f>
        <v>25</v>
      </c>
      <c r="B468">
        <v>25</v>
      </c>
      <c r="C468" t="s">
        <v>191</v>
      </c>
      <c r="D468">
        <v>25260</v>
      </c>
      <c r="E468" s="38" t="s">
        <v>746</v>
      </c>
      <c r="F468" s="38">
        <v>119</v>
      </c>
      <c r="G468" s="38">
        <v>28</v>
      </c>
      <c r="H468" s="38">
        <v>42</v>
      </c>
      <c r="I468" s="38">
        <v>34</v>
      </c>
      <c r="J468" s="38">
        <v>32</v>
      </c>
      <c r="K468" s="38">
        <v>2</v>
      </c>
      <c r="L468" s="38" t="s">
        <v>67</v>
      </c>
      <c r="M468" s="38" t="s">
        <v>67</v>
      </c>
      <c r="N468" s="38">
        <v>0</v>
      </c>
      <c r="O468" s="173">
        <v>1</v>
      </c>
      <c r="P468">
        <v>1</v>
      </c>
      <c r="Q468">
        <v>0</v>
      </c>
      <c r="R468" s="38"/>
    </row>
    <row r="469" spans="1:18" x14ac:dyDescent="0.25">
      <c r="A469" s="38">
        <f>+COUNTIF($B$1:B469,ESTADISTICAS!B$9)</f>
        <v>25</v>
      </c>
      <c r="B469">
        <v>25</v>
      </c>
      <c r="C469" t="s">
        <v>191</v>
      </c>
      <c r="D469">
        <v>25269</v>
      </c>
      <c r="E469" s="38" t="s">
        <v>2645</v>
      </c>
      <c r="F469" s="38">
        <v>2892</v>
      </c>
      <c r="G469" s="38">
        <v>3996</v>
      </c>
      <c r="H469" s="38">
        <v>4827</v>
      </c>
      <c r="I469" s="38">
        <v>5498</v>
      </c>
      <c r="J469" s="38">
        <v>6298</v>
      </c>
      <c r="K469" s="38">
        <v>5764</v>
      </c>
      <c r="L469" s="38">
        <v>6375</v>
      </c>
      <c r="M469" s="38">
        <v>6669</v>
      </c>
      <c r="N469" s="38">
        <v>5845</v>
      </c>
      <c r="O469" s="173">
        <v>6551</v>
      </c>
      <c r="P469">
        <v>6593</v>
      </c>
      <c r="Q469">
        <v>7571</v>
      </c>
      <c r="R469" s="38"/>
    </row>
    <row r="470" spans="1:18" x14ac:dyDescent="0.25">
      <c r="A470" s="38">
        <f>+COUNTIF($B$1:B470,ESTADISTICAS!B$9)</f>
        <v>25</v>
      </c>
      <c r="B470">
        <v>25</v>
      </c>
      <c r="C470" t="s">
        <v>191</v>
      </c>
      <c r="D470">
        <v>25279</v>
      </c>
      <c r="E470" s="38" t="s">
        <v>747</v>
      </c>
      <c r="F470" s="38">
        <v>119</v>
      </c>
      <c r="G470" s="38">
        <v>62</v>
      </c>
      <c r="H470" s="38">
        <v>46</v>
      </c>
      <c r="I470" s="38">
        <v>17</v>
      </c>
      <c r="J470" s="38">
        <v>15</v>
      </c>
      <c r="K470" s="38">
        <v>1</v>
      </c>
      <c r="L470" s="38" t="s">
        <v>67</v>
      </c>
      <c r="M470" s="38" t="s">
        <v>67</v>
      </c>
      <c r="N470" s="38">
        <v>0</v>
      </c>
      <c r="O470" s="173">
        <v>1</v>
      </c>
      <c r="P470" t="s">
        <v>67</v>
      </c>
      <c r="Q470">
        <v>0</v>
      </c>
      <c r="R470" s="38"/>
    </row>
    <row r="471" spans="1:18" x14ac:dyDescent="0.25">
      <c r="A471" s="38">
        <f>+COUNTIF($B$1:B471,ESTADISTICAS!B$9)</f>
        <v>25</v>
      </c>
      <c r="B471">
        <v>25</v>
      </c>
      <c r="C471" t="s">
        <v>191</v>
      </c>
      <c r="D471">
        <v>25281</v>
      </c>
      <c r="E471" s="38" t="s">
        <v>748</v>
      </c>
      <c r="F471" s="38" t="s">
        <v>67</v>
      </c>
      <c r="G471" s="38" t="s">
        <v>67</v>
      </c>
      <c r="H471" s="38">
        <v>14</v>
      </c>
      <c r="I471" s="38">
        <v>11</v>
      </c>
      <c r="J471" s="38" t="s">
        <v>67</v>
      </c>
      <c r="K471" s="38" t="s">
        <v>67</v>
      </c>
      <c r="L471" s="38" t="s">
        <v>67</v>
      </c>
      <c r="M471" s="38" t="s">
        <v>67</v>
      </c>
      <c r="N471" s="38">
        <v>0</v>
      </c>
      <c r="O471" s="173" t="s">
        <v>67</v>
      </c>
      <c r="P471" t="s">
        <v>67</v>
      </c>
      <c r="Q471">
        <v>0</v>
      </c>
      <c r="R471" s="38"/>
    </row>
    <row r="472" spans="1:18" x14ac:dyDescent="0.25">
      <c r="A472" s="38">
        <f>+COUNTIF($B$1:B472,ESTADISTICAS!B$9)</f>
        <v>25</v>
      </c>
      <c r="B472">
        <v>25</v>
      </c>
      <c r="C472" t="s">
        <v>191</v>
      </c>
      <c r="D472">
        <v>25286</v>
      </c>
      <c r="E472" s="38" t="s">
        <v>749</v>
      </c>
      <c r="F472" s="38">
        <v>192</v>
      </c>
      <c r="G472" s="38">
        <v>155</v>
      </c>
      <c r="H472" s="38">
        <v>209</v>
      </c>
      <c r="I472" s="38">
        <v>85</v>
      </c>
      <c r="J472" s="38">
        <v>43</v>
      </c>
      <c r="K472" s="38">
        <v>1</v>
      </c>
      <c r="L472" s="38">
        <v>12</v>
      </c>
      <c r="M472" s="38">
        <v>65</v>
      </c>
      <c r="N472" s="38">
        <v>193</v>
      </c>
      <c r="O472" s="173">
        <v>191</v>
      </c>
      <c r="P472">
        <v>274</v>
      </c>
      <c r="Q472">
        <v>382</v>
      </c>
      <c r="R472" s="38"/>
    </row>
    <row r="473" spans="1:18" x14ac:dyDescent="0.25">
      <c r="A473" s="38">
        <f>+COUNTIF($B$1:B473,ESTADISTICAS!B$9)</f>
        <v>25</v>
      </c>
      <c r="B473">
        <v>25</v>
      </c>
      <c r="C473" t="s">
        <v>191</v>
      </c>
      <c r="D473">
        <v>25288</v>
      </c>
      <c r="E473" s="38" t="s">
        <v>750</v>
      </c>
      <c r="F473" s="38" t="s">
        <v>67</v>
      </c>
      <c r="G473" s="38" t="s">
        <v>67</v>
      </c>
      <c r="H473" s="38" t="s">
        <v>67</v>
      </c>
      <c r="I473" s="38" t="s">
        <v>67</v>
      </c>
      <c r="J473" s="38" t="s">
        <v>67</v>
      </c>
      <c r="K473" s="38">
        <v>1</v>
      </c>
      <c r="L473" s="38" t="s">
        <v>67</v>
      </c>
      <c r="M473" s="38" t="s">
        <v>67</v>
      </c>
      <c r="N473" s="38">
        <v>0</v>
      </c>
      <c r="O473" s="173" t="s">
        <v>67</v>
      </c>
      <c r="P473" t="s">
        <v>67</v>
      </c>
      <c r="Q473">
        <v>0</v>
      </c>
      <c r="R473" s="38"/>
    </row>
    <row r="474" spans="1:18" x14ac:dyDescent="0.25">
      <c r="A474" s="38">
        <f>+COUNTIF($B$1:B474,ESTADISTICAS!B$9)</f>
        <v>25</v>
      </c>
      <c r="B474">
        <v>25</v>
      </c>
      <c r="C474" t="s">
        <v>191</v>
      </c>
      <c r="D474">
        <v>25290</v>
      </c>
      <c r="E474" s="38" t="s">
        <v>2646</v>
      </c>
      <c r="F474" s="38">
        <v>5076</v>
      </c>
      <c r="G474" s="38">
        <v>5313</v>
      </c>
      <c r="H474" s="38">
        <v>5753</v>
      </c>
      <c r="I474" s="38">
        <v>7164</v>
      </c>
      <c r="J474" s="38">
        <v>8011</v>
      </c>
      <c r="K474" s="38">
        <v>7572</v>
      </c>
      <c r="L474" s="38">
        <v>8018</v>
      </c>
      <c r="M474" s="38">
        <v>8932</v>
      </c>
      <c r="N474" s="38">
        <v>8869</v>
      </c>
      <c r="O474" s="173">
        <v>8530</v>
      </c>
      <c r="P474">
        <v>9340</v>
      </c>
      <c r="Q474">
        <v>8273</v>
      </c>
      <c r="R474" s="38"/>
    </row>
    <row r="475" spans="1:18" x14ac:dyDescent="0.25">
      <c r="A475" s="38">
        <f>+COUNTIF($B$1:B475,ESTADISTICAS!B$9)</f>
        <v>25</v>
      </c>
      <c r="B475">
        <v>25</v>
      </c>
      <c r="C475" t="s">
        <v>191</v>
      </c>
      <c r="D475">
        <v>25293</v>
      </c>
      <c r="E475" s="38" t="s">
        <v>751</v>
      </c>
      <c r="F475" s="38">
        <v>1</v>
      </c>
      <c r="G475" s="38">
        <v>35</v>
      </c>
      <c r="H475" s="38">
        <v>34</v>
      </c>
      <c r="I475" s="38" t="s">
        <v>67</v>
      </c>
      <c r="J475" s="38" t="s">
        <v>67</v>
      </c>
      <c r="K475" s="38" t="s">
        <v>67</v>
      </c>
      <c r="L475" s="38" t="s">
        <v>67</v>
      </c>
      <c r="M475" s="38" t="s">
        <v>67</v>
      </c>
      <c r="N475" s="38">
        <v>0</v>
      </c>
      <c r="O475" s="173">
        <v>0</v>
      </c>
      <c r="P475" t="s">
        <v>67</v>
      </c>
      <c r="Q475">
        <v>0</v>
      </c>
      <c r="R475" s="38"/>
    </row>
    <row r="476" spans="1:18" x14ac:dyDescent="0.25">
      <c r="A476" s="38">
        <f>+COUNTIF($B$1:B476,ESTADISTICAS!B$9)</f>
        <v>25</v>
      </c>
      <c r="B476">
        <v>25</v>
      </c>
      <c r="C476" t="s">
        <v>191</v>
      </c>
      <c r="D476">
        <v>25295</v>
      </c>
      <c r="E476" s="38" t="s">
        <v>752</v>
      </c>
      <c r="F476" s="38" t="s">
        <v>67</v>
      </c>
      <c r="G476" s="38" t="s">
        <v>67</v>
      </c>
      <c r="H476" s="38" t="s">
        <v>67</v>
      </c>
      <c r="I476" s="38" t="s">
        <v>67</v>
      </c>
      <c r="J476" s="38" t="s">
        <v>67</v>
      </c>
      <c r="K476" s="38" t="s">
        <v>67</v>
      </c>
      <c r="L476" s="38" t="s">
        <v>67</v>
      </c>
      <c r="M476" s="38">
        <v>3</v>
      </c>
      <c r="N476" s="38">
        <v>0</v>
      </c>
      <c r="O476" s="173">
        <v>9</v>
      </c>
      <c r="P476" t="s">
        <v>67</v>
      </c>
      <c r="Q476">
        <v>0</v>
      </c>
      <c r="R476" s="38"/>
    </row>
    <row r="477" spans="1:18" x14ac:dyDescent="0.25">
      <c r="A477" s="38">
        <f>+COUNTIF($B$1:B477,ESTADISTICAS!B$9)</f>
        <v>25</v>
      </c>
      <c r="B477">
        <v>25</v>
      </c>
      <c r="C477" t="s">
        <v>191</v>
      </c>
      <c r="D477">
        <v>25297</v>
      </c>
      <c r="E477" s="38" t="s">
        <v>2647</v>
      </c>
      <c r="F477" s="38">
        <v>339</v>
      </c>
      <c r="G477" s="38">
        <v>366</v>
      </c>
      <c r="H477" s="38">
        <v>397</v>
      </c>
      <c r="I477" s="38">
        <v>484</v>
      </c>
      <c r="J477" s="38">
        <v>594</v>
      </c>
      <c r="K477" s="38">
        <v>612</v>
      </c>
      <c r="L477" s="38">
        <v>679</v>
      </c>
      <c r="M477" s="38">
        <v>580</v>
      </c>
      <c r="N477" s="38">
        <v>547</v>
      </c>
      <c r="O477" s="173">
        <v>624</v>
      </c>
      <c r="P477">
        <v>607</v>
      </c>
      <c r="Q477">
        <v>636</v>
      </c>
      <c r="R477" s="38"/>
    </row>
    <row r="478" spans="1:18" x14ac:dyDescent="0.25">
      <c r="A478" s="38">
        <f>+COUNTIF($B$1:B478,ESTADISTICAS!B$9)</f>
        <v>25</v>
      </c>
      <c r="B478">
        <v>25</v>
      </c>
      <c r="C478" t="s">
        <v>191</v>
      </c>
      <c r="D478">
        <v>25299</v>
      </c>
      <c r="E478" s="38" t="s">
        <v>753</v>
      </c>
      <c r="F478" s="38" t="s">
        <v>67</v>
      </c>
      <c r="G478" s="38" t="s">
        <v>67</v>
      </c>
      <c r="H478" s="38" t="s">
        <v>67</v>
      </c>
      <c r="I478" s="38" t="s">
        <v>67</v>
      </c>
      <c r="J478" s="38" t="s">
        <v>67</v>
      </c>
      <c r="K478" s="38" t="s">
        <v>67</v>
      </c>
      <c r="L478" s="38" t="s">
        <v>67</v>
      </c>
      <c r="M478" s="38">
        <v>4</v>
      </c>
      <c r="N478" s="38">
        <v>0</v>
      </c>
      <c r="O478" s="173" t="s">
        <v>67</v>
      </c>
      <c r="P478" t="s">
        <v>67</v>
      </c>
      <c r="Q478">
        <v>0</v>
      </c>
    </row>
    <row r="479" spans="1:18" x14ac:dyDescent="0.25">
      <c r="A479" s="38">
        <f>+COUNTIF($B$1:B479,ESTADISTICAS!B$9)</f>
        <v>25</v>
      </c>
      <c r="B479">
        <v>25</v>
      </c>
      <c r="C479" t="s">
        <v>191</v>
      </c>
      <c r="D479">
        <v>25307</v>
      </c>
      <c r="E479" s="38" t="s">
        <v>754</v>
      </c>
      <c r="F479" s="38">
        <v>5027</v>
      </c>
      <c r="G479" s="38">
        <v>4698</v>
      </c>
      <c r="H479" s="38">
        <v>5394</v>
      </c>
      <c r="I479" s="38">
        <v>7416</v>
      </c>
      <c r="J479" s="38">
        <v>8587</v>
      </c>
      <c r="K479" s="38">
        <v>9106</v>
      </c>
      <c r="L479" s="38">
        <v>8873</v>
      </c>
      <c r="M479" s="38">
        <v>9238</v>
      </c>
      <c r="N479" s="38">
        <v>9340</v>
      </c>
      <c r="O479" s="173">
        <v>8928</v>
      </c>
      <c r="P479">
        <v>10372</v>
      </c>
      <c r="Q479">
        <v>8069</v>
      </c>
      <c r="R479" s="38"/>
    </row>
    <row r="480" spans="1:18" x14ac:dyDescent="0.25">
      <c r="A480" s="38">
        <f>+COUNTIF($B$1:B480,ESTADISTICAS!B$9)</f>
        <v>25</v>
      </c>
      <c r="B480">
        <v>25</v>
      </c>
      <c r="C480" t="s">
        <v>191</v>
      </c>
      <c r="D480">
        <v>25312</v>
      </c>
      <c r="E480" s="38" t="s">
        <v>395</v>
      </c>
      <c r="F480" s="38">
        <v>2</v>
      </c>
      <c r="G480" s="38" t="s">
        <v>67</v>
      </c>
      <c r="H480" s="38" t="s">
        <v>67</v>
      </c>
      <c r="I480" s="38" t="s">
        <v>67</v>
      </c>
      <c r="J480" s="38" t="s">
        <v>67</v>
      </c>
      <c r="K480" s="38" t="s">
        <v>67</v>
      </c>
      <c r="L480" s="38">
        <v>2</v>
      </c>
      <c r="M480" s="38" t="s">
        <v>67</v>
      </c>
      <c r="N480" s="38">
        <v>0</v>
      </c>
      <c r="O480" s="173" t="s">
        <v>67</v>
      </c>
      <c r="P480" t="s">
        <v>67</v>
      </c>
      <c r="Q480">
        <v>0</v>
      </c>
      <c r="R480" s="38"/>
    </row>
    <row r="481" spans="1:18" x14ac:dyDescent="0.25">
      <c r="A481" s="38">
        <f>+COUNTIF($B$1:B481,ESTADISTICAS!B$9)</f>
        <v>25</v>
      </c>
      <c r="B481">
        <v>25</v>
      </c>
      <c r="C481" t="s">
        <v>191</v>
      </c>
      <c r="D481">
        <v>25317</v>
      </c>
      <c r="E481" s="38" t="s">
        <v>2648</v>
      </c>
      <c r="O481" s="173">
        <v>40</v>
      </c>
      <c r="P481">
        <v>17</v>
      </c>
      <c r="Q481">
        <v>18</v>
      </c>
      <c r="R481" s="38"/>
    </row>
    <row r="482" spans="1:18" x14ac:dyDescent="0.25">
      <c r="A482" s="38">
        <f>+COUNTIF($B$1:B482,ESTADISTICAS!B$9)</f>
        <v>25</v>
      </c>
      <c r="B482">
        <v>25</v>
      </c>
      <c r="C482" t="s">
        <v>191</v>
      </c>
      <c r="D482">
        <v>25320</v>
      </c>
      <c r="E482" s="38" t="s">
        <v>755</v>
      </c>
      <c r="F482" s="38">
        <v>405</v>
      </c>
      <c r="G482" s="38">
        <v>288</v>
      </c>
      <c r="H482" s="38">
        <v>337</v>
      </c>
      <c r="I482" s="38">
        <v>204</v>
      </c>
      <c r="J482" s="38">
        <v>83</v>
      </c>
      <c r="K482" s="38">
        <v>132</v>
      </c>
      <c r="L482" s="38">
        <v>6</v>
      </c>
      <c r="M482" s="38" t="s">
        <v>67</v>
      </c>
      <c r="N482" s="38">
        <v>0</v>
      </c>
      <c r="O482" s="173">
        <v>5</v>
      </c>
      <c r="P482" t="s">
        <v>67</v>
      </c>
      <c r="Q482">
        <v>0</v>
      </c>
      <c r="R482" s="38"/>
    </row>
    <row r="483" spans="1:18" x14ac:dyDescent="0.25">
      <c r="A483" s="38">
        <f>+COUNTIF($B$1:B483,ESTADISTICAS!B$9)</f>
        <v>25</v>
      </c>
      <c r="B483">
        <v>25</v>
      </c>
      <c r="C483" t="s">
        <v>191</v>
      </c>
      <c r="D483">
        <v>25322</v>
      </c>
      <c r="E483" s="38" t="s">
        <v>756</v>
      </c>
      <c r="F483" s="38">
        <v>40</v>
      </c>
      <c r="G483" s="38">
        <v>40</v>
      </c>
      <c r="H483" s="38">
        <v>56</v>
      </c>
      <c r="I483" s="38">
        <v>16</v>
      </c>
      <c r="J483" s="38">
        <v>16</v>
      </c>
      <c r="K483" s="38" t="s">
        <v>67</v>
      </c>
      <c r="L483" s="38" t="s">
        <v>67</v>
      </c>
      <c r="M483" s="38" t="s">
        <v>67</v>
      </c>
      <c r="N483" s="38">
        <v>0</v>
      </c>
      <c r="O483" s="173">
        <v>2</v>
      </c>
      <c r="P483" t="s">
        <v>67</v>
      </c>
      <c r="Q483">
        <v>0</v>
      </c>
      <c r="R483" s="38"/>
    </row>
    <row r="484" spans="1:18" x14ac:dyDescent="0.25">
      <c r="A484" s="38">
        <f>+COUNTIF($B$1:B484,ESTADISTICAS!B$9)</f>
        <v>25</v>
      </c>
      <c r="B484">
        <v>25</v>
      </c>
      <c r="C484" t="s">
        <v>191</v>
      </c>
      <c r="D484">
        <v>25326</v>
      </c>
      <c r="E484" s="38" t="s">
        <v>757</v>
      </c>
      <c r="F484" s="38" t="s">
        <v>67</v>
      </c>
      <c r="G484" s="38" t="s">
        <v>67</v>
      </c>
      <c r="H484" s="38" t="s">
        <v>67</v>
      </c>
      <c r="I484" s="38" t="s">
        <v>67</v>
      </c>
      <c r="J484" s="38" t="s">
        <v>67</v>
      </c>
      <c r="K484" s="38" t="s">
        <v>67</v>
      </c>
      <c r="L484" s="38" t="s">
        <v>67</v>
      </c>
      <c r="M484" s="38" t="s">
        <v>67</v>
      </c>
      <c r="N484" s="38">
        <v>0</v>
      </c>
      <c r="O484" s="173" t="s">
        <v>67</v>
      </c>
      <c r="P484" t="s">
        <v>67</v>
      </c>
      <c r="Q484">
        <v>0</v>
      </c>
      <c r="R484" s="38"/>
    </row>
    <row r="485" spans="1:18" x14ac:dyDescent="0.25">
      <c r="A485" s="38">
        <f>+COUNTIF($B$1:B485,ESTADISTICAS!B$9)</f>
        <v>25</v>
      </c>
      <c r="B485">
        <v>25</v>
      </c>
      <c r="C485" t="s">
        <v>191</v>
      </c>
      <c r="D485">
        <v>25328</v>
      </c>
      <c r="E485" s="38" t="s">
        <v>758</v>
      </c>
      <c r="F485" s="38">
        <v>130</v>
      </c>
      <c r="G485" s="38">
        <v>72</v>
      </c>
      <c r="H485" s="38">
        <v>71</v>
      </c>
      <c r="I485" s="38">
        <v>22</v>
      </c>
      <c r="J485" s="38">
        <v>22</v>
      </c>
      <c r="K485" s="38" t="s">
        <v>67</v>
      </c>
      <c r="L485" s="38" t="s">
        <v>67</v>
      </c>
      <c r="M485" s="38" t="s">
        <v>67</v>
      </c>
      <c r="N485" s="38">
        <v>0</v>
      </c>
      <c r="O485" s="173" t="s">
        <v>67</v>
      </c>
      <c r="P485" t="s">
        <v>67</v>
      </c>
      <c r="Q485">
        <v>0</v>
      </c>
      <c r="R485" s="38"/>
    </row>
    <row r="486" spans="1:18" x14ac:dyDescent="0.25">
      <c r="A486" s="38">
        <f>+COUNTIF($B$1:B486,ESTADISTICAS!B$9)</f>
        <v>25</v>
      </c>
      <c r="B486">
        <v>25</v>
      </c>
      <c r="C486" t="s">
        <v>191</v>
      </c>
      <c r="D486">
        <v>25335</v>
      </c>
      <c r="E486" s="38" t="s">
        <v>759</v>
      </c>
      <c r="F486" s="38">
        <v>113</v>
      </c>
      <c r="G486" s="38">
        <v>93</v>
      </c>
      <c r="H486" s="38">
        <v>52</v>
      </c>
      <c r="I486" s="38" t="s">
        <v>67</v>
      </c>
      <c r="J486" s="38" t="s">
        <v>67</v>
      </c>
      <c r="K486" s="38" t="s">
        <v>67</v>
      </c>
      <c r="L486" s="38" t="s">
        <v>67</v>
      </c>
      <c r="M486" s="38" t="s">
        <v>67</v>
      </c>
      <c r="N486" s="38">
        <v>0</v>
      </c>
      <c r="O486" s="173">
        <v>1</v>
      </c>
      <c r="P486" t="s">
        <v>67</v>
      </c>
      <c r="Q486">
        <v>0</v>
      </c>
      <c r="R486" s="38"/>
    </row>
    <row r="487" spans="1:18" x14ac:dyDescent="0.25">
      <c r="A487" s="38">
        <f>+COUNTIF($B$1:B487,ESTADISTICAS!B$9)</f>
        <v>25</v>
      </c>
      <c r="B487">
        <v>25</v>
      </c>
      <c r="C487" t="s">
        <v>191</v>
      </c>
      <c r="D487">
        <v>25339</v>
      </c>
      <c r="E487" s="38" t="s">
        <v>760</v>
      </c>
      <c r="F487" s="38">
        <v>1</v>
      </c>
      <c r="G487" s="38">
        <v>23</v>
      </c>
      <c r="H487" s="38">
        <v>19</v>
      </c>
      <c r="I487" s="38">
        <v>16</v>
      </c>
      <c r="J487" s="38" t="s">
        <v>67</v>
      </c>
      <c r="K487" s="38" t="s">
        <v>67</v>
      </c>
      <c r="L487" s="38">
        <v>1</v>
      </c>
      <c r="M487" s="38" t="s">
        <v>67</v>
      </c>
      <c r="N487" s="38">
        <v>0</v>
      </c>
      <c r="O487" s="173" t="s">
        <v>67</v>
      </c>
      <c r="P487" t="s">
        <v>67</v>
      </c>
      <c r="Q487">
        <v>0</v>
      </c>
      <c r="R487" s="38"/>
    </row>
    <row r="488" spans="1:18" x14ac:dyDescent="0.25">
      <c r="A488" s="38">
        <f>+COUNTIF($B$1:B488,ESTADISTICAS!B$9)</f>
        <v>25</v>
      </c>
      <c r="B488">
        <v>25</v>
      </c>
      <c r="C488" t="s">
        <v>191</v>
      </c>
      <c r="D488">
        <v>25372</v>
      </c>
      <c r="E488" s="38" t="s">
        <v>761</v>
      </c>
      <c r="F488" s="38">
        <v>26</v>
      </c>
      <c r="G488" s="38">
        <v>15</v>
      </c>
      <c r="H488" s="38">
        <v>17</v>
      </c>
      <c r="I488" s="38">
        <v>7</v>
      </c>
      <c r="J488" s="38">
        <v>1</v>
      </c>
      <c r="K488" s="38" t="s">
        <v>67</v>
      </c>
      <c r="L488" s="38" t="s">
        <v>67</v>
      </c>
      <c r="M488" s="38" t="s">
        <v>67</v>
      </c>
      <c r="N488" s="38">
        <v>0</v>
      </c>
      <c r="O488" s="173">
        <v>1</v>
      </c>
      <c r="P488" t="s">
        <v>67</v>
      </c>
      <c r="Q488">
        <v>0</v>
      </c>
      <c r="R488" s="38"/>
    </row>
    <row r="489" spans="1:18" x14ac:dyDescent="0.25">
      <c r="A489" s="38">
        <f>+COUNTIF($B$1:B489,ESTADISTICAS!B$9)</f>
        <v>25</v>
      </c>
      <c r="B489">
        <v>25</v>
      </c>
      <c r="C489" t="s">
        <v>191</v>
      </c>
      <c r="D489">
        <v>25377</v>
      </c>
      <c r="E489" s="38" t="s">
        <v>762</v>
      </c>
      <c r="F489" s="38">
        <v>261</v>
      </c>
      <c r="G489" s="38">
        <v>170</v>
      </c>
      <c r="H489" s="38">
        <v>95</v>
      </c>
      <c r="I489" s="38">
        <v>73</v>
      </c>
      <c r="J489" s="38">
        <v>52</v>
      </c>
      <c r="K489" s="38">
        <v>5</v>
      </c>
      <c r="L489" s="38">
        <v>1</v>
      </c>
      <c r="M489" s="38" t="s">
        <v>67</v>
      </c>
      <c r="N489" s="38">
        <v>0</v>
      </c>
      <c r="O489" s="173">
        <v>4</v>
      </c>
      <c r="P489">
        <v>1</v>
      </c>
      <c r="Q489">
        <v>1</v>
      </c>
      <c r="R489" s="38"/>
    </row>
    <row r="490" spans="1:18" x14ac:dyDescent="0.25">
      <c r="A490" s="38">
        <f>+COUNTIF($B$1:B490,ESTADISTICAS!B$9)</f>
        <v>25</v>
      </c>
      <c r="B490">
        <v>25</v>
      </c>
      <c r="C490" t="s">
        <v>191</v>
      </c>
      <c r="D490">
        <v>25386</v>
      </c>
      <c r="E490" s="38" t="s">
        <v>763</v>
      </c>
      <c r="F490" s="38">
        <v>255</v>
      </c>
      <c r="G490" s="38">
        <v>108</v>
      </c>
      <c r="H490" s="38">
        <v>160</v>
      </c>
      <c r="I490" s="38">
        <v>85</v>
      </c>
      <c r="J490" s="38">
        <v>224</v>
      </c>
      <c r="K490" s="38">
        <v>1</v>
      </c>
      <c r="L490" s="38">
        <v>6</v>
      </c>
      <c r="M490" s="38">
        <v>2</v>
      </c>
      <c r="N490" s="38">
        <v>0</v>
      </c>
      <c r="O490" s="173">
        <v>6</v>
      </c>
      <c r="P490">
        <v>297</v>
      </c>
      <c r="Q490">
        <v>319</v>
      </c>
      <c r="R490" s="38"/>
    </row>
    <row r="491" spans="1:18" x14ac:dyDescent="0.25">
      <c r="A491" s="38">
        <f>+COUNTIF($B$1:B491,ESTADISTICAS!B$9)</f>
        <v>25</v>
      </c>
      <c r="B491">
        <v>25</v>
      </c>
      <c r="C491" t="s">
        <v>191</v>
      </c>
      <c r="D491">
        <v>25394</v>
      </c>
      <c r="E491" s="38" t="s">
        <v>764</v>
      </c>
      <c r="F491" s="38">
        <v>135</v>
      </c>
      <c r="G491" s="38">
        <v>79</v>
      </c>
      <c r="H491" s="38">
        <v>98</v>
      </c>
      <c r="I491" s="38">
        <v>62</v>
      </c>
      <c r="J491" s="38">
        <v>38</v>
      </c>
      <c r="K491" s="38">
        <v>19</v>
      </c>
      <c r="L491" s="38">
        <v>36</v>
      </c>
      <c r="M491" s="38" t="s">
        <v>67</v>
      </c>
      <c r="N491" s="38">
        <v>0</v>
      </c>
      <c r="O491" s="173">
        <v>25</v>
      </c>
      <c r="P491">
        <v>1</v>
      </c>
      <c r="Q491">
        <v>0</v>
      </c>
      <c r="R491" s="38"/>
    </row>
    <row r="492" spans="1:18" x14ac:dyDescent="0.25">
      <c r="A492" s="38">
        <f>+COUNTIF($B$1:B492,ESTADISTICAS!B$9)</f>
        <v>25</v>
      </c>
      <c r="B492">
        <v>25</v>
      </c>
      <c r="C492" t="s">
        <v>191</v>
      </c>
      <c r="D492">
        <v>25398</v>
      </c>
      <c r="E492" s="38" t="s">
        <v>765</v>
      </c>
      <c r="F492" s="38" t="s">
        <v>67</v>
      </c>
      <c r="G492" s="38">
        <v>40</v>
      </c>
      <c r="H492" s="38">
        <v>98</v>
      </c>
      <c r="I492" s="38">
        <v>74</v>
      </c>
      <c r="J492" s="38">
        <v>39</v>
      </c>
      <c r="K492" s="38" t="s">
        <v>67</v>
      </c>
      <c r="L492" s="38">
        <v>1</v>
      </c>
      <c r="M492" s="38" t="s">
        <v>67</v>
      </c>
      <c r="N492" s="38">
        <v>0</v>
      </c>
      <c r="O492" s="173" t="s">
        <v>67</v>
      </c>
      <c r="P492" t="s">
        <v>67</v>
      </c>
      <c r="Q492">
        <v>0</v>
      </c>
      <c r="R492" s="38"/>
    </row>
    <row r="493" spans="1:18" x14ac:dyDescent="0.25">
      <c r="A493" s="38">
        <f>+COUNTIF($B$1:B493,ESTADISTICAS!B$9)</f>
        <v>25</v>
      </c>
      <c r="B493">
        <v>25</v>
      </c>
      <c r="C493" t="s">
        <v>191</v>
      </c>
      <c r="D493">
        <v>25402</v>
      </c>
      <c r="E493" s="38" t="s">
        <v>670</v>
      </c>
      <c r="F493" s="38">
        <v>210</v>
      </c>
      <c r="G493" s="38">
        <v>194</v>
      </c>
      <c r="H493" s="38">
        <v>187</v>
      </c>
      <c r="I493" s="38">
        <v>138</v>
      </c>
      <c r="J493" s="38">
        <v>31</v>
      </c>
      <c r="K493" s="38" t="s">
        <v>67</v>
      </c>
      <c r="L493" s="38">
        <v>1</v>
      </c>
      <c r="M493" s="38">
        <v>1</v>
      </c>
      <c r="N493" s="38">
        <v>0</v>
      </c>
      <c r="O493" s="173" t="s">
        <v>67</v>
      </c>
      <c r="P493" t="s">
        <v>67</v>
      </c>
      <c r="Q493">
        <v>0</v>
      </c>
      <c r="R493" s="38"/>
    </row>
    <row r="494" spans="1:18" x14ac:dyDescent="0.25">
      <c r="A494" s="38">
        <f>+COUNTIF($B$1:B494,ESTADISTICAS!B$9)</f>
        <v>25</v>
      </c>
      <c r="B494">
        <v>25</v>
      </c>
      <c r="C494" t="s">
        <v>191</v>
      </c>
      <c r="D494">
        <v>25426</v>
      </c>
      <c r="E494" s="38" t="s">
        <v>766</v>
      </c>
      <c r="F494" s="38">
        <v>34</v>
      </c>
      <c r="G494" s="38">
        <v>63</v>
      </c>
      <c r="H494" s="38">
        <v>27</v>
      </c>
      <c r="I494" s="38">
        <v>27</v>
      </c>
      <c r="J494" s="38" t="s">
        <v>67</v>
      </c>
      <c r="K494" s="38" t="s">
        <v>67</v>
      </c>
      <c r="L494" s="38">
        <v>2</v>
      </c>
      <c r="M494" s="38" t="s">
        <v>67</v>
      </c>
      <c r="N494" s="38">
        <v>0</v>
      </c>
      <c r="O494" s="173">
        <v>1</v>
      </c>
      <c r="P494" t="s">
        <v>67</v>
      </c>
      <c r="Q494">
        <v>0</v>
      </c>
      <c r="R494" s="38"/>
    </row>
    <row r="495" spans="1:18" x14ac:dyDescent="0.25">
      <c r="A495" s="38">
        <f>+COUNTIF($B$1:B495,ESTADISTICAS!B$9)</f>
        <v>25</v>
      </c>
      <c r="B495">
        <v>25</v>
      </c>
      <c r="C495" t="s">
        <v>191</v>
      </c>
      <c r="D495">
        <v>25430</v>
      </c>
      <c r="E495" s="38" t="s">
        <v>767</v>
      </c>
      <c r="F495" s="38">
        <v>437</v>
      </c>
      <c r="G495" s="38">
        <v>638</v>
      </c>
      <c r="H495" s="38">
        <v>290</v>
      </c>
      <c r="I495" s="38">
        <v>655</v>
      </c>
      <c r="J495" s="38">
        <v>536</v>
      </c>
      <c r="K495" s="38">
        <v>453</v>
      </c>
      <c r="L495" s="38">
        <v>455</v>
      </c>
      <c r="M495" s="38">
        <v>520</v>
      </c>
      <c r="N495" s="38">
        <v>524</v>
      </c>
      <c r="O495" s="173">
        <v>596</v>
      </c>
      <c r="P495">
        <v>1447</v>
      </c>
      <c r="Q495">
        <v>1320</v>
      </c>
      <c r="R495" s="38"/>
    </row>
    <row r="496" spans="1:18" x14ac:dyDescent="0.25">
      <c r="A496" s="38">
        <f>+COUNTIF($B$1:B496,ESTADISTICAS!B$9)</f>
        <v>25</v>
      </c>
      <c r="B496">
        <v>25</v>
      </c>
      <c r="C496" t="s">
        <v>191</v>
      </c>
      <c r="D496">
        <v>25436</v>
      </c>
      <c r="E496" s="38" t="s">
        <v>768</v>
      </c>
      <c r="F496" s="38" t="s">
        <v>67</v>
      </c>
      <c r="G496" s="38" t="s">
        <v>67</v>
      </c>
      <c r="H496" s="38" t="s">
        <v>67</v>
      </c>
      <c r="I496" s="38" t="s">
        <v>67</v>
      </c>
      <c r="J496" s="38" t="s">
        <v>67</v>
      </c>
      <c r="K496" s="38">
        <v>6</v>
      </c>
      <c r="L496" s="38" t="s">
        <v>67</v>
      </c>
      <c r="M496" s="38" t="s">
        <v>67</v>
      </c>
      <c r="N496" s="38">
        <v>0</v>
      </c>
      <c r="O496" s="173" t="s">
        <v>67</v>
      </c>
      <c r="P496" t="s">
        <v>67</v>
      </c>
      <c r="Q496">
        <v>0</v>
      </c>
      <c r="R496" s="38"/>
    </row>
    <row r="497" spans="1:18" x14ac:dyDescent="0.25">
      <c r="A497" s="38">
        <f>+COUNTIF($B$1:B497,ESTADISTICAS!B$9)</f>
        <v>25</v>
      </c>
      <c r="B497">
        <v>25</v>
      </c>
      <c r="C497" t="s">
        <v>191</v>
      </c>
      <c r="D497">
        <v>25438</v>
      </c>
      <c r="E497" s="38" t="s">
        <v>769</v>
      </c>
      <c r="F497" s="38">
        <v>66</v>
      </c>
      <c r="G497" s="38">
        <v>124</v>
      </c>
      <c r="H497" s="38">
        <v>83</v>
      </c>
      <c r="I497" s="38">
        <v>39</v>
      </c>
      <c r="J497" s="38" t="s">
        <v>67</v>
      </c>
      <c r="K497" s="38" t="s">
        <v>67</v>
      </c>
      <c r="L497" s="38" t="s">
        <v>67</v>
      </c>
      <c r="M497" s="38" t="s">
        <v>67</v>
      </c>
      <c r="N497" s="38">
        <v>0</v>
      </c>
      <c r="O497" s="173" t="s">
        <v>67</v>
      </c>
      <c r="P497" t="s">
        <v>67</v>
      </c>
      <c r="Q497">
        <v>0</v>
      </c>
      <c r="R497" s="38"/>
    </row>
    <row r="498" spans="1:18" x14ac:dyDescent="0.25">
      <c r="A498" s="38">
        <f>+COUNTIF($B$1:B498,ESTADISTICAS!B$9)</f>
        <v>25</v>
      </c>
      <c r="B498">
        <v>25</v>
      </c>
      <c r="C498" t="s">
        <v>191</v>
      </c>
      <c r="D498">
        <v>25473</v>
      </c>
      <c r="E498" s="38" t="s">
        <v>770</v>
      </c>
      <c r="F498" s="38">
        <v>2306</v>
      </c>
      <c r="G498" s="38">
        <v>2463</v>
      </c>
      <c r="H498" s="38">
        <v>2745</v>
      </c>
      <c r="I498" s="38">
        <v>2899</v>
      </c>
      <c r="J498" s="38">
        <v>4033</v>
      </c>
      <c r="K498" s="38">
        <v>4562</v>
      </c>
      <c r="L498" s="38">
        <v>5305</v>
      </c>
      <c r="M498" s="38">
        <v>6069</v>
      </c>
      <c r="N498" s="38">
        <v>6062</v>
      </c>
      <c r="O498" s="173">
        <v>5366</v>
      </c>
      <c r="P498">
        <v>5628</v>
      </c>
      <c r="Q498">
        <v>3878</v>
      </c>
      <c r="R498" s="38"/>
    </row>
    <row r="499" spans="1:18" x14ac:dyDescent="0.25">
      <c r="A499" s="38">
        <f>+COUNTIF($B$1:B499,ESTADISTICAS!B$9)</f>
        <v>25</v>
      </c>
      <c r="B499">
        <v>25</v>
      </c>
      <c r="C499" t="s">
        <v>191</v>
      </c>
      <c r="D499">
        <v>25486</v>
      </c>
      <c r="E499" s="38" t="s">
        <v>771</v>
      </c>
      <c r="F499" s="38">
        <v>3</v>
      </c>
      <c r="G499" s="38" t="s">
        <v>67</v>
      </c>
      <c r="H499" s="38" t="s">
        <v>67</v>
      </c>
      <c r="I499" s="38" t="s">
        <v>67</v>
      </c>
      <c r="J499" s="38" t="s">
        <v>67</v>
      </c>
      <c r="K499" s="38" t="s">
        <v>67</v>
      </c>
      <c r="L499" s="38" t="s">
        <v>67</v>
      </c>
      <c r="M499" s="38" t="s">
        <v>67</v>
      </c>
      <c r="N499" s="38">
        <v>0</v>
      </c>
      <c r="O499" s="173">
        <v>1</v>
      </c>
      <c r="P499" t="s">
        <v>67</v>
      </c>
      <c r="Q499">
        <v>0</v>
      </c>
      <c r="R499" s="38"/>
    </row>
    <row r="500" spans="1:18" x14ac:dyDescent="0.25">
      <c r="A500" s="38">
        <f>+COUNTIF($B$1:B500,ESTADISTICAS!B$9)</f>
        <v>25</v>
      </c>
      <c r="B500">
        <v>25</v>
      </c>
      <c r="C500" t="s">
        <v>191</v>
      </c>
      <c r="D500">
        <v>25488</v>
      </c>
      <c r="E500" s="38" t="s">
        <v>772</v>
      </c>
      <c r="F500" s="38">
        <v>6444</v>
      </c>
      <c r="G500" s="38">
        <v>3263</v>
      </c>
      <c r="H500" s="38">
        <v>4156</v>
      </c>
      <c r="I500" s="38">
        <v>3215</v>
      </c>
      <c r="J500" s="38">
        <v>5070</v>
      </c>
      <c r="K500" s="38">
        <v>5215</v>
      </c>
      <c r="L500" s="38">
        <v>5312</v>
      </c>
      <c r="M500" s="38">
        <v>5155</v>
      </c>
      <c r="N500" s="38">
        <v>5321</v>
      </c>
      <c r="O500" s="173">
        <v>5666</v>
      </c>
      <c r="P500">
        <v>4508</v>
      </c>
      <c r="Q500">
        <v>4831</v>
      </c>
      <c r="R500" s="38"/>
    </row>
    <row r="501" spans="1:18" x14ac:dyDescent="0.25">
      <c r="A501" s="38">
        <f>+COUNTIF($B$1:B501,ESTADISTICAS!B$9)</f>
        <v>25</v>
      </c>
      <c r="B501">
        <v>25</v>
      </c>
      <c r="C501" t="s">
        <v>191</v>
      </c>
      <c r="D501">
        <v>25489</v>
      </c>
      <c r="E501" s="38" t="s">
        <v>773</v>
      </c>
      <c r="F501" s="38">
        <v>94</v>
      </c>
      <c r="G501" s="38">
        <v>87</v>
      </c>
      <c r="H501" s="38">
        <v>61</v>
      </c>
      <c r="I501" s="38">
        <v>18</v>
      </c>
      <c r="J501" s="38" t="s">
        <v>67</v>
      </c>
      <c r="K501" s="38" t="s">
        <v>67</v>
      </c>
      <c r="L501" s="38" t="s">
        <v>67</v>
      </c>
      <c r="M501" s="38" t="s">
        <v>67</v>
      </c>
      <c r="N501" s="38">
        <v>0</v>
      </c>
      <c r="O501" s="173" t="s">
        <v>67</v>
      </c>
      <c r="P501" t="s">
        <v>67</v>
      </c>
      <c r="Q501">
        <v>0</v>
      </c>
      <c r="R501" s="38"/>
    </row>
    <row r="502" spans="1:18" x14ac:dyDescent="0.25">
      <c r="A502" s="38">
        <f>+COUNTIF($B$1:B502,ESTADISTICAS!B$9)</f>
        <v>25</v>
      </c>
      <c r="B502">
        <v>25</v>
      </c>
      <c r="C502" t="s">
        <v>191</v>
      </c>
      <c r="D502">
        <v>25491</v>
      </c>
      <c r="E502" s="38" t="s">
        <v>774</v>
      </c>
      <c r="F502" s="38">
        <v>157</v>
      </c>
      <c r="G502" s="38">
        <v>153</v>
      </c>
      <c r="H502" s="38">
        <v>129</v>
      </c>
      <c r="I502" s="38">
        <v>58</v>
      </c>
      <c r="J502" s="38">
        <v>35</v>
      </c>
      <c r="K502" s="38">
        <v>15</v>
      </c>
      <c r="L502" s="38">
        <v>13</v>
      </c>
      <c r="M502" s="38">
        <v>12</v>
      </c>
      <c r="N502" s="38">
        <v>6</v>
      </c>
      <c r="O502" s="173" t="s">
        <v>67</v>
      </c>
      <c r="P502" t="s">
        <v>67</v>
      </c>
      <c r="Q502">
        <v>0</v>
      </c>
      <c r="R502" s="38"/>
    </row>
    <row r="503" spans="1:18" x14ac:dyDescent="0.25">
      <c r="A503" s="38">
        <f>+COUNTIF($B$1:B503,ESTADISTICAS!B$9)</f>
        <v>25</v>
      </c>
      <c r="B503">
        <v>25</v>
      </c>
      <c r="C503" t="s">
        <v>191</v>
      </c>
      <c r="D503">
        <v>25506</v>
      </c>
      <c r="E503" s="38" t="s">
        <v>460</v>
      </c>
      <c r="F503" s="38" t="s">
        <v>67</v>
      </c>
      <c r="G503" s="38" t="s">
        <v>67</v>
      </c>
      <c r="H503" s="38" t="s">
        <v>67</v>
      </c>
      <c r="I503" s="38" t="s">
        <v>67</v>
      </c>
      <c r="J503" s="38" t="s">
        <v>67</v>
      </c>
      <c r="K503" s="38" t="s">
        <v>67</v>
      </c>
      <c r="L503" s="38" t="s">
        <v>67</v>
      </c>
      <c r="M503" s="38" t="s">
        <v>67</v>
      </c>
      <c r="N503" s="38">
        <v>0</v>
      </c>
      <c r="O503" s="173" t="s">
        <v>67</v>
      </c>
      <c r="P503" t="s">
        <v>67</v>
      </c>
      <c r="Q503">
        <v>0</v>
      </c>
      <c r="R503" s="38"/>
    </row>
    <row r="504" spans="1:18" x14ac:dyDescent="0.25">
      <c r="A504" s="38">
        <f>+COUNTIF($B$1:B504,ESTADISTICAS!B$9)</f>
        <v>25</v>
      </c>
      <c r="B504">
        <v>25</v>
      </c>
      <c r="C504" t="s">
        <v>191</v>
      </c>
      <c r="D504">
        <v>25513</v>
      </c>
      <c r="E504" s="38" t="s">
        <v>775</v>
      </c>
      <c r="F504" s="38">
        <v>410</v>
      </c>
      <c r="G504" s="38">
        <v>224</v>
      </c>
      <c r="H504" s="38">
        <v>336</v>
      </c>
      <c r="I504" s="38">
        <v>153</v>
      </c>
      <c r="J504" s="38">
        <v>117</v>
      </c>
      <c r="K504" s="38">
        <v>1</v>
      </c>
      <c r="L504" s="38">
        <v>1</v>
      </c>
      <c r="M504" s="38">
        <v>2</v>
      </c>
      <c r="N504" s="38">
        <v>66</v>
      </c>
      <c r="O504" s="173">
        <v>149</v>
      </c>
      <c r="P504">
        <v>300</v>
      </c>
      <c r="Q504">
        <v>354</v>
      </c>
      <c r="R504" s="38"/>
    </row>
    <row r="505" spans="1:18" x14ac:dyDescent="0.25">
      <c r="A505" s="38">
        <f>+COUNTIF($B$1:B505,ESTADISTICAS!B$9)</f>
        <v>25</v>
      </c>
      <c r="B505">
        <v>25</v>
      </c>
      <c r="C505" t="s">
        <v>191</v>
      </c>
      <c r="D505">
        <v>25518</v>
      </c>
      <c r="E505" s="38" t="s">
        <v>776</v>
      </c>
      <c r="F505" s="38" t="s">
        <v>67</v>
      </c>
      <c r="G505" s="38" t="s">
        <v>67</v>
      </c>
      <c r="H505" s="38">
        <v>53</v>
      </c>
      <c r="I505" s="38">
        <v>52</v>
      </c>
      <c r="J505" s="38">
        <v>33</v>
      </c>
      <c r="K505" s="38" t="s">
        <v>67</v>
      </c>
      <c r="L505" s="38" t="s">
        <v>67</v>
      </c>
      <c r="M505" s="38" t="s">
        <v>67</v>
      </c>
      <c r="N505" s="38">
        <v>0</v>
      </c>
      <c r="O505" s="173" t="s">
        <v>67</v>
      </c>
      <c r="P505" t="s">
        <v>67</v>
      </c>
      <c r="Q505">
        <v>0</v>
      </c>
      <c r="R505" s="38"/>
    </row>
    <row r="506" spans="1:18" x14ac:dyDescent="0.25">
      <c r="A506" s="38">
        <f>+COUNTIF($B$1:B506,ESTADISTICAS!B$9)</f>
        <v>25</v>
      </c>
      <c r="B506">
        <v>25</v>
      </c>
      <c r="C506" t="s">
        <v>191</v>
      </c>
      <c r="D506">
        <v>25524</v>
      </c>
      <c r="E506" s="38" t="s">
        <v>777</v>
      </c>
      <c r="F506" s="38">
        <v>39</v>
      </c>
      <c r="G506" s="38">
        <v>19</v>
      </c>
      <c r="H506" s="38" t="s">
        <v>67</v>
      </c>
      <c r="I506" s="38" t="s">
        <v>67</v>
      </c>
      <c r="J506" s="38" t="s">
        <v>67</v>
      </c>
      <c r="K506" s="38">
        <v>1</v>
      </c>
      <c r="L506" s="38" t="s">
        <v>67</v>
      </c>
      <c r="M506" s="38" t="s">
        <v>67</v>
      </c>
      <c r="N506" s="38">
        <v>0</v>
      </c>
      <c r="O506" s="173" t="s">
        <v>67</v>
      </c>
      <c r="P506" t="s">
        <v>67</v>
      </c>
      <c r="Q506">
        <v>0</v>
      </c>
      <c r="R506" s="38"/>
    </row>
    <row r="507" spans="1:18" x14ac:dyDescent="0.25">
      <c r="A507" s="38">
        <f>+COUNTIF($B$1:B507,ESTADISTICAS!B$9)</f>
        <v>25</v>
      </c>
      <c r="B507">
        <v>25</v>
      </c>
      <c r="C507" t="s">
        <v>191</v>
      </c>
      <c r="D507">
        <v>25530</v>
      </c>
      <c r="E507" s="38" t="s">
        <v>778</v>
      </c>
      <c r="F507" s="38">
        <v>67</v>
      </c>
      <c r="G507" s="38">
        <v>67</v>
      </c>
      <c r="H507" s="38">
        <v>24</v>
      </c>
      <c r="I507" s="38">
        <v>23</v>
      </c>
      <c r="J507" s="38">
        <v>15</v>
      </c>
      <c r="K507" s="38">
        <v>4</v>
      </c>
      <c r="L507" s="38" t="s">
        <v>67</v>
      </c>
      <c r="M507" s="38" t="s">
        <v>67</v>
      </c>
      <c r="N507" s="38">
        <v>0</v>
      </c>
      <c r="O507" s="173">
        <v>1</v>
      </c>
      <c r="P507" t="s">
        <v>67</v>
      </c>
      <c r="Q507">
        <v>0</v>
      </c>
      <c r="R507" s="38"/>
    </row>
    <row r="508" spans="1:18" x14ac:dyDescent="0.25">
      <c r="A508" s="38">
        <f>+COUNTIF($B$1:B508,ESTADISTICAS!B$9)</f>
        <v>25</v>
      </c>
      <c r="B508">
        <v>25</v>
      </c>
      <c r="C508" t="s">
        <v>191</v>
      </c>
      <c r="D508">
        <v>25535</v>
      </c>
      <c r="E508" s="38" t="s">
        <v>779</v>
      </c>
      <c r="F508" s="38">
        <v>8</v>
      </c>
      <c r="G508" s="38">
        <v>4</v>
      </c>
      <c r="H508" s="38">
        <v>4</v>
      </c>
      <c r="I508" s="38">
        <v>1</v>
      </c>
      <c r="J508" s="38">
        <v>1</v>
      </c>
      <c r="K508" s="38" t="s">
        <v>67</v>
      </c>
      <c r="L508" s="38">
        <v>1</v>
      </c>
      <c r="M508" s="38" t="s">
        <v>67</v>
      </c>
      <c r="N508" s="38">
        <v>0</v>
      </c>
      <c r="O508" s="173">
        <v>5</v>
      </c>
      <c r="P508">
        <v>6</v>
      </c>
      <c r="Q508">
        <v>0</v>
      </c>
      <c r="R508" s="38"/>
    </row>
    <row r="509" spans="1:18" x14ac:dyDescent="0.25">
      <c r="A509" s="38">
        <f>+COUNTIF($B$1:B509,ESTADISTICAS!B$9)</f>
        <v>25</v>
      </c>
      <c r="B509">
        <v>25</v>
      </c>
      <c r="C509" t="s">
        <v>191</v>
      </c>
      <c r="D509">
        <v>25572</v>
      </c>
      <c r="E509" s="38" t="s">
        <v>780</v>
      </c>
      <c r="F509" s="38">
        <v>479</v>
      </c>
      <c r="G509" s="38">
        <v>193</v>
      </c>
      <c r="H509" s="38">
        <v>255</v>
      </c>
      <c r="I509" s="38">
        <v>171</v>
      </c>
      <c r="J509" s="38">
        <v>105</v>
      </c>
      <c r="K509" s="38" t="s">
        <v>67</v>
      </c>
      <c r="L509" s="38">
        <v>3</v>
      </c>
      <c r="M509" s="38">
        <v>1</v>
      </c>
      <c r="N509" s="38">
        <v>0</v>
      </c>
      <c r="O509" s="173" t="s">
        <v>67</v>
      </c>
      <c r="P509">
        <v>44</v>
      </c>
      <c r="Q509">
        <v>31</v>
      </c>
      <c r="R509" s="38"/>
    </row>
    <row r="510" spans="1:18" x14ac:dyDescent="0.25">
      <c r="A510" s="38">
        <f>+COUNTIF($B$1:B510,ESTADISTICAS!B$9)</f>
        <v>25</v>
      </c>
      <c r="B510">
        <v>25</v>
      </c>
      <c r="C510" t="s">
        <v>191</v>
      </c>
      <c r="D510">
        <v>25580</v>
      </c>
      <c r="E510" s="38" t="s">
        <v>781</v>
      </c>
      <c r="F510" s="38" t="s">
        <v>67</v>
      </c>
      <c r="G510" s="38">
        <v>54</v>
      </c>
      <c r="H510" s="38">
        <v>54</v>
      </c>
      <c r="I510" s="38">
        <v>18</v>
      </c>
      <c r="J510" s="38" t="s">
        <v>67</v>
      </c>
      <c r="K510" s="38" t="s">
        <v>67</v>
      </c>
      <c r="L510" s="38" t="s">
        <v>67</v>
      </c>
      <c r="M510" s="38" t="s">
        <v>67</v>
      </c>
      <c r="N510" s="38">
        <v>0</v>
      </c>
      <c r="O510" s="173">
        <v>1</v>
      </c>
      <c r="P510" t="s">
        <v>67</v>
      </c>
      <c r="Q510">
        <v>0</v>
      </c>
      <c r="R510" s="38"/>
    </row>
    <row r="511" spans="1:18" x14ac:dyDescent="0.25">
      <c r="A511" s="38">
        <f>+COUNTIF($B$1:B511,ESTADISTICAS!B$9)</f>
        <v>25</v>
      </c>
      <c r="B511">
        <v>25</v>
      </c>
      <c r="C511" t="s">
        <v>191</v>
      </c>
      <c r="D511">
        <v>25592</v>
      </c>
      <c r="E511" s="38" t="s">
        <v>782</v>
      </c>
      <c r="F511" s="38">
        <v>29</v>
      </c>
      <c r="G511" s="38" t="s">
        <v>67</v>
      </c>
      <c r="H511" s="38">
        <v>27</v>
      </c>
      <c r="I511" s="38">
        <v>34</v>
      </c>
      <c r="J511" s="38">
        <v>13</v>
      </c>
      <c r="K511" s="38" t="s">
        <v>67</v>
      </c>
      <c r="L511" s="38" t="s">
        <v>67</v>
      </c>
      <c r="M511" s="38" t="s">
        <v>67</v>
      </c>
      <c r="N511" s="38">
        <v>0</v>
      </c>
      <c r="O511" s="173" t="s">
        <v>67</v>
      </c>
      <c r="P511" t="s">
        <v>67</v>
      </c>
      <c r="Q511">
        <v>0</v>
      </c>
      <c r="R511" s="38"/>
    </row>
    <row r="512" spans="1:18" x14ac:dyDescent="0.25">
      <c r="A512" s="38">
        <f>+COUNTIF($B$1:B512,ESTADISTICAS!B$9)</f>
        <v>25</v>
      </c>
      <c r="B512">
        <v>25</v>
      </c>
      <c r="C512" t="s">
        <v>191</v>
      </c>
      <c r="D512">
        <v>25594</v>
      </c>
      <c r="E512" s="38" t="s">
        <v>783</v>
      </c>
      <c r="F512" s="38">
        <v>190</v>
      </c>
      <c r="G512" s="38">
        <v>192</v>
      </c>
      <c r="H512" s="38">
        <v>205</v>
      </c>
      <c r="I512" s="38">
        <v>185</v>
      </c>
      <c r="J512" s="38">
        <v>146</v>
      </c>
      <c r="K512" s="38">
        <v>121</v>
      </c>
      <c r="L512" s="38">
        <v>82</v>
      </c>
      <c r="M512" s="38" t="s">
        <v>67</v>
      </c>
      <c r="N512" s="38">
        <v>0</v>
      </c>
      <c r="O512" s="173">
        <v>38</v>
      </c>
      <c r="P512">
        <v>2</v>
      </c>
      <c r="Q512">
        <v>0</v>
      </c>
      <c r="R512" s="38"/>
    </row>
    <row r="513" spans="1:18" x14ac:dyDescent="0.25">
      <c r="A513" s="38">
        <f>+COUNTIF($B$1:B513,ESTADISTICAS!B$9)</f>
        <v>25</v>
      </c>
      <c r="B513">
        <v>25</v>
      </c>
      <c r="C513" t="s">
        <v>191</v>
      </c>
      <c r="D513">
        <v>25596</v>
      </c>
      <c r="E513" s="38" t="s">
        <v>784</v>
      </c>
      <c r="F513" s="38" t="s">
        <v>67</v>
      </c>
      <c r="G513" s="38" t="s">
        <v>67</v>
      </c>
      <c r="H513" s="38" t="s">
        <v>67</v>
      </c>
      <c r="I513" s="38" t="s">
        <v>67</v>
      </c>
      <c r="J513" s="38" t="s">
        <v>67</v>
      </c>
      <c r="K513" s="38" t="s">
        <v>67</v>
      </c>
      <c r="L513" s="38" t="s">
        <v>67</v>
      </c>
      <c r="M513" s="38" t="s">
        <v>67</v>
      </c>
      <c r="N513" s="38">
        <v>0</v>
      </c>
      <c r="O513" s="173">
        <v>0</v>
      </c>
      <c r="P513" t="s">
        <v>67</v>
      </c>
      <c r="Q513">
        <v>0</v>
      </c>
      <c r="R513" s="38"/>
    </row>
    <row r="514" spans="1:18" x14ac:dyDescent="0.25">
      <c r="A514" s="38">
        <f>+COUNTIF($B$1:B514,ESTADISTICAS!B$9)</f>
        <v>25</v>
      </c>
      <c r="B514">
        <v>25</v>
      </c>
      <c r="C514" t="s">
        <v>191</v>
      </c>
      <c r="D514">
        <v>25599</v>
      </c>
      <c r="E514" s="38" t="s">
        <v>785</v>
      </c>
      <c r="F514" s="38">
        <v>74</v>
      </c>
      <c r="G514" s="38">
        <v>36</v>
      </c>
      <c r="H514" s="38">
        <v>20</v>
      </c>
      <c r="I514" s="38" t="s">
        <v>67</v>
      </c>
      <c r="J514" s="38" t="s">
        <v>67</v>
      </c>
      <c r="K514" s="38" t="s">
        <v>67</v>
      </c>
      <c r="L514" s="38" t="s">
        <v>67</v>
      </c>
      <c r="M514" s="38" t="s">
        <v>67</v>
      </c>
      <c r="N514" s="38">
        <v>0</v>
      </c>
      <c r="O514" s="173" t="s">
        <v>67</v>
      </c>
      <c r="P514" t="s">
        <v>67</v>
      </c>
      <c r="Q514">
        <v>0</v>
      </c>
      <c r="R514" s="38"/>
    </row>
    <row r="515" spans="1:18" x14ac:dyDescent="0.25">
      <c r="A515" s="38">
        <f>+COUNTIF($B$1:B515,ESTADISTICAS!B$9)</f>
        <v>25</v>
      </c>
      <c r="B515">
        <v>25</v>
      </c>
      <c r="C515" t="s">
        <v>191</v>
      </c>
      <c r="D515">
        <v>25612</v>
      </c>
      <c r="E515" s="38" t="s">
        <v>786</v>
      </c>
      <c r="F515" s="38" t="s">
        <v>67</v>
      </c>
      <c r="G515" s="38">
        <v>14</v>
      </c>
      <c r="H515" s="38">
        <v>78</v>
      </c>
      <c r="I515" s="38">
        <v>58</v>
      </c>
      <c r="J515" s="38">
        <v>50</v>
      </c>
      <c r="K515" s="38">
        <v>15</v>
      </c>
      <c r="L515" s="38">
        <v>12</v>
      </c>
      <c r="M515" s="38">
        <v>1</v>
      </c>
      <c r="N515" s="38">
        <v>0</v>
      </c>
      <c r="O515" s="173">
        <v>1</v>
      </c>
      <c r="P515" t="s">
        <v>67</v>
      </c>
      <c r="Q515">
        <v>44</v>
      </c>
      <c r="R515" s="38"/>
    </row>
    <row r="516" spans="1:18" x14ac:dyDescent="0.25">
      <c r="A516" s="38">
        <f>+COUNTIF($B$1:B516,ESTADISTICAS!B$9)</f>
        <v>25</v>
      </c>
      <c r="B516">
        <v>25</v>
      </c>
      <c r="C516" t="s">
        <v>191</v>
      </c>
      <c r="D516">
        <v>25645</v>
      </c>
      <c r="E516" s="38" t="s">
        <v>787</v>
      </c>
      <c r="F516" s="38" t="s">
        <v>67</v>
      </c>
      <c r="G516" s="38" t="s">
        <v>67</v>
      </c>
      <c r="H516" s="38" t="s">
        <v>67</v>
      </c>
      <c r="I516" s="38" t="s">
        <v>67</v>
      </c>
      <c r="J516" s="38" t="s">
        <v>67</v>
      </c>
      <c r="K516" s="38" t="s">
        <v>67</v>
      </c>
      <c r="L516" s="38">
        <v>1</v>
      </c>
      <c r="M516" s="38">
        <v>1</v>
      </c>
      <c r="N516" s="38">
        <v>0</v>
      </c>
      <c r="O516" s="173">
        <v>1</v>
      </c>
      <c r="P516">
        <v>1</v>
      </c>
      <c r="Q516">
        <v>0</v>
      </c>
      <c r="R516" s="38"/>
    </row>
    <row r="517" spans="1:18" x14ac:dyDescent="0.25">
      <c r="A517" s="38">
        <f>+COUNTIF($B$1:B517,ESTADISTICAS!B$9)</f>
        <v>25</v>
      </c>
      <c r="B517">
        <v>25</v>
      </c>
      <c r="C517" t="s">
        <v>191</v>
      </c>
      <c r="D517">
        <v>25649</v>
      </c>
      <c r="E517" s="38" t="s">
        <v>788</v>
      </c>
      <c r="F517" s="38">
        <v>2</v>
      </c>
      <c r="G517" s="38" t="s">
        <v>67</v>
      </c>
      <c r="H517" s="38" t="s">
        <v>67</v>
      </c>
      <c r="I517" s="38" t="s">
        <v>67</v>
      </c>
      <c r="J517" s="38" t="s">
        <v>67</v>
      </c>
      <c r="K517" s="38" t="s">
        <v>67</v>
      </c>
      <c r="L517" s="38" t="s">
        <v>67</v>
      </c>
      <c r="M517" s="38" t="s">
        <v>67</v>
      </c>
      <c r="N517" s="38">
        <v>0</v>
      </c>
      <c r="O517" s="173">
        <v>1</v>
      </c>
      <c r="P517" t="s">
        <v>67</v>
      </c>
      <c r="Q517">
        <v>0</v>
      </c>
      <c r="R517" s="38"/>
    </row>
    <row r="518" spans="1:18" x14ac:dyDescent="0.25">
      <c r="A518" s="38">
        <f>+COUNTIF($B$1:B518,ESTADISTICAS!B$9)</f>
        <v>25</v>
      </c>
      <c r="B518">
        <v>25</v>
      </c>
      <c r="C518" t="s">
        <v>191</v>
      </c>
      <c r="D518">
        <v>25653</v>
      </c>
      <c r="E518" s="38" t="s">
        <v>789</v>
      </c>
      <c r="F518" s="38" t="s">
        <v>67</v>
      </c>
      <c r="G518" s="38" t="s">
        <v>67</v>
      </c>
      <c r="H518" s="38">
        <v>23</v>
      </c>
      <c r="I518" s="38">
        <v>23</v>
      </c>
      <c r="J518" s="38" t="s">
        <v>67</v>
      </c>
      <c r="K518" s="38" t="s">
        <v>67</v>
      </c>
      <c r="L518" s="38" t="s">
        <v>67</v>
      </c>
      <c r="M518" s="38" t="s">
        <v>67</v>
      </c>
      <c r="N518" s="38">
        <v>0</v>
      </c>
      <c r="O518" s="173" t="s">
        <v>67</v>
      </c>
      <c r="P518" t="s">
        <v>67</v>
      </c>
      <c r="Q518">
        <v>0</v>
      </c>
      <c r="R518" s="38"/>
    </row>
    <row r="519" spans="1:18" x14ac:dyDescent="0.25">
      <c r="A519" s="38">
        <f>+COUNTIF($B$1:B519,ESTADISTICAS!B$9)</f>
        <v>25</v>
      </c>
      <c r="B519">
        <v>25</v>
      </c>
      <c r="C519" t="s">
        <v>191</v>
      </c>
      <c r="D519">
        <v>25658</v>
      </c>
      <c r="E519" s="38" t="s">
        <v>433</v>
      </c>
      <c r="F519" s="38">
        <v>154</v>
      </c>
      <c r="G519" s="38">
        <v>42</v>
      </c>
      <c r="H519" s="38">
        <v>34</v>
      </c>
      <c r="I519" s="38" t="s">
        <v>67</v>
      </c>
      <c r="J519" s="38" t="s">
        <v>67</v>
      </c>
      <c r="K519" s="38" t="s">
        <v>67</v>
      </c>
      <c r="L519" s="38">
        <v>1</v>
      </c>
      <c r="M519" s="38" t="s">
        <v>67</v>
      </c>
      <c r="N519" s="38">
        <v>0</v>
      </c>
      <c r="O519" s="173" t="s">
        <v>67</v>
      </c>
      <c r="P519" t="s">
        <v>67</v>
      </c>
      <c r="Q519">
        <v>0</v>
      </c>
      <c r="R519" s="38"/>
    </row>
    <row r="520" spans="1:18" x14ac:dyDescent="0.25">
      <c r="A520" s="38">
        <f>+COUNTIF($B$1:B520,ESTADISTICAS!B$9)</f>
        <v>25</v>
      </c>
      <c r="B520">
        <v>25</v>
      </c>
      <c r="C520" t="s">
        <v>191</v>
      </c>
      <c r="D520">
        <v>25662</v>
      </c>
      <c r="E520" s="38" t="s">
        <v>2649</v>
      </c>
      <c r="F520" s="38">
        <v>199</v>
      </c>
      <c r="G520" s="38">
        <v>105</v>
      </c>
      <c r="H520" s="38">
        <v>91</v>
      </c>
      <c r="I520" s="38">
        <v>95</v>
      </c>
      <c r="J520" s="38">
        <v>63</v>
      </c>
      <c r="K520" s="38">
        <v>13</v>
      </c>
      <c r="L520" s="38">
        <v>15</v>
      </c>
      <c r="M520" s="38">
        <v>13</v>
      </c>
      <c r="N520" s="38">
        <v>0</v>
      </c>
      <c r="O520" s="173">
        <v>23</v>
      </c>
      <c r="P520">
        <v>21</v>
      </c>
      <c r="Q520">
        <v>18</v>
      </c>
      <c r="R520" s="38"/>
    </row>
    <row r="521" spans="1:18" x14ac:dyDescent="0.25">
      <c r="A521" s="38">
        <f>+COUNTIF($B$1:B521,ESTADISTICAS!B$9)</f>
        <v>25</v>
      </c>
      <c r="B521">
        <v>25</v>
      </c>
      <c r="C521" t="s">
        <v>191</v>
      </c>
      <c r="D521">
        <v>25718</v>
      </c>
      <c r="E521" s="38" t="s">
        <v>790</v>
      </c>
      <c r="F521" s="38">
        <v>169</v>
      </c>
      <c r="G521" s="38">
        <v>66</v>
      </c>
      <c r="H521" s="38">
        <v>122</v>
      </c>
      <c r="I521" s="38">
        <v>74</v>
      </c>
      <c r="J521" s="38">
        <v>41</v>
      </c>
      <c r="K521" s="38" t="s">
        <v>67</v>
      </c>
      <c r="L521" s="38" t="s">
        <v>67</v>
      </c>
      <c r="M521" s="38" t="s">
        <v>67</v>
      </c>
      <c r="N521" s="38">
        <v>0</v>
      </c>
      <c r="O521" s="173">
        <v>0</v>
      </c>
      <c r="P521" t="s">
        <v>67</v>
      </c>
      <c r="Q521">
        <v>0</v>
      </c>
      <c r="R521" s="38"/>
    </row>
    <row r="522" spans="1:18" x14ac:dyDescent="0.25">
      <c r="A522" s="38">
        <f>+COUNTIF($B$1:B522,ESTADISTICAS!B$9)</f>
        <v>25</v>
      </c>
      <c r="B522">
        <v>25</v>
      </c>
      <c r="C522" t="s">
        <v>191</v>
      </c>
      <c r="D522">
        <v>25736</v>
      </c>
      <c r="E522" s="38" t="s">
        <v>791</v>
      </c>
      <c r="F522" s="38" t="s">
        <v>67</v>
      </c>
      <c r="G522" s="38" t="s">
        <v>67</v>
      </c>
      <c r="H522" s="38" t="s">
        <v>67</v>
      </c>
      <c r="I522" s="38" t="s">
        <v>67</v>
      </c>
      <c r="J522" s="38" t="s">
        <v>67</v>
      </c>
      <c r="K522" s="38">
        <v>1</v>
      </c>
      <c r="L522" s="38" t="s">
        <v>67</v>
      </c>
      <c r="M522" s="38">
        <v>2</v>
      </c>
      <c r="N522" s="38">
        <v>0</v>
      </c>
      <c r="O522" s="173">
        <v>3</v>
      </c>
      <c r="P522" t="s">
        <v>67</v>
      </c>
      <c r="Q522">
        <v>0</v>
      </c>
      <c r="R522" s="38"/>
    </row>
    <row r="523" spans="1:18" x14ac:dyDescent="0.25">
      <c r="A523" s="38">
        <f>+COUNTIF($B$1:B523,ESTADISTICAS!B$9)</f>
        <v>25</v>
      </c>
      <c r="B523">
        <v>25</v>
      </c>
      <c r="C523" t="s">
        <v>191</v>
      </c>
      <c r="D523">
        <v>25740</v>
      </c>
      <c r="E523" s="38" t="s">
        <v>2650</v>
      </c>
      <c r="F523" s="38">
        <v>1720</v>
      </c>
      <c r="G523" s="38">
        <v>1658</v>
      </c>
      <c r="H523" s="38">
        <v>1692</v>
      </c>
      <c r="I523" s="38">
        <v>1462</v>
      </c>
      <c r="J523" s="38">
        <v>1105</v>
      </c>
      <c r="K523" s="38">
        <v>1034</v>
      </c>
      <c r="L523" s="38">
        <v>828</v>
      </c>
      <c r="M523" s="38">
        <v>683</v>
      </c>
      <c r="N523" s="38">
        <v>737</v>
      </c>
      <c r="O523" s="173">
        <v>977</v>
      </c>
      <c r="P523">
        <v>1081</v>
      </c>
      <c r="Q523">
        <v>1214</v>
      </c>
      <c r="R523" s="38"/>
    </row>
    <row r="524" spans="1:18" x14ac:dyDescent="0.25">
      <c r="A524" s="38">
        <f>+COUNTIF($B$1:B524,ESTADISTICAS!B$9)</f>
        <v>25</v>
      </c>
      <c r="B524">
        <v>25</v>
      </c>
      <c r="C524" t="s">
        <v>191</v>
      </c>
      <c r="D524">
        <v>25743</v>
      </c>
      <c r="E524" s="38" t="s">
        <v>792</v>
      </c>
      <c r="F524" s="38">
        <v>174</v>
      </c>
      <c r="G524" s="38">
        <v>176</v>
      </c>
      <c r="H524" s="38">
        <v>82</v>
      </c>
      <c r="I524" s="38">
        <v>58</v>
      </c>
      <c r="J524" s="38">
        <v>20</v>
      </c>
      <c r="K524" s="38">
        <v>4</v>
      </c>
      <c r="L524" s="38" t="s">
        <v>67</v>
      </c>
      <c r="M524" s="38" t="s">
        <v>67</v>
      </c>
      <c r="N524" s="38">
        <v>0</v>
      </c>
      <c r="O524" s="173">
        <v>1</v>
      </c>
      <c r="P524">
        <v>1</v>
      </c>
      <c r="Q524">
        <v>0</v>
      </c>
      <c r="R524" s="38"/>
    </row>
    <row r="525" spans="1:18" x14ac:dyDescent="0.25">
      <c r="A525" s="38">
        <f>+COUNTIF($B$1:B525,ESTADISTICAS!B$9)</f>
        <v>25</v>
      </c>
      <c r="B525">
        <v>25</v>
      </c>
      <c r="C525" t="s">
        <v>191</v>
      </c>
      <c r="D525">
        <v>25745</v>
      </c>
      <c r="E525" s="38" t="s">
        <v>793</v>
      </c>
      <c r="F525" s="38">
        <v>123</v>
      </c>
      <c r="G525" s="38">
        <v>117</v>
      </c>
      <c r="H525" s="38">
        <v>126</v>
      </c>
      <c r="I525" s="38">
        <v>102</v>
      </c>
      <c r="J525" s="38">
        <v>43</v>
      </c>
      <c r="K525" s="38">
        <v>14</v>
      </c>
      <c r="L525" s="38">
        <v>12</v>
      </c>
      <c r="M525" s="38">
        <v>11</v>
      </c>
      <c r="N525" s="38">
        <v>7</v>
      </c>
      <c r="O525" s="173">
        <v>1</v>
      </c>
      <c r="P525" t="s">
        <v>67</v>
      </c>
      <c r="Q525">
        <v>0</v>
      </c>
      <c r="R525" s="38"/>
    </row>
    <row r="526" spans="1:18" x14ac:dyDescent="0.25">
      <c r="A526" s="38">
        <f>+COUNTIF($B$1:B526,ESTADISTICAS!B$9)</f>
        <v>25</v>
      </c>
      <c r="B526">
        <v>25</v>
      </c>
      <c r="C526" t="s">
        <v>191</v>
      </c>
      <c r="D526">
        <v>25754</v>
      </c>
      <c r="E526" s="38" t="s">
        <v>794</v>
      </c>
      <c r="F526" s="38">
        <v>3799</v>
      </c>
      <c r="G526" s="38">
        <v>3468</v>
      </c>
      <c r="H526" s="38">
        <v>5345</v>
      </c>
      <c r="I526" s="38">
        <v>7926</v>
      </c>
      <c r="J526" s="38">
        <v>9568</v>
      </c>
      <c r="K526" s="38">
        <v>9956</v>
      </c>
      <c r="L526" s="38">
        <v>8760</v>
      </c>
      <c r="M526" s="38">
        <v>9620</v>
      </c>
      <c r="N526" s="38">
        <v>9815</v>
      </c>
      <c r="O526" s="173">
        <v>10522</v>
      </c>
      <c r="P526">
        <v>12597</v>
      </c>
      <c r="Q526">
        <v>11007</v>
      </c>
      <c r="R526" s="38"/>
    </row>
    <row r="527" spans="1:18" x14ac:dyDescent="0.25">
      <c r="A527" s="38">
        <f>+COUNTIF($B$1:B527,ESTADISTICAS!B$9)</f>
        <v>25</v>
      </c>
      <c r="B527">
        <v>25</v>
      </c>
      <c r="C527" t="s">
        <v>191</v>
      </c>
      <c r="D527">
        <v>25758</v>
      </c>
      <c r="E527" s="38" t="s">
        <v>795</v>
      </c>
      <c r="F527" s="38">
        <v>34</v>
      </c>
      <c r="G527" s="38">
        <v>96</v>
      </c>
      <c r="H527" s="38">
        <v>132</v>
      </c>
      <c r="I527" s="38">
        <v>84</v>
      </c>
      <c r="J527" s="38">
        <v>38</v>
      </c>
      <c r="K527" s="38">
        <v>1</v>
      </c>
      <c r="L527" s="38">
        <v>2</v>
      </c>
      <c r="M527" s="38" t="s">
        <v>67</v>
      </c>
      <c r="N527" s="38">
        <v>0</v>
      </c>
      <c r="O527" s="173">
        <v>3</v>
      </c>
      <c r="P527">
        <v>1</v>
      </c>
      <c r="Q527">
        <v>0</v>
      </c>
      <c r="R527" s="38"/>
    </row>
    <row r="528" spans="1:18" x14ac:dyDescent="0.25">
      <c r="A528" s="38">
        <f>+COUNTIF($B$1:B528,ESTADISTICAS!B$9)</f>
        <v>25</v>
      </c>
      <c r="B528">
        <v>25</v>
      </c>
      <c r="C528" t="s">
        <v>191</v>
      </c>
      <c r="D528">
        <v>25769</v>
      </c>
      <c r="E528" s="38" t="s">
        <v>796</v>
      </c>
      <c r="F528" s="38">
        <v>137</v>
      </c>
      <c r="G528" s="38">
        <v>74</v>
      </c>
      <c r="H528" s="38">
        <v>91</v>
      </c>
      <c r="I528" s="38">
        <v>54</v>
      </c>
      <c r="J528" s="38">
        <v>47</v>
      </c>
      <c r="K528" s="38">
        <v>1</v>
      </c>
      <c r="L528" s="38">
        <v>1</v>
      </c>
      <c r="M528" s="38" t="s">
        <v>67</v>
      </c>
      <c r="N528" s="38">
        <v>0</v>
      </c>
      <c r="O528" s="173">
        <v>2</v>
      </c>
      <c r="P528">
        <v>1</v>
      </c>
      <c r="Q528">
        <v>0</v>
      </c>
      <c r="R528" s="38"/>
    </row>
    <row r="529" spans="1:18" x14ac:dyDescent="0.25">
      <c r="A529" s="38">
        <f>+COUNTIF($B$1:B529,ESTADISTICAS!B$9)</f>
        <v>25</v>
      </c>
      <c r="B529">
        <v>25</v>
      </c>
      <c r="C529" t="s">
        <v>191</v>
      </c>
      <c r="D529">
        <v>25772</v>
      </c>
      <c r="E529" s="38" t="s">
        <v>797</v>
      </c>
      <c r="F529" s="38">
        <v>77</v>
      </c>
      <c r="G529" s="38">
        <v>64</v>
      </c>
      <c r="H529" s="38">
        <v>93</v>
      </c>
      <c r="I529" s="38">
        <v>35</v>
      </c>
      <c r="J529" s="38">
        <v>34</v>
      </c>
      <c r="K529" s="38">
        <v>1</v>
      </c>
      <c r="L529" s="38">
        <v>1</v>
      </c>
      <c r="M529" s="38">
        <v>3</v>
      </c>
      <c r="N529" s="38">
        <v>0</v>
      </c>
      <c r="O529" s="173" t="s">
        <v>67</v>
      </c>
      <c r="P529">
        <v>1</v>
      </c>
      <c r="Q529">
        <v>0</v>
      </c>
      <c r="R529" s="38"/>
    </row>
    <row r="530" spans="1:18" x14ac:dyDescent="0.25">
      <c r="A530" s="38">
        <f>+COUNTIF($B$1:B530,ESTADISTICAS!B$9)</f>
        <v>25</v>
      </c>
      <c r="B530">
        <v>25</v>
      </c>
      <c r="C530" t="s">
        <v>191</v>
      </c>
      <c r="D530">
        <v>25777</v>
      </c>
      <c r="E530" s="38" t="s">
        <v>798</v>
      </c>
      <c r="F530" s="38">
        <v>11</v>
      </c>
      <c r="G530" s="38" t="s">
        <v>67</v>
      </c>
      <c r="H530" s="38" t="s">
        <v>67</v>
      </c>
      <c r="I530" s="38" t="s">
        <v>67</v>
      </c>
      <c r="J530" s="38" t="s">
        <v>67</v>
      </c>
      <c r="K530" s="38">
        <v>1</v>
      </c>
      <c r="L530" s="38">
        <v>1</v>
      </c>
      <c r="M530" s="38" t="s">
        <v>67</v>
      </c>
      <c r="N530" s="38">
        <v>0</v>
      </c>
      <c r="O530" s="173" t="s">
        <v>67</v>
      </c>
      <c r="P530" t="s">
        <v>67</v>
      </c>
      <c r="Q530">
        <v>0</v>
      </c>
      <c r="R530" s="38"/>
    </row>
    <row r="531" spans="1:18" x14ac:dyDescent="0.25">
      <c r="A531" s="38">
        <f>+COUNTIF($B$1:B531,ESTADISTICAS!B$9)</f>
        <v>25</v>
      </c>
      <c r="B531">
        <v>25</v>
      </c>
      <c r="C531" t="s">
        <v>191</v>
      </c>
      <c r="D531">
        <v>25779</v>
      </c>
      <c r="E531" s="38" t="s">
        <v>799</v>
      </c>
      <c r="F531" s="38" t="s">
        <v>67</v>
      </c>
      <c r="G531" s="38" t="s">
        <v>67</v>
      </c>
      <c r="H531" s="38" t="s">
        <v>67</v>
      </c>
      <c r="I531" s="38">
        <v>1</v>
      </c>
      <c r="J531" s="38" t="s">
        <v>67</v>
      </c>
      <c r="K531" s="38" t="s">
        <v>67</v>
      </c>
      <c r="L531" s="38" t="s">
        <v>67</v>
      </c>
      <c r="M531" s="38" t="s">
        <v>67</v>
      </c>
      <c r="N531" s="38">
        <v>0</v>
      </c>
      <c r="O531" s="173" t="s">
        <v>67</v>
      </c>
      <c r="P531" t="s">
        <v>67</v>
      </c>
      <c r="Q531">
        <v>0</v>
      </c>
      <c r="R531" s="38"/>
    </row>
    <row r="532" spans="1:18" x14ac:dyDescent="0.25">
      <c r="A532" s="38">
        <f>+COUNTIF($B$1:B532,ESTADISTICAS!B$9)</f>
        <v>25</v>
      </c>
      <c r="B532">
        <v>25</v>
      </c>
      <c r="C532" t="s">
        <v>191</v>
      </c>
      <c r="D532">
        <v>25785</v>
      </c>
      <c r="E532" s="38" t="s">
        <v>800</v>
      </c>
      <c r="F532" s="38">
        <v>25</v>
      </c>
      <c r="G532" s="38">
        <v>22</v>
      </c>
      <c r="H532" s="38">
        <v>79</v>
      </c>
      <c r="I532" s="38">
        <v>51</v>
      </c>
      <c r="J532" s="38">
        <v>44</v>
      </c>
      <c r="K532" s="38" t="s">
        <v>67</v>
      </c>
      <c r="L532" s="38">
        <v>1</v>
      </c>
      <c r="M532" s="38">
        <v>5</v>
      </c>
      <c r="N532" s="38">
        <v>0</v>
      </c>
      <c r="O532" s="173">
        <v>4</v>
      </c>
      <c r="P532">
        <v>1</v>
      </c>
      <c r="Q532">
        <v>0</v>
      </c>
      <c r="R532" s="38"/>
    </row>
    <row r="533" spans="1:18" x14ac:dyDescent="0.25">
      <c r="A533" s="38">
        <f>+COUNTIF($B$1:B533,ESTADISTICAS!B$9)</f>
        <v>25</v>
      </c>
      <c r="B533">
        <v>25</v>
      </c>
      <c r="C533" t="s">
        <v>191</v>
      </c>
      <c r="D533">
        <v>25793</v>
      </c>
      <c r="E533" s="38" t="s">
        <v>801</v>
      </c>
      <c r="F533" s="38">
        <v>139</v>
      </c>
      <c r="G533" s="38">
        <v>153</v>
      </c>
      <c r="H533" s="38">
        <v>138</v>
      </c>
      <c r="I533" s="38">
        <v>51</v>
      </c>
      <c r="J533" s="38">
        <v>49</v>
      </c>
      <c r="K533" s="38">
        <v>76</v>
      </c>
      <c r="L533" s="38">
        <v>68</v>
      </c>
      <c r="M533" s="38">
        <v>93</v>
      </c>
      <c r="N533" s="38">
        <v>84</v>
      </c>
      <c r="O533" s="173">
        <v>59</v>
      </c>
      <c r="P533">
        <v>30</v>
      </c>
      <c r="Q533">
        <v>24</v>
      </c>
      <c r="R533" s="38"/>
    </row>
    <row r="534" spans="1:18" x14ac:dyDescent="0.25">
      <c r="A534" s="38">
        <f>+COUNTIF($B$1:B534,ESTADISTICAS!B$9)</f>
        <v>25</v>
      </c>
      <c r="B534">
        <v>25</v>
      </c>
      <c r="C534" t="s">
        <v>191</v>
      </c>
      <c r="D534">
        <v>25797</v>
      </c>
      <c r="E534" s="38" t="s">
        <v>802</v>
      </c>
      <c r="F534" s="38" t="s">
        <v>67</v>
      </c>
      <c r="G534" s="38" t="s">
        <v>67</v>
      </c>
      <c r="H534" s="38" t="s">
        <v>67</v>
      </c>
      <c r="I534" s="38" t="s">
        <v>67</v>
      </c>
      <c r="J534" s="38" t="s">
        <v>67</v>
      </c>
      <c r="K534" s="38" t="s">
        <v>67</v>
      </c>
      <c r="L534" s="38">
        <v>1</v>
      </c>
      <c r="M534" s="38">
        <v>1</v>
      </c>
      <c r="N534" s="38">
        <v>31</v>
      </c>
      <c r="O534" s="173">
        <v>26</v>
      </c>
      <c r="P534">
        <v>26</v>
      </c>
      <c r="Q534">
        <v>24</v>
      </c>
      <c r="R534" s="38"/>
    </row>
    <row r="535" spans="1:18" x14ac:dyDescent="0.25">
      <c r="A535" s="38">
        <f>+COUNTIF($B$1:B535,ESTADISTICAS!B$9)</f>
        <v>25</v>
      </c>
      <c r="B535">
        <v>25</v>
      </c>
      <c r="C535" t="s">
        <v>191</v>
      </c>
      <c r="D535">
        <v>25799</v>
      </c>
      <c r="E535" s="38" t="s">
        <v>803</v>
      </c>
      <c r="F535" s="38">
        <v>115</v>
      </c>
      <c r="G535" s="38">
        <v>138</v>
      </c>
      <c r="H535" s="38">
        <v>266</v>
      </c>
      <c r="I535" s="38">
        <v>168</v>
      </c>
      <c r="J535" s="38">
        <v>112</v>
      </c>
      <c r="K535" s="38">
        <v>1</v>
      </c>
      <c r="L535" s="38">
        <v>2</v>
      </c>
      <c r="M535" s="38" t="s">
        <v>67</v>
      </c>
      <c r="N535" s="38">
        <v>0</v>
      </c>
      <c r="O535" s="173">
        <v>3</v>
      </c>
      <c r="P535">
        <v>5</v>
      </c>
      <c r="Q535">
        <v>0</v>
      </c>
      <c r="R535" s="38"/>
    </row>
    <row r="536" spans="1:18" x14ac:dyDescent="0.25">
      <c r="A536" s="38">
        <f>+COUNTIF($B$1:B536,ESTADISTICAS!B$9)</f>
        <v>25</v>
      </c>
      <c r="B536">
        <v>25</v>
      </c>
      <c r="C536" t="s">
        <v>191</v>
      </c>
      <c r="D536">
        <v>25805</v>
      </c>
      <c r="E536" s="38" t="s">
        <v>804</v>
      </c>
      <c r="F536" s="38" t="s">
        <v>67</v>
      </c>
      <c r="G536" s="38" t="s">
        <v>67</v>
      </c>
      <c r="H536" s="38" t="s">
        <v>67</v>
      </c>
      <c r="I536" s="38" t="s">
        <v>67</v>
      </c>
      <c r="J536" s="38" t="s">
        <v>67</v>
      </c>
      <c r="K536" s="38" t="s">
        <v>67</v>
      </c>
      <c r="L536" s="38" t="s">
        <v>67</v>
      </c>
      <c r="M536" s="38" t="s">
        <v>67</v>
      </c>
      <c r="N536" s="38">
        <v>0</v>
      </c>
      <c r="O536" s="173" t="s">
        <v>67</v>
      </c>
      <c r="P536" t="s">
        <v>67</v>
      </c>
      <c r="Q536">
        <v>0</v>
      </c>
      <c r="R536" s="38"/>
    </row>
    <row r="537" spans="1:18" x14ac:dyDescent="0.25">
      <c r="A537" s="38">
        <f>+COUNTIF($B$1:B537,ESTADISTICAS!B$9)</f>
        <v>25</v>
      </c>
      <c r="B537">
        <v>25</v>
      </c>
      <c r="C537" t="s">
        <v>191</v>
      </c>
      <c r="D537">
        <v>25815</v>
      </c>
      <c r="E537" s="38" t="s">
        <v>805</v>
      </c>
      <c r="F537" s="38">
        <v>133</v>
      </c>
      <c r="G537" s="38">
        <v>104</v>
      </c>
      <c r="H537" s="38">
        <v>105</v>
      </c>
      <c r="I537" s="38">
        <v>29</v>
      </c>
      <c r="J537" s="38">
        <v>22</v>
      </c>
      <c r="K537" s="38">
        <v>113</v>
      </c>
      <c r="L537" s="38">
        <v>145</v>
      </c>
      <c r="M537" s="38">
        <v>154</v>
      </c>
      <c r="N537" s="38">
        <v>109</v>
      </c>
      <c r="O537" s="173">
        <v>90</v>
      </c>
      <c r="P537">
        <v>81</v>
      </c>
      <c r="Q537">
        <v>46</v>
      </c>
      <c r="R537" s="38"/>
    </row>
    <row r="538" spans="1:18" x14ac:dyDescent="0.25">
      <c r="A538" s="38">
        <f>+COUNTIF($B$1:B538,ESTADISTICAS!B$9)</f>
        <v>25</v>
      </c>
      <c r="B538">
        <v>25</v>
      </c>
      <c r="C538" t="s">
        <v>191</v>
      </c>
      <c r="D538">
        <v>25817</v>
      </c>
      <c r="E538" s="38" t="s">
        <v>806</v>
      </c>
      <c r="F538" s="38">
        <v>462</v>
      </c>
      <c r="G538" s="38">
        <v>365</v>
      </c>
      <c r="H538" s="38">
        <v>473</v>
      </c>
      <c r="I538" s="38">
        <v>281</v>
      </c>
      <c r="J538" s="38">
        <v>240</v>
      </c>
      <c r="K538" s="38">
        <v>30</v>
      </c>
      <c r="L538" s="38">
        <v>4</v>
      </c>
      <c r="M538" s="38">
        <v>8</v>
      </c>
      <c r="N538" s="38">
        <v>0</v>
      </c>
      <c r="O538" s="173">
        <v>12</v>
      </c>
      <c r="P538">
        <v>1</v>
      </c>
      <c r="Q538">
        <v>0</v>
      </c>
      <c r="R538" s="38"/>
    </row>
    <row r="539" spans="1:18" x14ac:dyDescent="0.25">
      <c r="A539" s="38">
        <f>+COUNTIF($B$1:B539,ESTADISTICAS!B$9)</f>
        <v>25</v>
      </c>
      <c r="B539">
        <v>25</v>
      </c>
      <c r="C539" t="s">
        <v>191</v>
      </c>
      <c r="D539">
        <v>25823</v>
      </c>
      <c r="E539" s="38" t="s">
        <v>807</v>
      </c>
      <c r="F539" s="38" t="s">
        <v>67</v>
      </c>
      <c r="G539" s="38" t="s">
        <v>67</v>
      </c>
      <c r="H539" s="38" t="s">
        <v>67</v>
      </c>
      <c r="I539" s="38" t="s">
        <v>67</v>
      </c>
      <c r="J539" s="38" t="s">
        <v>67</v>
      </c>
      <c r="K539" s="38">
        <v>1</v>
      </c>
      <c r="L539" s="38">
        <v>1</v>
      </c>
      <c r="M539" s="38" t="s">
        <v>67</v>
      </c>
      <c r="N539" s="38">
        <v>0</v>
      </c>
      <c r="O539" s="173">
        <v>1</v>
      </c>
      <c r="P539" t="s">
        <v>67</v>
      </c>
      <c r="Q539">
        <v>0</v>
      </c>
      <c r="R539" s="38"/>
    </row>
    <row r="540" spans="1:18" x14ac:dyDescent="0.25">
      <c r="A540" s="38">
        <f>+COUNTIF($B$1:B540,ESTADISTICAS!B$9)</f>
        <v>25</v>
      </c>
      <c r="B540">
        <v>25</v>
      </c>
      <c r="C540" t="s">
        <v>191</v>
      </c>
      <c r="D540">
        <v>25839</v>
      </c>
      <c r="E540" s="38" t="s">
        <v>808</v>
      </c>
      <c r="F540" s="38" t="s">
        <v>67</v>
      </c>
      <c r="G540" s="38">
        <v>38</v>
      </c>
      <c r="H540" s="38">
        <v>37</v>
      </c>
      <c r="I540" s="38" t="s">
        <v>67</v>
      </c>
      <c r="J540" s="38" t="s">
        <v>67</v>
      </c>
      <c r="K540" s="38" t="s">
        <v>67</v>
      </c>
      <c r="L540" s="38" t="s">
        <v>67</v>
      </c>
      <c r="M540" s="38" t="s">
        <v>67</v>
      </c>
      <c r="N540" s="38">
        <v>0</v>
      </c>
      <c r="O540" s="173">
        <v>0</v>
      </c>
      <c r="P540" t="s">
        <v>67</v>
      </c>
      <c r="Q540">
        <v>0</v>
      </c>
      <c r="R540" s="38"/>
    </row>
    <row r="541" spans="1:18" x14ac:dyDescent="0.25">
      <c r="A541" s="38">
        <f>+COUNTIF($B$1:B541,ESTADISTICAS!B$9)</f>
        <v>25</v>
      </c>
      <c r="B541">
        <v>25</v>
      </c>
      <c r="C541" t="s">
        <v>191</v>
      </c>
      <c r="D541">
        <v>25841</v>
      </c>
      <c r="E541" s="38" t="s">
        <v>809</v>
      </c>
      <c r="F541" s="38">
        <v>30</v>
      </c>
      <c r="G541" s="38">
        <v>30</v>
      </c>
      <c r="H541" s="38">
        <v>43</v>
      </c>
      <c r="I541" s="38">
        <v>13</v>
      </c>
      <c r="J541" s="38">
        <v>10</v>
      </c>
      <c r="K541" s="38" t="s">
        <v>67</v>
      </c>
      <c r="L541" s="38" t="s">
        <v>67</v>
      </c>
      <c r="M541" s="38" t="s">
        <v>67</v>
      </c>
      <c r="N541" s="38">
        <v>0</v>
      </c>
      <c r="O541" s="173" t="s">
        <v>67</v>
      </c>
      <c r="P541" t="s">
        <v>67</v>
      </c>
      <c r="Q541">
        <v>0</v>
      </c>
      <c r="R541" s="38"/>
    </row>
    <row r="542" spans="1:18" x14ac:dyDescent="0.25">
      <c r="A542" s="38">
        <f>+COUNTIF($B$1:B542,ESTADISTICAS!B$9)</f>
        <v>25</v>
      </c>
      <c r="B542">
        <v>25</v>
      </c>
      <c r="C542" t="s">
        <v>191</v>
      </c>
      <c r="D542">
        <v>25843</v>
      </c>
      <c r="E542" s="38" t="s">
        <v>2651</v>
      </c>
      <c r="F542" s="38">
        <v>766</v>
      </c>
      <c r="G542" s="38">
        <v>764</v>
      </c>
      <c r="H542" s="38">
        <v>744</v>
      </c>
      <c r="I542" s="38">
        <v>767</v>
      </c>
      <c r="J542" s="38">
        <v>754</v>
      </c>
      <c r="K542" s="38">
        <v>754</v>
      </c>
      <c r="L542" s="38">
        <v>822</v>
      </c>
      <c r="M542" s="38">
        <v>1048</v>
      </c>
      <c r="N542" s="38">
        <v>1054</v>
      </c>
      <c r="O542" s="173">
        <v>1094</v>
      </c>
      <c r="P542">
        <v>1493</v>
      </c>
      <c r="Q542">
        <v>1545</v>
      </c>
      <c r="R542" s="38"/>
    </row>
    <row r="543" spans="1:18" x14ac:dyDescent="0.25">
      <c r="A543" s="38">
        <f>+COUNTIF($B$1:B543,ESTADISTICAS!B$9)</f>
        <v>25</v>
      </c>
      <c r="B543">
        <v>25</v>
      </c>
      <c r="C543" t="s">
        <v>191</v>
      </c>
      <c r="D543">
        <v>25845</v>
      </c>
      <c r="E543" s="38" t="s">
        <v>810</v>
      </c>
      <c r="F543" s="38">
        <v>124</v>
      </c>
      <c r="G543" s="38">
        <v>58</v>
      </c>
      <c r="H543" s="38" t="s">
        <v>67</v>
      </c>
      <c r="I543" s="38" t="s">
        <v>67</v>
      </c>
      <c r="J543" s="38" t="s">
        <v>67</v>
      </c>
      <c r="K543" s="38" t="s">
        <v>67</v>
      </c>
      <c r="L543" s="38" t="s">
        <v>67</v>
      </c>
      <c r="M543" s="38" t="s">
        <v>67</v>
      </c>
      <c r="N543" s="38">
        <v>0</v>
      </c>
      <c r="O543" s="173">
        <v>1</v>
      </c>
      <c r="P543" t="s">
        <v>67</v>
      </c>
      <c r="Q543">
        <v>0</v>
      </c>
      <c r="R543" s="38"/>
    </row>
    <row r="544" spans="1:18" x14ac:dyDescent="0.25">
      <c r="A544" s="38">
        <f>+COUNTIF($B$1:B544,ESTADISTICAS!B$9)</f>
        <v>25</v>
      </c>
      <c r="B544">
        <v>25</v>
      </c>
      <c r="C544" t="s">
        <v>191</v>
      </c>
      <c r="D544">
        <v>25851</v>
      </c>
      <c r="E544" s="38" t="s">
        <v>811</v>
      </c>
      <c r="F544" s="38">
        <v>112</v>
      </c>
      <c r="G544" s="38">
        <v>45</v>
      </c>
      <c r="H544" s="38">
        <v>23</v>
      </c>
      <c r="I544" s="38">
        <v>12</v>
      </c>
      <c r="J544" s="38" t="s">
        <v>67</v>
      </c>
      <c r="K544" s="38" t="s">
        <v>67</v>
      </c>
      <c r="L544" s="38">
        <v>1</v>
      </c>
      <c r="M544" s="38" t="s">
        <v>67</v>
      </c>
      <c r="N544" s="38">
        <v>0</v>
      </c>
      <c r="O544" s="173" t="s">
        <v>67</v>
      </c>
      <c r="P544" t="s">
        <v>67</v>
      </c>
      <c r="Q544">
        <v>0</v>
      </c>
      <c r="R544" s="38"/>
    </row>
    <row r="545" spans="1:18" x14ac:dyDescent="0.25">
      <c r="A545" s="38">
        <f>+COUNTIF($B$1:B545,ESTADISTICAS!B$9)</f>
        <v>25</v>
      </c>
      <c r="B545">
        <v>25</v>
      </c>
      <c r="C545" t="s">
        <v>191</v>
      </c>
      <c r="D545">
        <v>25862</v>
      </c>
      <c r="E545" s="38" t="s">
        <v>812</v>
      </c>
      <c r="F545" s="38">
        <v>108</v>
      </c>
      <c r="G545" s="38">
        <v>94</v>
      </c>
      <c r="H545" s="38">
        <v>115</v>
      </c>
      <c r="I545" s="38">
        <v>53</v>
      </c>
      <c r="J545" s="38">
        <v>22</v>
      </c>
      <c r="K545" s="38" t="s">
        <v>67</v>
      </c>
      <c r="L545" s="38" t="s">
        <v>67</v>
      </c>
      <c r="M545" s="38" t="s">
        <v>67</v>
      </c>
      <c r="N545" s="38">
        <v>0</v>
      </c>
      <c r="O545" s="173" t="s">
        <v>67</v>
      </c>
      <c r="P545" t="s">
        <v>67</v>
      </c>
      <c r="Q545">
        <v>0</v>
      </c>
      <c r="R545" s="38"/>
    </row>
    <row r="546" spans="1:18" x14ac:dyDescent="0.25">
      <c r="A546" s="38">
        <f>+COUNTIF($B$1:B546,ESTADISTICAS!B$9)</f>
        <v>25</v>
      </c>
      <c r="B546">
        <v>25</v>
      </c>
      <c r="C546" t="s">
        <v>191</v>
      </c>
      <c r="D546">
        <v>25867</v>
      </c>
      <c r="E546" s="38" t="s">
        <v>813</v>
      </c>
      <c r="F546" s="38">
        <v>21</v>
      </c>
      <c r="G546" s="38">
        <v>33</v>
      </c>
      <c r="H546" s="38">
        <v>32</v>
      </c>
      <c r="I546" s="38">
        <v>2</v>
      </c>
      <c r="J546" s="38" t="s">
        <v>67</v>
      </c>
      <c r="K546" s="38" t="s">
        <v>67</v>
      </c>
      <c r="L546" s="38" t="s">
        <v>67</v>
      </c>
      <c r="M546" s="38" t="s">
        <v>67</v>
      </c>
      <c r="N546" s="38">
        <v>0</v>
      </c>
      <c r="O546" s="173" t="s">
        <v>67</v>
      </c>
      <c r="P546" t="s">
        <v>67</v>
      </c>
      <c r="Q546">
        <v>0</v>
      </c>
      <c r="R546" s="38"/>
    </row>
    <row r="547" spans="1:18" x14ac:dyDescent="0.25">
      <c r="A547" s="38">
        <f>+COUNTIF($B$1:B547,ESTADISTICAS!B$9)</f>
        <v>25</v>
      </c>
      <c r="B547">
        <v>25</v>
      </c>
      <c r="C547" t="s">
        <v>191</v>
      </c>
      <c r="D547">
        <v>25871</v>
      </c>
      <c r="E547" s="38" t="s">
        <v>814</v>
      </c>
      <c r="F547" s="38" t="s">
        <v>67</v>
      </c>
      <c r="G547" s="38" t="s">
        <v>67</v>
      </c>
      <c r="H547" s="38">
        <v>38</v>
      </c>
      <c r="I547" s="38">
        <v>38</v>
      </c>
      <c r="J547" s="38">
        <v>29</v>
      </c>
      <c r="K547" s="38" t="s">
        <v>67</v>
      </c>
      <c r="L547" s="38" t="s">
        <v>67</v>
      </c>
      <c r="M547" s="38" t="s">
        <v>67</v>
      </c>
      <c r="N547" s="38">
        <v>0</v>
      </c>
      <c r="O547" s="173" t="s">
        <v>67</v>
      </c>
      <c r="P547" t="s">
        <v>67</v>
      </c>
      <c r="Q547">
        <v>0</v>
      </c>
      <c r="R547" s="38"/>
    </row>
    <row r="548" spans="1:18" x14ac:dyDescent="0.25">
      <c r="A548" s="38">
        <f>+COUNTIF($B$1:B548,ESTADISTICAS!B$9)</f>
        <v>25</v>
      </c>
      <c r="B548">
        <v>25</v>
      </c>
      <c r="C548" t="s">
        <v>191</v>
      </c>
      <c r="D548">
        <v>25873</v>
      </c>
      <c r="E548" s="38" t="s">
        <v>815</v>
      </c>
      <c r="F548" s="38">
        <v>174</v>
      </c>
      <c r="G548" s="38">
        <v>132</v>
      </c>
      <c r="H548" s="38">
        <v>180</v>
      </c>
      <c r="I548" s="38">
        <v>101</v>
      </c>
      <c r="J548" s="38">
        <v>45</v>
      </c>
      <c r="K548" s="38">
        <v>25</v>
      </c>
      <c r="L548" s="38">
        <v>1</v>
      </c>
      <c r="M548" s="38" t="s">
        <v>67</v>
      </c>
      <c r="N548" s="38">
        <v>0</v>
      </c>
      <c r="O548" s="173">
        <v>2</v>
      </c>
      <c r="P548" t="s">
        <v>67</v>
      </c>
      <c r="Q548">
        <v>0</v>
      </c>
      <c r="R548" s="38"/>
    </row>
    <row r="549" spans="1:18" x14ac:dyDescent="0.25">
      <c r="A549" s="38">
        <f>+COUNTIF($B$1:B549,ESTADISTICAS!B$9)</f>
        <v>25</v>
      </c>
      <c r="B549" s="172">
        <v>25</v>
      </c>
      <c r="C549" t="s">
        <v>191</v>
      </c>
      <c r="D549">
        <v>25875</v>
      </c>
      <c r="E549" s="38" t="s">
        <v>816</v>
      </c>
      <c r="F549" s="38">
        <v>1065</v>
      </c>
      <c r="G549" s="38">
        <v>664</v>
      </c>
      <c r="H549" s="38">
        <v>702</v>
      </c>
      <c r="I549" s="38">
        <v>896</v>
      </c>
      <c r="J549" s="38">
        <v>1054</v>
      </c>
      <c r="K549" s="38">
        <v>1549</v>
      </c>
      <c r="L549" s="38">
        <v>2338</v>
      </c>
      <c r="M549" s="38">
        <v>2706</v>
      </c>
      <c r="N549" s="38">
        <v>2796</v>
      </c>
      <c r="O549" s="173">
        <v>2817</v>
      </c>
      <c r="P549">
        <v>3377</v>
      </c>
      <c r="Q549">
        <v>2273</v>
      </c>
      <c r="R549" s="38"/>
    </row>
    <row r="550" spans="1:18" x14ac:dyDescent="0.25">
      <c r="A550" s="38">
        <f>+COUNTIF($B$1:B550,ESTADISTICAS!B$9)</f>
        <v>25</v>
      </c>
      <c r="B550">
        <v>25</v>
      </c>
      <c r="C550" t="s">
        <v>191</v>
      </c>
      <c r="D550">
        <v>25878</v>
      </c>
      <c r="E550" s="38" t="s">
        <v>817</v>
      </c>
      <c r="F550" s="38">
        <v>77</v>
      </c>
      <c r="G550" s="38">
        <v>57</v>
      </c>
      <c r="H550" s="38">
        <v>37</v>
      </c>
      <c r="I550" s="38" t="s">
        <v>67</v>
      </c>
      <c r="J550" s="38" t="s">
        <v>67</v>
      </c>
      <c r="K550" s="38">
        <v>1</v>
      </c>
      <c r="L550" s="38">
        <v>1</v>
      </c>
      <c r="M550" s="38" t="s">
        <v>67</v>
      </c>
      <c r="N550" s="38">
        <v>0</v>
      </c>
      <c r="O550" s="173">
        <v>2</v>
      </c>
      <c r="P550" t="s">
        <v>67</v>
      </c>
      <c r="Q550">
        <v>0</v>
      </c>
      <c r="R550" s="38"/>
    </row>
    <row r="551" spans="1:18" x14ac:dyDescent="0.25">
      <c r="A551" s="38">
        <f>+COUNTIF($B$1:B551,ESTADISTICAS!B$9)</f>
        <v>25</v>
      </c>
      <c r="B551">
        <v>25</v>
      </c>
      <c r="C551" t="s">
        <v>191</v>
      </c>
      <c r="D551">
        <v>25885</v>
      </c>
      <c r="E551" s="38" t="s">
        <v>818</v>
      </c>
      <c r="F551" s="38">
        <v>7</v>
      </c>
      <c r="G551" s="38">
        <v>25</v>
      </c>
      <c r="H551" s="38">
        <v>32</v>
      </c>
      <c r="I551" s="38">
        <v>19</v>
      </c>
      <c r="J551" s="38">
        <v>19</v>
      </c>
      <c r="K551" s="38">
        <v>2</v>
      </c>
      <c r="L551" s="38" t="s">
        <v>67</v>
      </c>
      <c r="M551" s="38" t="s">
        <v>67</v>
      </c>
      <c r="N551" s="38">
        <v>0</v>
      </c>
      <c r="O551" s="173" t="s">
        <v>67</v>
      </c>
      <c r="P551" t="s">
        <v>67</v>
      </c>
      <c r="Q551">
        <v>0</v>
      </c>
      <c r="R551" s="38"/>
    </row>
    <row r="552" spans="1:18" x14ac:dyDescent="0.25">
      <c r="A552" s="38">
        <f>+COUNTIF($B$1:B552,ESTADISTICAS!B$9)</f>
        <v>25</v>
      </c>
      <c r="B552">
        <v>25</v>
      </c>
      <c r="C552" t="s">
        <v>191</v>
      </c>
      <c r="D552">
        <v>25898</v>
      </c>
      <c r="E552" s="38" t="s">
        <v>819</v>
      </c>
      <c r="F552" s="38" t="s">
        <v>67</v>
      </c>
      <c r="G552" s="38" t="s">
        <v>67</v>
      </c>
      <c r="H552" s="38" t="s">
        <v>67</v>
      </c>
      <c r="I552" s="38" t="s">
        <v>67</v>
      </c>
      <c r="J552" s="38" t="s">
        <v>67</v>
      </c>
      <c r="K552" s="38" t="s">
        <v>67</v>
      </c>
      <c r="L552" s="38" t="s">
        <v>67</v>
      </c>
      <c r="M552" s="38" t="s">
        <v>67</v>
      </c>
      <c r="N552" s="38">
        <v>0</v>
      </c>
      <c r="O552" s="173" t="s">
        <v>67</v>
      </c>
      <c r="P552" t="s">
        <v>67</v>
      </c>
      <c r="Q552">
        <v>0</v>
      </c>
      <c r="R552" s="38"/>
    </row>
    <row r="553" spans="1:18" x14ac:dyDescent="0.25">
      <c r="A553" s="38">
        <f>+COUNTIF($B$1:B553,ESTADISTICAS!B$9)</f>
        <v>25</v>
      </c>
      <c r="B553">
        <v>25</v>
      </c>
      <c r="C553" t="s">
        <v>191</v>
      </c>
      <c r="D553">
        <v>25899</v>
      </c>
      <c r="E553" s="38" t="s">
        <v>2652</v>
      </c>
      <c r="F553" s="38">
        <v>2367</v>
      </c>
      <c r="G553" s="38">
        <v>5103</v>
      </c>
      <c r="H553" s="38">
        <v>3240</v>
      </c>
      <c r="I553" s="38">
        <v>5402</v>
      </c>
      <c r="J553" s="38">
        <v>5223</v>
      </c>
      <c r="K553" s="38">
        <v>4771</v>
      </c>
      <c r="L553" s="38">
        <v>2783</v>
      </c>
      <c r="M553" s="38">
        <v>2909</v>
      </c>
      <c r="N553" s="38">
        <v>2744</v>
      </c>
      <c r="O553" s="173">
        <v>2810</v>
      </c>
      <c r="P553">
        <v>3915</v>
      </c>
      <c r="Q553">
        <v>4732</v>
      </c>
      <c r="R553" s="38"/>
    </row>
    <row r="554" spans="1:18" x14ac:dyDescent="0.25">
      <c r="A554" s="38">
        <f>+COUNTIF($B$1:B554,ESTADISTICAS!B$9)</f>
        <v>25</v>
      </c>
      <c r="B554" s="38">
        <v>25</v>
      </c>
      <c r="C554" s="38" t="s">
        <v>191</v>
      </c>
      <c r="D554">
        <v>25807</v>
      </c>
      <c r="E554" s="38" t="s">
        <v>2598</v>
      </c>
      <c r="Q554">
        <v>11</v>
      </c>
      <c r="R554" s="38"/>
    </row>
    <row r="555" spans="1:18" x14ac:dyDescent="0.25">
      <c r="A555" s="38">
        <f>+COUNTIF($B$1:B555,ESTADISTICAS!B$9)</f>
        <v>25</v>
      </c>
      <c r="B555">
        <v>27</v>
      </c>
      <c r="C555" t="s">
        <v>155</v>
      </c>
      <c r="D555">
        <v>27001</v>
      </c>
      <c r="E555" s="38" t="s">
        <v>2653</v>
      </c>
      <c r="F555" s="38">
        <v>13591</v>
      </c>
      <c r="G555" s="38">
        <v>12731</v>
      </c>
      <c r="H555" s="38">
        <v>12367</v>
      </c>
      <c r="I555" s="38">
        <v>11870</v>
      </c>
      <c r="J555" s="38">
        <v>12457</v>
      </c>
      <c r="K555" s="38">
        <v>12917</v>
      </c>
      <c r="L555" s="38">
        <v>12363</v>
      </c>
      <c r="M555" s="38">
        <v>13449</v>
      </c>
      <c r="N555" s="38">
        <v>13025</v>
      </c>
      <c r="O555" s="173">
        <v>13485</v>
      </c>
      <c r="P555">
        <v>14309</v>
      </c>
      <c r="Q555">
        <v>17166</v>
      </c>
      <c r="R555" s="38"/>
    </row>
    <row r="556" spans="1:18" x14ac:dyDescent="0.25">
      <c r="A556" s="38">
        <f>+COUNTIF($B$1:B556,ESTADISTICAS!B$9)</f>
        <v>25</v>
      </c>
      <c r="B556">
        <v>27</v>
      </c>
      <c r="C556" t="s">
        <v>155</v>
      </c>
      <c r="D556">
        <v>27006</v>
      </c>
      <c r="E556" s="38" t="s">
        <v>820</v>
      </c>
      <c r="F556" s="38">
        <v>149</v>
      </c>
      <c r="G556" s="38">
        <v>61</v>
      </c>
      <c r="H556" s="38">
        <v>21</v>
      </c>
      <c r="I556" s="38" t="s">
        <v>67</v>
      </c>
      <c r="J556" s="38" t="s">
        <v>67</v>
      </c>
      <c r="K556" s="38">
        <v>1</v>
      </c>
      <c r="L556" s="38" t="s">
        <v>67</v>
      </c>
      <c r="M556" s="38">
        <v>17</v>
      </c>
      <c r="N556" s="38">
        <v>0</v>
      </c>
      <c r="O556" s="173">
        <v>10</v>
      </c>
      <c r="P556">
        <v>21</v>
      </c>
      <c r="Q556">
        <v>0</v>
      </c>
      <c r="R556" s="38"/>
    </row>
    <row r="557" spans="1:18" x14ac:dyDescent="0.25">
      <c r="A557" s="38">
        <f>+COUNTIF($B$1:B557,ESTADISTICAS!B$9)</f>
        <v>25</v>
      </c>
      <c r="B557">
        <v>27</v>
      </c>
      <c r="C557" t="s">
        <v>155</v>
      </c>
      <c r="D557">
        <v>27025</v>
      </c>
      <c r="E557" s="38" t="s">
        <v>821</v>
      </c>
      <c r="F557" s="38">
        <v>50</v>
      </c>
      <c r="G557" s="38">
        <v>48</v>
      </c>
      <c r="H557" s="38">
        <v>1</v>
      </c>
      <c r="I557" s="38">
        <v>2</v>
      </c>
      <c r="J557" s="38" t="s">
        <v>67</v>
      </c>
      <c r="K557" s="38">
        <v>1</v>
      </c>
      <c r="L557" s="38" t="s">
        <v>67</v>
      </c>
      <c r="M557" s="38" t="s">
        <v>67</v>
      </c>
      <c r="N557" s="38">
        <v>0</v>
      </c>
      <c r="O557" s="173">
        <v>1</v>
      </c>
      <c r="P557" t="s">
        <v>67</v>
      </c>
      <c r="Q557">
        <v>0</v>
      </c>
      <c r="R557" s="38"/>
    </row>
    <row r="558" spans="1:18" x14ac:dyDescent="0.25">
      <c r="A558" s="38">
        <f>+COUNTIF($B$1:B558,ESTADISTICAS!B$9)</f>
        <v>25</v>
      </c>
      <c r="B558">
        <v>27</v>
      </c>
      <c r="C558" t="s">
        <v>155</v>
      </c>
      <c r="D558">
        <v>27050</v>
      </c>
      <c r="E558" s="38" t="s">
        <v>822</v>
      </c>
      <c r="F558" s="38">
        <v>1</v>
      </c>
      <c r="G558" s="38" t="s">
        <v>67</v>
      </c>
      <c r="H558" s="38" t="s">
        <v>67</v>
      </c>
      <c r="I558" s="38">
        <v>134</v>
      </c>
      <c r="J558" s="38">
        <v>150</v>
      </c>
      <c r="K558" s="38" t="s">
        <v>67</v>
      </c>
      <c r="L558" s="38" t="s">
        <v>67</v>
      </c>
      <c r="M558" s="38" t="s">
        <v>67</v>
      </c>
      <c r="N558" s="38">
        <v>0</v>
      </c>
      <c r="O558" s="173">
        <v>0</v>
      </c>
      <c r="P558" t="s">
        <v>67</v>
      </c>
      <c r="Q558">
        <v>144</v>
      </c>
      <c r="R558" s="38"/>
    </row>
    <row r="559" spans="1:18" x14ac:dyDescent="0.25">
      <c r="A559" s="38">
        <f>+COUNTIF($B$1:B559,ESTADISTICAS!B$9)</f>
        <v>25</v>
      </c>
      <c r="B559">
        <v>27</v>
      </c>
      <c r="C559" t="s">
        <v>155</v>
      </c>
      <c r="D559">
        <v>27073</v>
      </c>
      <c r="E559" s="38" t="s">
        <v>823</v>
      </c>
      <c r="F559" s="38">
        <v>1</v>
      </c>
      <c r="G559" s="38" t="s">
        <v>67</v>
      </c>
      <c r="H559" s="38" t="s">
        <v>67</v>
      </c>
      <c r="I559" s="38" t="s">
        <v>67</v>
      </c>
      <c r="J559" s="38" t="s">
        <v>67</v>
      </c>
      <c r="K559" s="38">
        <v>1</v>
      </c>
      <c r="L559" s="38" t="s">
        <v>67</v>
      </c>
      <c r="M559" s="38" t="s">
        <v>67</v>
      </c>
      <c r="N559" s="38">
        <v>0</v>
      </c>
      <c r="O559" s="173" t="s">
        <v>67</v>
      </c>
      <c r="P559" t="s">
        <v>67</v>
      </c>
      <c r="Q559">
        <v>0</v>
      </c>
      <c r="R559" s="38"/>
    </row>
    <row r="560" spans="1:18" x14ac:dyDescent="0.25">
      <c r="A560" s="38">
        <f>+COUNTIF($B$1:B560,ESTADISTICAS!B$9)</f>
        <v>25</v>
      </c>
      <c r="B560">
        <v>27</v>
      </c>
      <c r="C560" t="s">
        <v>155</v>
      </c>
      <c r="D560">
        <v>27075</v>
      </c>
      <c r="E560" s="38" t="s">
        <v>824</v>
      </c>
      <c r="F560" s="38">
        <v>1</v>
      </c>
      <c r="G560" s="38" t="s">
        <v>67</v>
      </c>
      <c r="H560" s="38" t="s">
        <v>67</v>
      </c>
      <c r="I560" s="38">
        <v>1</v>
      </c>
      <c r="J560" s="38" t="s">
        <v>67</v>
      </c>
      <c r="K560" s="38" t="s">
        <v>67</v>
      </c>
      <c r="L560" s="38" t="s">
        <v>67</v>
      </c>
      <c r="M560" s="38" t="s">
        <v>67</v>
      </c>
      <c r="N560" s="38">
        <v>0</v>
      </c>
      <c r="O560" s="173" t="s">
        <v>67</v>
      </c>
      <c r="P560" t="s">
        <v>67</v>
      </c>
      <c r="Q560">
        <v>0</v>
      </c>
      <c r="R560" s="38"/>
    </row>
    <row r="561" spans="1:18" x14ac:dyDescent="0.25">
      <c r="A561" s="38">
        <f>+COUNTIF($B$1:B561,ESTADISTICAS!B$9)</f>
        <v>25</v>
      </c>
      <c r="B561">
        <v>27</v>
      </c>
      <c r="C561" t="s">
        <v>155</v>
      </c>
      <c r="D561">
        <v>27077</v>
      </c>
      <c r="E561" s="38" t="s">
        <v>825</v>
      </c>
      <c r="F561" s="38" t="s">
        <v>67</v>
      </c>
      <c r="G561" s="38" t="s">
        <v>67</v>
      </c>
      <c r="H561" s="38">
        <v>4</v>
      </c>
      <c r="I561" s="38">
        <v>2</v>
      </c>
      <c r="J561" s="38" t="s">
        <v>67</v>
      </c>
      <c r="K561" s="38" t="s">
        <v>67</v>
      </c>
      <c r="L561" s="38">
        <v>1</v>
      </c>
      <c r="M561" s="38" t="s">
        <v>67</v>
      </c>
      <c r="N561" s="38">
        <v>0</v>
      </c>
      <c r="O561" s="173" t="s">
        <v>67</v>
      </c>
      <c r="P561" t="s">
        <v>67</v>
      </c>
      <c r="Q561">
        <v>0</v>
      </c>
      <c r="R561" s="38"/>
    </row>
    <row r="562" spans="1:18" x14ac:dyDescent="0.25">
      <c r="A562" s="38">
        <f>+COUNTIF($B$1:B562,ESTADISTICAS!B$9)</f>
        <v>25</v>
      </c>
      <c r="B562">
        <v>27</v>
      </c>
      <c r="C562" t="s">
        <v>155</v>
      </c>
      <c r="D562">
        <v>27099</v>
      </c>
      <c r="E562" s="38" t="s">
        <v>826</v>
      </c>
      <c r="F562" s="38">
        <v>35</v>
      </c>
      <c r="G562" s="38" t="s">
        <v>67</v>
      </c>
      <c r="H562" s="38">
        <v>89</v>
      </c>
      <c r="I562" s="38">
        <v>71</v>
      </c>
      <c r="J562" s="38">
        <v>70</v>
      </c>
      <c r="K562" s="38">
        <v>1</v>
      </c>
      <c r="L562" s="38" t="s">
        <v>67</v>
      </c>
      <c r="M562" s="38" t="s">
        <v>67</v>
      </c>
      <c r="N562" s="38">
        <v>0</v>
      </c>
      <c r="O562" s="173">
        <v>1</v>
      </c>
      <c r="P562" t="s">
        <v>67</v>
      </c>
      <c r="Q562">
        <v>0</v>
      </c>
      <c r="R562" s="38"/>
    </row>
    <row r="563" spans="1:18" x14ac:dyDescent="0.25">
      <c r="A563" s="38">
        <f>+COUNTIF($B$1:B563,ESTADISTICAS!B$9)</f>
        <v>25</v>
      </c>
      <c r="B563">
        <v>27</v>
      </c>
      <c r="C563" t="s">
        <v>155</v>
      </c>
      <c r="D563">
        <v>27135</v>
      </c>
      <c r="E563" s="38" t="s">
        <v>827</v>
      </c>
      <c r="F563" s="38" t="s">
        <v>67</v>
      </c>
      <c r="G563" s="38" t="s">
        <v>67</v>
      </c>
      <c r="H563" s="38" t="s">
        <v>67</v>
      </c>
      <c r="I563" s="38" t="s">
        <v>67</v>
      </c>
      <c r="J563" s="38" t="s">
        <v>67</v>
      </c>
      <c r="K563" s="38" t="s">
        <v>67</v>
      </c>
      <c r="L563" s="38" t="s">
        <v>67</v>
      </c>
      <c r="M563" s="38" t="s">
        <v>67</v>
      </c>
      <c r="N563" s="38">
        <v>0</v>
      </c>
      <c r="O563" s="173" t="s">
        <v>67</v>
      </c>
      <c r="P563" t="s">
        <v>67</v>
      </c>
      <c r="Q563">
        <v>0</v>
      </c>
      <c r="R563" s="38"/>
    </row>
    <row r="564" spans="1:18" x14ac:dyDescent="0.25">
      <c r="A564" s="38">
        <f>+COUNTIF($B$1:B564,ESTADISTICAS!B$9)</f>
        <v>25</v>
      </c>
      <c r="B564">
        <v>27</v>
      </c>
      <c r="C564" t="s">
        <v>155</v>
      </c>
      <c r="D564">
        <v>27150</v>
      </c>
      <c r="E564" s="38" t="s">
        <v>828</v>
      </c>
      <c r="F564" s="38">
        <v>34</v>
      </c>
      <c r="G564" s="38">
        <v>34</v>
      </c>
      <c r="H564" s="38">
        <v>35</v>
      </c>
      <c r="I564" s="38">
        <v>34</v>
      </c>
      <c r="J564" s="38">
        <v>34</v>
      </c>
      <c r="K564" s="38">
        <v>58</v>
      </c>
      <c r="L564" s="38" t="s">
        <v>67</v>
      </c>
      <c r="M564" s="38" t="s">
        <v>67</v>
      </c>
      <c r="N564" s="38">
        <v>0</v>
      </c>
      <c r="O564" s="173" t="s">
        <v>67</v>
      </c>
      <c r="P564" t="s">
        <v>67</v>
      </c>
      <c r="Q564">
        <v>0</v>
      </c>
      <c r="R564" s="38"/>
    </row>
    <row r="565" spans="1:18" x14ac:dyDescent="0.25">
      <c r="A565" s="38">
        <f>+COUNTIF($B$1:B565,ESTADISTICAS!B$9)</f>
        <v>25</v>
      </c>
      <c r="B565">
        <v>27</v>
      </c>
      <c r="C565" t="s">
        <v>155</v>
      </c>
      <c r="D565">
        <v>27160</v>
      </c>
      <c r="E565" s="38" t="s">
        <v>829</v>
      </c>
      <c r="F565" s="38" t="s">
        <v>67</v>
      </c>
      <c r="G565" s="38" t="s">
        <v>67</v>
      </c>
      <c r="H565" s="38" t="s">
        <v>67</v>
      </c>
      <c r="I565" s="38" t="s">
        <v>67</v>
      </c>
      <c r="J565" s="38" t="s">
        <v>67</v>
      </c>
      <c r="K565" s="38">
        <v>1</v>
      </c>
      <c r="L565" s="38" t="s">
        <v>67</v>
      </c>
      <c r="M565" s="38" t="s">
        <v>67</v>
      </c>
      <c r="N565" s="38">
        <v>0</v>
      </c>
      <c r="O565" s="173" t="s">
        <v>67</v>
      </c>
      <c r="P565" t="s">
        <v>67</v>
      </c>
      <c r="Q565">
        <v>0</v>
      </c>
      <c r="R565" s="38"/>
    </row>
    <row r="566" spans="1:18" x14ac:dyDescent="0.25">
      <c r="A566" s="38">
        <f>+COUNTIF($B$1:B566,ESTADISTICAS!B$9)</f>
        <v>25</v>
      </c>
      <c r="B566">
        <v>27</v>
      </c>
      <c r="C566" t="s">
        <v>155</v>
      </c>
      <c r="D566">
        <v>27205</v>
      </c>
      <c r="E566" s="38" t="s">
        <v>830</v>
      </c>
      <c r="F566" s="38">
        <v>59</v>
      </c>
      <c r="G566" s="38">
        <v>56</v>
      </c>
      <c r="H566" s="38">
        <v>34</v>
      </c>
      <c r="I566" s="38">
        <v>28</v>
      </c>
      <c r="J566" s="38">
        <v>22</v>
      </c>
      <c r="K566" s="38" t="s">
        <v>67</v>
      </c>
      <c r="L566" s="38" t="s">
        <v>67</v>
      </c>
      <c r="M566" s="38" t="s">
        <v>67</v>
      </c>
      <c r="N566" s="38">
        <v>0</v>
      </c>
      <c r="O566" s="173" t="s">
        <v>67</v>
      </c>
      <c r="P566" t="s">
        <v>67</v>
      </c>
      <c r="Q566">
        <v>0</v>
      </c>
      <c r="R566" s="38"/>
    </row>
    <row r="567" spans="1:18" x14ac:dyDescent="0.25">
      <c r="A567" s="38">
        <f>+COUNTIF($B$1:B567,ESTADISTICAS!B$9)</f>
        <v>25</v>
      </c>
      <c r="B567">
        <v>27</v>
      </c>
      <c r="C567" t="s">
        <v>155</v>
      </c>
      <c r="D567">
        <v>27245</v>
      </c>
      <c r="E567" s="38" t="s">
        <v>831</v>
      </c>
      <c r="F567" s="38">
        <v>6</v>
      </c>
      <c r="G567" s="38" t="s">
        <v>67</v>
      </c>
      <c r="H567" s="38">
        <v>1</v>
      </c>
      <c r="I567" s="38">
        <v>2</v>
      </c>
      <c r="J567" s="38" t="s">
        <v>67</v>
      </c>
      <c r="K567" s="38" t="s">
        <v>67</v>
      </c>
      <c r="L567" s="38" t="s">
        <v>67</v>
      </c>
      <c r="M567" s="38" t="s">
        <v>67</v>
      </c>
      <c r="N567" s="38">
        <v>0</v>
      </c>
      <c r="O567" s="173" t="s">
        <v>67</v>
      </c>
      <c r="P567" t="s">
        <v>67</v>
      </c>
      <c r="Q567">
        <v>0</v>
      </c>
      <c r="R567" s="38"/>
    </row>
    <row r="568" spans="1:18" x14ac:dyDescent="0.25">
      <c r="A568" s="38">
        <f>+COUNTIF($B$1:B568,ESTADISTICAS!B$9)</f>
        <v>25</v>
      </c>
      <c r="B568">
        <v>27</v>
      </c>
      <c r="C568" t="s">
        <v>155</v>
      </c>
      <c r="D568">
        <v>27250</v>
      </c>
      <c r="E568" s="38" t="s">
        <v>832</v>
      </c>
      <c r="F568" s="38" t="s">
        <v>67</v>
      </c>
      <c r="G568" s="38" t="s">
        <v>67</v>
      </c>
      <c r="H568" s="38" t="s">
        <v>67</v>
      </c>
      <c r="I568" s="38">
        <v>1</v>
      </c>
      <c r="J568" s="38" t="s">
        <v>67</v>
      </c>
      <c r="K568" s="38" t="s">
        <v>67</v>
      </c>
      <c r="L568" s="38" t="s">
        <v>67</v>
      </c>
      <c r="M568" s="38" t="s">
        <v>67</v>
      </c>
      <c r="N568" s="38">
        <v>0</v>
      </c>
      <c r="O568" s="173">
        <v>21</v>
      </c>
      <c r="P568">
        <v>13</v>
      </c>
      <c r="Q568">
        <v>14</v>
      </c>
      <c r="R568" s="38"/>
    </row>
    <row r="569" spans="1:18" x14ac:dyDescent="0.25">
      <c r="A569" s="38">
        <f>+COUNTIF($B$1:B569,ESTADISTICAS!B$9)</f>
        <v>25</v>
      </c>
      <c r="B569">
        <v>27</v>
      </c>
      <c r="C569" t="s">
        <v>155</v>
      </c>
      <c r="D569">
        <v>27361</v>
      </c>
      <c r="E569" s="38" t="s">
        <v>833</v>
      </c>
      <c r="F569" s="38">
        <v>362</v>
      </c>
      <c r="G569" s="38">
        <v>621</v>
      </c>
      <c r="H569" s="38">
        <v>704</v>
      </c>
      <c r="I569" s="38">
        <v>758</v>
      </c>
      <c r="J569" s="38">
        <v>423</v>
      </c>
      <c r="K569" s="38">
        <v>301</v>
      </c>
      <c r="L569" s="38">
        <v>231</v>
      </c>
      <c r="M569" s="38">
        <v>173</v>
      </c>
      <c r="N569" s="38">
        <v>109</v>
      </c>
      <c r="O569" s="173">
        <v>1125</v>
      </c>
      <c r="P569">
        <v>4</v>
      </c>
      <c r="Q569">
        <v>1</v>
      </c>
      <c r="R569" s="38"/>
    </row>
    <row r="570" spans="1:18" x14ac:dyDescent="0.25">
      <c r="A570" s="38">
        <f>+COUNTIF($B$1:B570,ESTADISTICAS!B$9)</f>
        <v>25</v>
      </c>
      <c r="B570">
        <v>27</v>
      </c>
      <c r="C570" t="s">
        <v>155</v>
      </c>
      <c r="D570">
        <v>27413</v>
      </c>
      <c r="E570" s="38" t="s">
        <v>834</v>
      </c>
      <c r="F570" s="38">
        <v>1</v>
      </c>
      <c r="G570" s="38" t="s">
        <v>67</v>
      </c>
      <c r="H570" s="38">
        <v>1</v>
      </c>
      <c r="I570" s="38">
        <v>1</v>
      </c>
      <c r="J570" s="38" t="s">
        <v>67</v>
      </c>
      <c r="K570" s="38">
        <v>1</v>
      </c>
      <c r="L570" s="38">
        <v>1</v>
      </c>
      <c r="M570" s="38" t="s">
        <v>67</v>
      </c>
      <c r="N570" s="38">
        <v>0</v>
      </c>
      <c r="O570" s="173">
        <v>1</v>
      </c>
      <c r="P570" t="s">
        <v>67</v>
      </c>
      <c r="Q570">
        <v>0</v>
      </c>
      <c r="R570" s="38"/>
    </row>
    <row r="571" spans="1:18" x14ac:dyDescent="0.25">
      <c r="A571" s="38">
        <f>+COUNTIF($B$1:B571,ESTADISTICAS!B$9)</f>
        <v>25</v>
      </c>
      <c r="B571">
        <v>27</v>
      </c>
      <c r="C571" t="s">
        <v>155</v>
      </c>
      <c r="D571">
        <v>27491</v>
      </c>
      <c r="E571" s="38" t="s">
        <v>835</v>
      </c>
      <c r="F571" s="38">
        <v>1</v>
      </c>
      <c r="G571" s="38" t="s">
        <v>67</v>
      </c>
      <c r="H571" s="38">
        <v>2</v>
      </c>
      <c r="I571" s="38" t="s">
        <v>67</v>
      </c>
      <c r="J571" s="38" t="s">
        <v>67</v>
      </c>
      <c r="K571" s="38" t="s">
        <v>67</v>
      </c>
      <c r="L571" s="38" t="s">
        <v>67</v>
      </c>
      <c r="M571" s="38" t="s">
        <v>67</v>
      </c>
      <c r="N571" s="38">
        <v>0</v>
      </c>
      <c r="O571" s="173" t="s">
        <v>67</v>
      </c>
      <c r="P571" t="s">
        <v>67</v>
      </c>
      <c r="Q571">
        <v>0</v>
      </c>
      <c r="R571" s="38"/>
    </row>
    <row r="572" spans="1:18" x14ac:dyDescent="0.25">
      <c r="A572" s="38">
        <f>+COUNTIF($B$1:B572,ESTADISTICAS!B$9)</f>
        <v>25</v>
      </c>
      <c r="B572" s="172">
        <v>27</v>
      </c>
      <c r="C572" t="s">
        <v>155</v>
      </c>
      <c r="D572">
        <v>27495</v>
      </c>
      <c r="E572" s="38" t="s">
        <v>836</v>
      </c>
      <c r="F572" s="38" t="s">
        <v>67</v>
      </c>
      <c r="G572" s="38" t="s">
        <v>67</v>
      </c>
      <c r="H572" s="38" t="s">
        <v>67</v>
      </c>
      <c r="I572" s="38">
        <v>1</v>
      </c>
      <c r="J572" s="38" t="s">
        <v>67</v>
      </c>
      <c r="K572" s="38" t="s">
        <v>67</v>
      </c>
      <c r="L572" s="38" t="s">
        <v>67</v>
      </c>
      <c r="M572" s="38" t="s">
        <v>67</v>
      </c>
      <c r="N572" s="38">
        <v>0</v>
      </c>
      <c r="O572" s="173" t="s">
        <v>67</v>
      </c>
      <c r="P572" t="s">
        <v>67</v>
      </c>
      <c r="Q572">
        <v>0</v>
      </c>
      <c r="R572" s="38"/>
    </row>
    <row r="573" spans="1:18" x14ac:dyDescent="0.25">
      <c r="A573" s="38">
        <f>+COUNTIF($B$1:B573,ESTADISTICAS!B$9)</f>
        <v>25</v>
      </c>
      <c r="B573">
        <v>27</v>
      </c>
      <c r="C573" t="s">
        <v>155</v>
      </c>
      <c r="D573">
        <v>27615</v>
      </c>
      <c r="E573" s="38" t="s">
        <v>645</v>
      </c>
      <c r="F573" s="38">
        <v>147</v>
      </c>
      <c r="G573" s="38">
        <v>105</v>
      </c>
      <c r="H573" s="38">
        <v>110</v>
      </c>
      <c r="I573" s="38">
        <v>42</v>
      </c>
      <c r="J573" s="38">
        <v>40</v>
      </c>
      <c r="K573" s="38">
        <v>43</v>
      </c>
      <c r="L573" s="38" t="s">
        <v>67</v>
      </c>
      <c r="M573" s="38" t="s">
        <v>67</v>
      </c>
      <c r="N573" s="38">
        <v>0</v>
      </c>
      <c r="O573" s="173" t="s">
        <v>67</v>
      </c>
      <c r="P573" t="s">
        <v>67</v>
      </c>
      <c r="Q573">
        <v>18</v>
      </c>
      <c r="R573" s="38"/>
    </row>
    <row r="574" spans="1:18" x14ac:dyDescent="0.25">
      <c r="A574" s="38">
        <f>+COUNTIF($B$1:B574,ESTADISTICAS!B$9)</f>
        <v>25</v>
      </c>
      <c r="B574">
        <v>27</v>
      </c>
      <c r="C574" t="s">
        <v>155</v>
      </c>
      <c r="D574">
        <v>27660</v>
      </c>
      <c r="E574" s="38" t="s">
        <v>837</v>
      </c>
      <c r="F574" s="38">
        <v>1</v>
      </c>
      <c r="G574" s="38" t="s">
        <v>67</v>
      </c>
      <c r="H574" s="38">
        <v>1</v>
      </c>
      <c r="I574" s="38">
        <v>1</v>
      </c>
      <c r="J574" s="38" t="s">
        <v>67</v>
      </c>
      <c r="K574" s="38" t="s">
        <v>67</v>
      </c>
      <c r="L574" s="38" t="s">
        <v>67</v>
      </c>
      <c r="M574" s="38" t="s">
        <v>67</v>
      </c>
      <c r="N574" s="38">
        <v>0</v>
      </c>
      <c r="O574" s="173" t="s">
        <v>67</v>
      </c>
      <c r="P574" t="s">
        <v>67</v>
      </c>
      <c r="Q574">
        <v>0</v>
      </c>
      <c r="R574" s="38"/>
    </row>
    <row r="575" spans="1:18" x14ac:dyDescent="0.25">
      <c r="A575" s="38">
        <f>+COUNTIF($B$1:B575,ESTADISTICAS!B$9)</f>
        <v>25</v>
      </c>
      <c r="B575">
        <v>27</v>
      </c>
      <c r="C575" t="s">
        <v>155</v>
      </c>
      <c r="D575">
        <v>27745</v>
      </c>
      <c r="E575" s="38" t="s">
        <v>838</v>
      </c>
      <c r="F575" s="38" t="s">
        <v>67</v>
      </c>
      <c r="G575" s="38" t="s">
        <v>67</v>
      </c>
      <c r="H575" s="38">
        <v>1</v>
      </c>
      <c r="I575" s="38">
        <v>1</v>
      </c>
      <c r="J575" s="38" t="s">
        <v>67</v>
      </c>
      <c r="K575" s="38">
        <v>1</v>
      </c>
      <c r="L575" s="38" t="s">
        <v>67</v>
      </c>
      <c r="M575" s="38" t="s">
        <v>67</v>
      </c>
      <c r="N575" s="38">
        <v>0</v>
      </c>
      <c r="O575" s="173" t="s">
        <v>67</v>
      </c>
      <c r="P575" t="s">
        <v>67</v>
      </c>
      <c r="Q575">
        <v>0</v>
      </c>
      <c r="R575" s="38"/>
    </row>
    <row r="576" spans="1:18" x14ac:dyDescent="0.25">
      <c r="A576" s="38">
        <f>+COUNTIF($B$1:B576,ESTADISTICAS!B$9)</f>
        <v>25</v>
      </c>
      <c r="B576">
        <v>27</v>
      </c>
      <c r="C576" t="s">
        <v>155</v>
      </c>
      <c r="D576">
        <v>27787</v>
      </c>
      <c r="E576" s="38" t="s">
        <v>839</v>
      </c>
      <c r="F576" s="38">
        <v>15</v>
      </c>
      <c r="G576" s="38" t="s">
        <v>67</v>
      </c>
      <c r="H576" s="38">
        <v>59</v>
      </c>
      <c r="I576" s="38">
        <v>74</v>
      </c>
      <c r="J576" s="38">
        <v>26</v>
      </c>
      <c r="K576" s="38">
        <v>1</v>
      </c>
      <c r="L576" s="38" t="s">
        <v>67</v>
      </c>
      <c r="M576" s="38" t="s">
        <v>67</v>
      </c>
      <c r="N576" s="38">
        <v>1</v>
      </c>
      <c r="O576" s="173">
        <v>1</v>
      </c>
      <c r="P576" t="s">
        <v>67</v>
      </c>
      <c r="Q576">
        <v>0</v>
      </c>
      <c r="R576" s="38"/>
    </row>
    <row r="577" spans="1:18" x14ac:dyDescent="0.25">
      <c r="A577" s="38">
        <f>+COUNTIF($B$1:B577,ESTADISTICAS!B$9)</f>
        <v>25</v>
      </c>
      <c r="B577">
        <v>27</v>
      </c>
      <c r="C577" t="s">
        <v>155</v>
      </c>
      <c r="D577">
        <v>27800</v>
      </c>
      <c r="E577" s="38" t="s">
        <v>840</v>
      </c>
      <c r="F577" s="38">
        <v>59</v>
      </c>
      <c r="G577" s="38">
        <v>58</v>
      </c>
      <c r="H577" s="38">
        <v>115</v>
      </c>
      <c r="I577" s="38">
        <v>80</v>
      </c>
      <c r="J577" s="38" t="s">
        <v>67</v>
      </c>
      <c r="K577" s="38" t="s">
        <v>67</v>
      </c>
      <c r="L577" s="38" t="s">
        <v>67</v>
      </c>
      <c r="M577" s="38" t="s">
        <v>67</v>
      </c>
      <c r="N577" s="38">
        <v>0</v>
      </c>
      <c r="O577" s="173">
        <v>0</v>
      </c>
      <c r="P577">
        <v>1</v>
      </c>
      <c r="Q577">
        <v>0</v>
      </c>
      <c r="R577" s="38"/>
    </row>
    <row r="578" spans="1:18" x14ac:dyDescent="0.25">
      <c r="A578" s="38">
        <f>+COUNTIF($B$1:B578,ESTADISTICAS!B$9)</f>
        <v>25</v>
      </c>
      <c r="B578">
        <v>41</v>
      </c>
      <c r="C578" t="s">
        <v>289</v>
      </c>
      <c r="D578">
        <v>41001</v>
      </c>
      <c r="E578" s="38" t="s">
        <v>841</v>
      </c>
      <c r="F578" s="38">
        <v>20314</v>
      </c>
      <c r="G578" s="38">
        <v>22595</v>
      </c>
      <c r="H578" s="38">
        <v>24379</v>
      </c>
      <c r="I578" s="38">
        <v>25501</v>
      </c>
      <c r="J578" s="38">
        <v>25897</v>
      </c>
      <c r="K578" s="38">
        <v>26808</v>
      </c>
      <c r="L578" s="38">
        <v>27300</v>
      </c>
      <c r="M578" s="38">
        <v>27899</v>
      </c>
      <c r="N578" s="38">
        <v>27499</v>
      </c>
      <c r="O578" s="173">
        <v>27736</v>
      </c>
      <c r="P578">
        <v>30282</v>
      </c>
      <c r="Q578">
        <v>29500</v>
      </c>
      <c r="R578" s="38"/>
    </row>
    <row r="579" spans="1:18" x14ac:dyDescent="0.25">
      <c r="A579" s="38">
        <f>+COUNTIF($B$1:B579,ESTADISTICAS!B$9)</f>
        <v>25</v>
      </c>
      <c r="B579">
        <v>41</v>
      </c>
      <c r="C579" t="s">
        <v>289</v>
      </c>
      <c r="D579">
        <v>41006</v>
      </c>
      <c r="E579" s="38" t="s">
        <v>842</v>
      </c>
      <c r="F579" s="38">
        <v>18</v>
      </c>
      <c r="G579" s="38">
        <v>6</v>
      </c>
      <c r="H579" s="38">
        <v>18</v>
      </c>
      <c r="I579" s="38">
        <v>18</v>
      </c>
      <c r="J579" s="38" t="s">
        <v>67</v>
      </c>
      <c r="K579" s="38" t="s">
        <v>67</v>
      </c>
      <c r="L579" s="38">
        <v>38</v>
      </c>
      <c r="M579" s="38">
        <v>37</v>
      </c>
      <c r="N579" s="38">
        <v>27</v>
      </c>
      <c r="O579" s="173">
        <v>27</v>
      </c>
      <c r="P579">
        <v>27</v>
      </c>
      <c r="Q579">
        <v>39</v>
      </c>
      <c r="R579" s="38"/>
    </row>
    <row r="580" spans="1:18" x14ac:dyDescent="0.25">
      <c r="A580" s="38">
        <f>+COUNTIF($B$1:B580,ESTADISTICAS!B$9)</f>
        <v>25</v>
      </c>
      <c r="B580">
        <v>41</v>
      </c>
      <c r="C580" t="s">
        <v>289</v>
      </c>
      <c r="D580">
        <v>41013</v>
      </c>
      <c r="E580" s="38" t="s">
        <v>843</v>
      </c>
      <c r="F580" s="38">
        <v>71</v>
      </c>
      <c r="G580" s="38">
        <v>29</v>
      </c>
      <c r="H580" s="38">
        <v>27</v>
      </c>
      <c r="I580" s="38">
        <v>27</v>
      </c>
      <c r="J580" s="38">
        <v>22</v>
      </c>
      <c r="K580" s="38">
        <v>1</v>
      </c>
      <c r="L580" s="38">
        <v>1</v>
      </c>
      <c r="M580" s="38" t="s">
        <v>67</v>
      </c>
      <c r="N580" s="38">
        <v>0</v>
      </c>
      <c r="O580" s="173" t="s">
        <v>67</v>
      </c>
      <c r="P580" t="s">
        <v>67</v>
      </c>
      <c r="Q580">
        <v>0</v>
      </c>
      <c r="R580" s="38"/>
    </row>
    <row r="581" spans="1:18" x14ac:dyDescent="0.25">
      <c r="A581" s="38">
        <f>+COUNTIF($B$1:B581,ESTADISTICAS!B$9)</f>
        <v>25</v>
      </c>
      <c r="B581">
        <v>41</v>
      </c>
      <c r="C581" t="s">
        <v>289</v>
      </c>
      <c r="D581">
        <v>41016</v>
      </c>
      <c r="E581" s="38" t="s">
        <v>844</v>
      </c>
      <c r="F581" s="38">
        <v>37</v>
      </c>
      <c r="G581" s="38">
        <v>84</v>
      </c>
      <c r="H581" s="38">
        <v>59</v>
      </c>
      <c r="I581" s="38">
        <v>12</v>
      </c>
      <c r="J581" s="38" t="s">
        <v>67</v>
      </c>
      <c r="K581" s="38">
        <v>1</v>
      </c>
      <c r="L581" s="38" t="s">
        <v>67</v>
      </c>
      <c r="M581" s="38">
        <v>1</v>
      </c>
      <c r="N581" s="38">
        <v>0</v>
      </c>
      <c r="O581" s="173">
        <v>3</v>
      </c>
      <c r="P581" t="s">
        <v>67</v>
      </c>
      <c r="Q581">
        <v>0</v>
      </c>
      <c r="R581" s="38"/>
    </row>
    <row r="582" spans="1:18" x14ac:dyDescent="0.25">
      <c r="A582" s="38">
        <f>+COUNTIF($B$1:B582,ESTADISTICAS!B$9)</f>
        <v>25</v>
      </c>
      <c r="B582">
        <v>41</v>
      </c>
      <c r="C582" t="s">
        <v>289</v>
      </c>
      <c r="D582">
        <v>41020</v>
      </c>
      <c r="E582" s="38" t="s">
        <v>845</v>
      </c>
      <c r="F582" s="38">
        <v>84</v>
      </c>
      <c r="G582" s="38">
        <v>83</v>
      </c>
      <c r="H582" s="38">
        <v>86</v>
      </c>
      <c r="I582" s="38">
        <v>128</v>
      </c>
      <c r="J582" s="38">
        <v>87</v>
      </c>
      <c r="K582" s="38">
        <v>54</v>
      </c>
      <c r="L582" s="38">
        <v>62</v>
      </c>
      <c r="M582" s="38">
        <v>59</v>
      </c>
      <c r="N582" s="38">
        <v>46</v>
      </c>
      <c r="O582" s="173">
        <v>37</v>
      </c>
      <c r="P582">
        <v>75</v>
      </c>
      <c r="Q582">
        <v>78</v>
      </c>
      <c r="R582" s="38"/>
    </row>
    <row r="583" spans="1:18" x14ac:dyDescent="0.25">
      <c r="A583" s="38">
        <f>+COUNTIF($B$1:B583,ESTADISTICAS!B$9)</f>
        <v>25</v>
      </c>
      <c r="B583">
        <v>41</v>
      </c>
      <c r="C583" t="s">
        <v>289</v>
      </c>
      <c r="D583">
        <v>41026</v>
      </c>
      <c r="E583" s="38" t="s">
        <v>846</v>
      </c>
      <c r="F583" s="38">
        <v>64</v>
      </c>
      <c r="G583" s="38">
        <v>86</v>
      </c>
      <c r="H583" s="38">
        <v>85</v>
      </c>
      <c r="I583" s="38">
        <v>79</v>
      </c>
      <c r="J583" s="38">
        <v>65</v>
      </c>
      <c r="K583" s="38">
        <v>44</v>
      </c>
      <c r="L583" s="38">
        <v>4</v>
      </c>
      <c r="M583" s="38">
        <v>3</v>
      </c>
      <c r="N583" s="38">
        <v>2</v>
      </c>
      <c r="O583" s="173">
        <v>1</v>
      </c>
      <c r="P583">
        <v>1</v>
      </c>
      <c r="Q583">
        <v>1</v>
      </c>
      <c r="R583" s="38"/>
    </row>
    <row r="584" spans="1:18" x14ac:dyDescent="0.25">
      <c r="A584" s="38">
        <f>+COUNTIF($B$1:B584,ESTADISTICAS!B$9)</f>
        <v>25</v>
      </c>
      <c r="B584">
        <v>41</v>
      </c>
      <c r="C584" t="s">
        <v>289</v>
      </c>
      <c r="D584">
        <v>41078</v>
      </c>
      <c r="E584" s="38" t="s">
        <v>847</v>
      </c>
      <c r="F584" s="38">
        <v>48</v>
      </c>
      <c r="G584" s="38">
        <v>44</v>
      </c>
      <c r="H584" s="38">
        <v>18</v>
      </c>
      <c r="I584" s="38">
        <v>17</v>
      </c>
      <c r="J584" s="38">
        <v>17</v>
      </c>
      <c r="K584" s="38" t="s">
        <v>67</v>
      </c>
      <c r="L584" s="38" t="s">
        <v>67</v>
      </c>
      <c r="M584" s="38">
        <v>1</v>
      </c>
      <c r="N584" s="38">
        <v>0</v>
      </c>
      <c r="O584" s="173">
        <v>0</v>
      </c>
      <c r="P584" t="s">
        <v>67</v>
      </c>
      <c r="Q584">
        <v>0</v>
      </c>
      <c r="R584" s="38"/>
    </row>
    <row r="585" spans="1:18" x14ac:dyDescent="0.25">
      <c r="A585" s="38">
        <f>+COUNTIF($B$1:B585,ESTADISTICAS!B$9)</f>
        <v>25</v>
      </c>
      <c r="B585">
        <v>41</v>
      </c>
      <c r="C585" t="s">
        <v>289</v>
      </c>
      <c r="D585">
        <v>41132</v>
      </c>
      <c r="E585" s="38" t="s">
        <v>848</v>
      </c>
      <c r="F585" s="38">
        <v>1015</v>
      </c>
      <c r="G585" s="38">
        <v>769</v>
      </c>
      <c r="H585" s="38">
        <v>859</v>
      </c>
      <c r="I585" s="38">
        <v>978</v>
      </c>
      <c r="J585" s="38">
        <v>903</v>
      </c>
      <c r="K585" s="38">
        <v>1152</v>
      </c>
      <c r="L585" s="38">
        <v>1244</v>
      </c>
      <c r="M585" s="38">
        <v>1454</v>
      </c>
      <c r="N585" s="38">
        <v>1386</v>
      </c>
      <c r="O585" s="173">
        <v>1522</v>
      </c>
      <c r="P585">
        <v>1545</v>
      </c>
      <c r="Q585">
        <v>1049</v>
      </c>
      <c r="R585" s="38"/>
    </row>
    <row r="586" spans="1:18" x14ac:dyDescent="0.25">
      <c r="A586" s="38">
        <f>+COUNTIF($B$1:B586,ESTADISTICAS!B$9)</f>
        <v>25</v>
      </c>
      <c r="B586">
        <v>41</v>
      </c>
      <c r="C586" t="s">
        <v>289</v>
      </c>
      <c r="D586">
        <v>41206</v>
      </c>
      <c r="E586" s="38" t="s">
        <v>849</v>
      </c>
      <c r="F586" s="38" t="s">
        <v>67</v>
      </c>
      <c r="G586" s="38" t="s">
        <v>67</v>
      </c>
      <c r="H586" s="38">
        <v>1</v>
      </c>
      <c r="I586" s="38" t="s">
        <v>67</v>
      </c>
      <c r="J586" s="38" t="s">
        <v>67</v>
      </c>
      <c r="K586" s="38">
        <v>1</v>
      </c>
      <c r="L586" s="38" t="s">
        <v>67</v>
      </c>
      <c r="M586" s="38" t="s">
        <v>67</v>
      </c>
      <c r="N586" s="38">
        <v>0</v>
      </c>
      <c r="O586" s="173" t="s">
        <v>67</v>
      </c>
      <c r="P586" t="s">
        <v>67</v>
      </c>
      <c r="Q586">
        <v>0</v>
      </c>
      <c r="R586" s="38"/>
    </row>
    <row r="587" spans="1:18" x14ac:dyDescent="0.25">
      <c r="A587" s="38">
        <f>+COUNTIF($B$1:B587,ESTADISTICAS!B$9)</f>
        <v>25</v>
      </c>
      <c r="B587">
        <v>41</v>
      </c>
      <c r="C587" t="s">
        <v>289</v>
      </c>
      <c r="D587">
        <v>41298</v>
      </c>
      <c r="E587" s="38" t="s">
        <v>2654</v>
      </c>
      <c r="F587" s="38">
        <v>1377</v>
      </c>
      <c r="G587" s="38">
        <v>1293</v>
      </c>
      <c r="H587" s="38">
        <v>1301</v>
      </c>
      <c r="I587" s="38">
        <v>1504</v>
      </c>
      <c r="J587" s="38">
        <v>1766</v>
      </c>
      <c r="K587" s="38">
        <v>2221</v>
      </c>
      <c r="L587" s="38">
        <v>2311</v>
      </c>
      <c r="M587" s="38">
        <v>2136</v>
      </c>
      <c r="N587" s="38">
        <v>2283</v>
      </c>
      <c r="O587" s="173">
        <v>2411</v>
      </c>
      <c r="P587">
        <v>2843</v>
      </c>
      <c r="Q587">
        <v>2424</v>
      </c>
      <c r="R587" s="38"/>
    </row>
    <row r="588" spans="1:18" x14ac:dyDescent="0.25">
      <c r="A588" s="38">
        <f>+COUNTIF($B$1:B588,ESTADISTICAS!B$9)</f>
        <v>25</v>
      </c>
      <c r="B588">
        <v>41</v>
      </c>
      <c r="C588" t="s">
        <v>289</v>
      </c>
      <c r="D588">
        <v>41306</v>
      </c>
      <c r="E588" s="38" t="s">
        <v>850</v>
      </c>
      <c r="F588" s="38">
        <v>65</v>
      </c>
      <c r="G588" s="38">
        <v>103</v>
      </c>
      <c r="H588" s="38">
        <v>155</v>
      </c>
      <c r="I588" s="38">
        <v>134</v>
      </c>
      <c r="J588" s="38">
        <v>160</v>
      </c>
      <c r="K588" s="38">
        <v>72</v>
      </c>
      <c r="L588" s="38">
        <v>33</v>
      </c>
      <c r="M588" s="38">
        <v>57</v>
      </c>
      <c r="N588" s="38">
        <v>1</v>
      </c>
      <c r="O588" s="173">
        <v>4</v>
      </c>
      <c r="P588">
        <v>1</v>
      </c>
      <c r="Q588">
        <v>0</v>
      </c>
      <c r="R588" s="38"/>
    </row>
    <row r="589" spans="1:18" x14ac:dyDescent="0.25">
      <c r="A589" s="38">
        <f>+COUNTIF($B$1:B589,ESTADISTICAS!B$9)</f>
        <v>25</v>
      </c>
      <c r="B589">
        <v>41</v>
      </c>
      <c r="C589" t="s">
        <v>289</v>
      </c>
      <c r="D589">
        <v>41319</v>
      </c>
      <c r="E589" s="38" t="s">
        <v>396</v>
      </c>
      <c r="F589" s="38">
        <v>31</v>
      </c>
      <c r="G589" s="38">
        <v>50</v>
      </c>
      <c r="H589" s="38">
        <v>60</v>
      </c>
      <c r="I589" s="38">
        <v>53</v>
      </c>
      <c r="J589" s="38">
        <v>77</v>
      </c>
      <c r="K589" s="38">
        <v>20</v>
      </c>
      <c r="L589" s="38">
        <v>17</v>
      </c>
      <c r="M589" s="38">
        <v>17</v>
      </c>
      <c r="N589" s="38">
        <v>3</v>
      </c>
      <c r="O589" s="173">
        <v>0</v>
      </c>
      <c r="P589" t="s">
        <v>67</v>
      </c>
      <c r="Q589">
        <v>0</v>
      </c>
      <c r="R589" s="38"/>
    </row>
    <row r="590" spans="1:18" x14ac:dyDescent="0.25">
      <c r="A590" s="38">
        <f>+COUNTIF($B$1:B590,ESTADISTICAS!B$9)</f>
        <v>25</v>
      </c>
      <c r="B590">
        <v>41</v>
      </c>
      <c r="C590" t="s">
        <v>289</v>
      </c>
      <c r="D590">
        <v>41349</v>
      </c>
      <c r="E590" s="38" t="s">
        <v>851</v>
      </c>
      <c r="F590" s="38">
        <v>42</v>
      </c>
      <c r="G590" s="38" t="s">
        <v>67</v>
      </c>
      <c r="H590" s="38" t="s">
        <v>67</v>
      </c>
      <c r="I590" s="38" t="s">
        <v>67</v>
      </c>
      <c r="J590" s="38" t="s">
        <v>67</v>
      </c>
      <c r="K590" s="38" t="s">
        <v>67</v>
      </c>
      <c r="L590" s="38" t="s">
        <v>67</v>
      </c>
      <c r="M590" s="38" t="s">
        <v>67</v>
      </c>
      <c r="N590" s="38">
        <v>0</v>
      </c>
      <c r="O590" s="173" t="s">
        <v>67</v>
      </c>
      <c r="P590" t="s">
        <v>67</v>
      </c>
      <c r="Q590">
        <v>0</v>
      </c>
      <c r="R590" s="38"/>
    </row>
    <row r="591" spans="1:18" x14ac:dyDescent="0.25">
      <c r="A591" s="38">
        <f>+COUNTIF($B$1:B591,ESTADISTICAS!B$9)</f>
        <v>25</v>
      </c>
      <c r="B591">
        <v>41</v>
      </c>
      <c r="C591" t="s">
        <v>289</v>
      </c>
      <c r="D591">
        <v>41357</v>
      </c>
      <c r="E591" s="38" t="s">
        <v>2655</v>
      </c>
      <c r="F591" s="38">
        <v>69</v>
      </c>
      <c r="G591" s="38">
        <v>71</v>
      </c>
      <c r="H591" s="38">
        <v>61</v>
      </c>
      <c r="I591" s="38">
        <v>14</v>
      </c>
      <c r="J591" s="38" t="s">
        <v>67</v>
      </c>
      <c r="K591" s="38" t="s">
        <v>67</v>
      </c>
      <c r="L591" s="38" t="s">
        <v>67</v>
      </c>
      <c r="M591" s="38" t="s">
        <v>67</v>
      </c>
      <c r="N591" s="38">
        <v>0</v>
      </c>
      <c r="O591" s="173" t="s">
        <v>67</v>
      </c>
      <c r="P591">
        <v>29</v>
      </c>
      <c r="Q591">
        <v>17</v>
      </c>
      <c r="R591" s="38"/>
    </row>
    <row r="592" spans="1:18" x14ac:dyDescent="0.25">
      <c r="A592" s="38">
        <f>+COUNTIF($B$1:B592,ESTADISTICAS!B$9)</f>
        <v>25</v>
      </c>
      <c r="B592">
        <v>41</v>
      </c>
      <c r="C592" t="s">
        <v>289</v>
      </c>
      <c r="D592">
        <v>41359</v>
      </c>
      <c r="E592" s="38" t="s">
        <v>852</v>
      </c>
      <c r="F592" s="38" t="s">
        <v>67</v>
      </c>
      <c r="G592" s="38" t="s">
        <v>67</v>
      </c>
      <c r="H592" s="38">
        <v>2</v>
      </c>
      <c r="I592" s="38">
        <v>1</v>
      </c>
      <c r="J592" s="38">
        <v>31</v>
      </c>
      <c r="K592" s="38" t="s">
        <v>67</v>
      </c>
      <c r="L592" s="38">
        <v>1</v>
      </c>
      <c r="M592" s="38">
        <v>2</v>
      </c>
      <c r="N592" s="38">
        <v>0</v>
      </c>
      <c r="O592" s="173" t="s">
        <v>67</v>
      </c>
      <c r="P592" t="s">
        <v>67</v>
      </c>
      <c r="Q592">
        <v>0</v>
      </c>
      <c r="R592" s="38"/>
    </row>
    <row r="593" spans="1:18" x14ac:dyDescent="0.25">
      <c r="A593" s="38">
        <f>+COUNTIF($B$1:B593,ESTADISTICAS!B$9)</f>
        <v>25</v>
      </c>
      <c r="B593">
        <v>41</v>
      </c>
      <c r="C593" t="s">
        <v>289</v>
      </c>
      <c r="D593">
        <v>41378</v>
      </c>
      <c r="E593" s="38" t="s">
        <v>853</v>
      </c>
      <c r="F593" s="38">
        <v>87</v>
      </c>
      <c r="G593" s="38">
        <v>52</v>
      </c>
      <c r="H593" s="38">
        <v>108</v>
      </c>
      <c r="I593" s="38">
        <v>94</v>
      </c>
      <c r="J593" s="38">
        <v>20</v>
      </c>
      <c r="K593" s="38" t="s">
        <v>67</v>
      </c>
      <c r="L593" s="38" t="s">
        <v>67</v>
      </c>
      <c r="M593" s="38" t="s">
        <v>67</v>
      </c>
      <c r="N593" s="38">
        <v>0</v>
      </c>
      <c r="O593" s="173">
        <v>0</v>
      </c>
      <c r="P593">
        <v>1</v>
      </c>
      <c r="Q593">
        <v>0</v>
      </c>
      <c r="R593" s="38"/>
    </row>
    <row r="594" spans="1:18" x14ac:dyDescent="0.25">
      <c r="A594" s="38">
        <f>+COUNTIF($B$1:B594,ESTADISTICAS!B$9)</f>
        <v>25</v>
      </c>
      <c r="B594">
        <v>41</v>
      </c>
      <c r="C594" t="s">
        <v>289</v>
      </c>
      <c r="D594">
        <v>41396</v>
      </c>
      <c r="E594" s="38" t="s">
        <v>854</v>
      </c>
      <c r="F594" s="38">
        <v>1545</v>
      </c>
      <c r="G594" s="38">
        <v>1623</v>
      </c>
      <c r="H594" s="38">
        <v>1627</v>
      </c>
      <c r="I594" s="38">
        <v>1803</v>
      </c>
      <c r="J594" s="38">
        <v>1847</v>
      </c>
      <c r="K594" s="38">
        <v>2243</v>
      </c>
      <c r="L594" s="38">
        <v>2386</v>
      </c>
      <c r="M594" s="38">
        <v>2583</v>
      </c>
      <c r="N594" s="38">
        <v>2758</v>
      </c>
      <c r="O594" s="173">
        <v>2669</v>
      </c>
      <c r="P594">
        <v>2686</v>
      </c>
      <c r="Q594">
        <v>2671</v>
      </c>
      <c r="R594" s="38"/>
    </row>
    <row r="595" spans="1:18" x14ac:dyDescent="0.25">
      <c r="A595" s="38">
        <f>+COUNTIF($B$1:B595,ESTADISTICAS!B$9)</f>
        <v>25</v>
      </c>
      <c r="B595">
        <v>41</v>
      </c>
      <c r="C595" t="s">
        <v>289</v>
      </c>
      <c r="D595">
        <v>41483</v>
      </c>
      <c r="E595" s="38" t="s">
        <v>2656</v>
      </c>
      <c r="F595" s="38">
        <v>21</v>
      </c>
      <c r="G595" s="38">
        <v>19</v>
      </c>
      <c r="H595" s="38" t="s">
        <v>67</v>
      </c>
      <c r="I595" s="38">
        <v>1</v>
      </c>
      <c r="J595" s="38" t="s">
        <v>67</v>
      </c>
      <c r="K595" s="38" t="s">
        <v>67</v>
      </c>
      <c r="L595" s="38" t="s">
        <v>67</v>
      </c>
      <c r="M595" s="38" t="s">
        <v>67</v>
      </c>
      <c r="N595" s="38">
        <v>0</v>
      </c>
      <c r="O595" s="173">
        <v>0</v>
      </c>
      <c r="P595">
        <v>1</v>
      </c>
      <c r="Q595">
        <v>1</v>
      </c>
      <c r="R595" s="38"/>
    </row>
    <row r="596" spans="1:18" x14ac:dyDescent="0.25">
      <c r="A596" s="38">
        <f>+COUNTIF($B$1:B596,ESTADISTICAS!B$9)</f>
        <v>25</v>
      </c>
      <c r="B596">
        <v>41</v>
      </c>
      <c r="C596" t="s">
        <v>289</v>
      </c>
      <c r="D596">
        <v>41518</v>
      </c>
      <c r="E596" s="38" t="s">
        <v>855</v>
      </c>
      <c r="F596" s="38">
        <v>54</v>
      </c>
      <c r="G596" s="38">
        <v>62</v>
      </c>
      <c r="H596" s="38">
        <v>51</v>
      </c>
      <c r="I596" s="38">
        <v>61</v>
      </c>
      <c r="J596" s="38">
        <v>14</v>
      </c>
      <c r="K596" s="38" t="s">
        <v>67</v>
      </c>
      <c r="L596" s="38">
        <v>1</v>
      </c>
      <c r="M596" s="38" t="s">
        <v>67</v>
      </c>
      <c r="N596" s="38">
        <v>0</v>
      </c>
      <c r="O596" s="173">
        <v>0</v>
      </c>
      <c r="P596">
        <v>1</v>
      </c>
      <c r="Q596">
        <v>0</v>
      </c>
      <c r="R596" s="38"/>
    </row>
    <row r="597" spans="1:18" x14ac:dyDescent="0.25">
      <c r="A597" s="38">
        <f>+COUNTIF($B$1:B597,ESTADISTICAS!B$9)</f>
        <v>25</v>
      </c>
      <c r="B597">
        <v>41</v>
      </c>
      <c r="C597" t="s">
        <v>289</v>
      </c>
      <c r="D597">
        <v>41524</v>
      </c>
      <c r="E597" s="38" t="s">
        <v>856</v>
      </c>
      <c r="F597" s="38">
        <v>38</v>
      </c>
      <c r="G597" s="38" t="s">
        <v>67</v>
      </c>
      <c r="H597" s="38">
        <v>1</v>
      </c>
      <c r="I597" s="38">
        <v>1</v>
      </c>
      <c r="J597" s="38" t="s">
        <v>67</v>
      </c>
      <c r="K597" s="38" t="s">
        <v>67</v>
      </c>
      <c r="L597" s="38" t="s">
        <v>67</v>
      </c>
      <c r="M597" s="38">
        <v>5</v>
      </c>
      <c r="N597" s="38">
        <v>0</v>
      </c>
      <c r="O597" s="173">
        <v>1</v>
      </c>
      <c r="P597">
        <v>1</v>
      </c>
      <c r="Q597">
        <v>1</v>
      </c>
      <c r="R597" s="38"/>
    </row>
    <row r="598" spans="1:18" x14ac:dyDescent="0.25">
      <c r="A598" s="38">
        <f>+COUNTIF($B$1:B598,ESTADISTICAS!B$9)</f>
        <v>25</v>
      </c>
      <c r="B598">
        <v>41</v>
      </c>
      <c r="C598" t="s">
        <v>289</v>
      </c>
      <c r="D598">
        <v>41548</v>
      </c>
      <c r="E598" s="38" t="s">
        <v>857</v>
      </c>
      <c r="F598" s="38">
        <v>19</v>
      </c>
      <c r="G598" s="38">
        <v>34</v>
      </c>
      <c r="H598" s="38">
        <v>97</v>
      </c>
      <c r="I598" s="38">
        <v>81</v>
      </c>
      <c r="J598" s="38">
        <v>45</v>
      </c>
      <c r="K598" s="38">
        <v>4</v>
      </c>
      <c r="L598" s="38" t="s">
        <v>67</v>
      </c>
      <c r="M598" s="38" t="s">
        <v>67</v>
      </c>
      <c r="N598" s="38">
        <v>0</v>
      </c>
      <c r="O598" s="173" t="s">
        <v>67</v>
      </c>
      <c r="P598" t="s">
        <v>67</v>
      </c>
      <c r="Q598">
        <v>0</v>
      </c>
      <c r="R598" s="38"/>
    </row>
    <row r="599" spans="1:18" x14ac:dyDescent="0.25">
      <c r="A599" s="38">
        <f>+COUNTIF($B$1:B599,ESTADISTICAS!B$9)</f>
        <v>25</v>
      </c>
      <c r="B599">
        <v>41</v>
      </c>
      <c r="C599" t="s">
        <v>289</v>
      </c>
      <c r="D599">
        <v>41551</v>
      </c>
      <c r="E599" s="38" t="s">
        <v>858</v>
      </c>
      <c r="F599" s="38">
        <v>3124</v>
      </c>
      <c r="G599" s="38">
        <v>3242</v>
      </c>
      <c r="H599" s="38">
        <v>3654</v>
      </c>
      <c r="I599" s="38">
        <v>4338</v>
      </c>
      <c r="J599" s="38">
        <v>4657</v>
      </c>
      <c r="K599" s="38">
        <v>5061</v>
      </c>
      <c r="L599" s="38">
        <v>5592</v>
      </c>
      <c r="M599" s="38">
        <v>6084</v>
      </c>
      <c r="N599" s="38">
        <v>5744</v>
      </c>
      <c r="O599" s="173">
        <v>6282</v>
      </c>
      <c r="P599">
        <v>6745</v>
      </c>
      <c r="Q599">
        <v>6795</v>
      </c>
      <c r="R599" s="38"/>
    </row>
    <row r="600" spans="1:18" x14ac:dyDescent="0.25">
      <c r="A600" s="38">
        <f>+COUNTIF($B$1:B600,ESTADISTICAS!B$9)</f>
        <v>25</v>
      </c>
      <c r="B600">
        <v>41</v>
      </c>
      <c r="C600" t="s">
        <v>289</v>
      </c>
      <c r="D600">
        <v>41615</v>
      </c>
      <c r="E600" s="38" t="s">
        <v>859</v>
      </c>
      <c r="F600" s="38">
        <v>60</v>
      </c>
      <c r="G600" s="38" t="s">
        <v>67</v>
      </c>
      <c r="H600" s="38">
        <v>35</v>
      </c>
      <c r="I600" s="38">
        <v>56</v>
      </c>
      <c r="J600" s="38">
        <v>127</v>
      </c>
      <c r="K600" s="38">
        <v>312</v>
      </c>
      <c r="L600" s="38">
        <v>506</v>
      </c>
      <c r="M600" s="38">
        <v>599</v>
      </c>
      <c r="N600" s="38">
        <v>694</v>
      </c>
      <c r="O600" s="173">
        <v>713</v>
      </c>
      <c r="P600">
        <v>838</v>
      </c>
      <c r="Q600">
        <v>837</v>
      </c>
      <c r="R600" s="38"/>
    </row>
    <row r="601" spans="1:18" x14ac:dyDescent="0.25">
      <c r="A601" s="38">
        <f>+COUNTIF($B$1:B601,ESTADISTICAS!B$9)</f>
        <v>25</v>
      </c>
      <c r="B601">
        <v>41</v>
      </c>
      <c r="C601" t="s">
        <v>289</v>
      </c>
      <c r="D601">
        <v>41660</v>
      </c>
      <c r="E601" s="38" t="s">
        <v>860</v>
      </c>
      <c r="F601" s="38">
        <v>1</v>
      </c>
      <c r="G601" s="38" t="s">
        <v>67</v>
      </c>
      <c r="H601" s="38" t="s">
        <v>67</v>
      </c>
      <c r="I601" s="38" t="s">
        <v>67</v>
      </c>
      <c r="J601" s="38" t="s">
        <v>67</v>
      </c>
      <c r="K601" s="38" t="s">
        <v>67</v>
      </c>
      <c r="L601" s="38" t="s">
        <v>67</v>
      </c>
      <c r="M601" s="38" t="s">
        <v>67</v>
      </c>
      <c r="N601" s="38">
        <v>0</v>
      </c>
      <c r="O601" s="173" t="s">
        <v>67</v>
      </c>
      <c r="P601" t="s">
        <v>67</v>
      </c>
      <c r="Q601">
        <v>0</v>
      </c>
      <c r="R601" s="38"/>
    </row>
    <row r="602" spans="1:18" x14ac:dyDescent="0.25">
      <c r="A602" s="38">
        <f>+COUNTIF($B$1:B602,ESTADISTICAS!B$9)</f>
        <v>25</v>
      </c>
      <c r="B602">
        <v>41</v>
      </c>
      <c r="C602" t="s">
        <v>289</v>
      </c>
      <c r="D602">
        <v>41668</v>
      </c>
      <c r="E602" s="38" t="s">
        <v>2657</v>
      </c>
      <c r="F602" s="38">
        <v>51</v>
      </c>
      <c r="G602" s="38">
        <v>31</v>
      </c>
      <c r="H602" s="38">
        <v>32</v>
      </c>
      <c r="I602" s="38">
        <v>33</v>
      </c>
      <c r="J602" s="38">
        <v>56</v>
      </c>
      <c r="K602" s="38">
        <v>31</v>
      </c>
      <c r="L602" s="38">
        <v>32</v>
      </c>
      <c r="M602" s="38">
        <v>74</v>
      </c>
      <c r="N602" s="38">
        <v>19</v>
      </c>
      <c r="O602" s="173">
        <v>48</v>
      </c>
      <c r="P602">
        <v>39</v>
      </c>
      <c r="Q602">
        <v>62</v>
      </c>
      <c r="R602" s="38"/>
    </row>
    <row r="603" spans="1:18" x14ac:dyDescent="0.25">
      <c r="A603" s="38">
        <f>+COUNTIF($B$1:B603,ESTADISTICAS!B$9)</f>
        <v>25</v>
      </c>
      <c r="B603">
        <v>41</v>
      </c>
      <c r="C603" t="s">
        <v>289</v>
      </c>
      <c r="D603">
        <v>41676</v>
      </c>
      <c r="E603" s="38" t="s">
        <v>598</v>
      </c>
      <c r="F603" s="38">
        <v>36</v>
      </c>
      <c r="G603" s="38">
        <v>60</v>
      </c>
      <c r="H603" s="38">
        <v>71</v>
      </c>
      <c r="I603" s="38">
        <v>22</v>
      </c>
      <c r="J603" s="38">
        <v>9</v>
      </c>
      <c r="K603" s="38">
        <v>1</v>
      </c>
      <c r="L603" s="38" t="s">
        <v>67</v>
      </c>
      <c r="M603" s="38" t="s">
        <v>67</v>
      </c>
      <c r="N603" s="38">
        <v>0</v>
      </c>
      <c r="O603" s="173">
        <v>2</v>
      </c>
      <c r="P603" t="s">
        <v>67</v>
      </c>
      <c r="Q603">
        <v>0</v>
      </c>
      <c r="R603" s="38"/>
    </row>
    <row r="604" spans="1:18" x14ac:dyDescent="0.25">
      <c r="A604" s="38">
        <f>+COUNTIF($B$1:B604,ESTADISTICAS!B$9)</f>
        <v>25</v>
      </c>
      <c r="B604">
        <v>41</v>
      </c>
      <c r="C604" t="s">
        <v>289</v>
      </c>
      <c r="D604">
        <v>41770</v>
      </c>
      <c r="E604" s="38" t="s">
        <v>861</v>
      </c>
      <c r="F604" s="38">
        <v>93</v>
      </c>
      <c r="G604" s="38">
        <v>73</v>
      </c>
      <c r="H604" s="38">
        <v>59</v>
      </c>
      <c r="I604" s="38">
        <v>58</v>
      </c>
      <c r="J604" s="38">
        <v>29</v>
      </c>
      <c r="K604" s="38">
        <v>1</v>
      </c>
      <c r="L604" s="38" t="s">
        <v>67</v>
      </c>
      <c r="M604" s="38" t="s">
        <v>67</v>
      </c>
      <c r="N604" s="38">
        <v>0</v>
      </c>
      <c r="O604" s="173" t="s">
        <v>67</v>
      </c>
      <c r="P604" t="s">
        <v>67</v>
      </c>
      <c r="Q604">
        <v>0</v>
      </c>
      <c r="R604" s="38"/>
    </row>
    <row r="605" spans="1:18" x14ac:dyDescent="0.25">
      <c r="A605" s="38">
        <f>+COUNTIF($B$1:B605,ESTADISTICAS!B$9)</f>
        <v>25</v>
      </c>
      <c r="B605">
        <v>41</v>
      </c>
      <c r="C605" t="s">
        <v>289</v>
      </c>
      <c r="D605">
        <v>41791</v>
      </c>
      <c r="E605" s="38" t="s">
        <v>862</v>
      </c>
      <c r="F605" s="38">
        <v>59</v>
      </c>
      <c r="G605" s="38">
        <v>88</v>
      </c>
      <c r="H605" s="38">
        <v>92</v>
      </c>
      <c r="I605" s="38">
        <v>73</v>
      </c>
      <c r="J605" s="38">
        <v>14</v>
      </c>
      <c r="K605" s="38">
        <v>4</v>
      </c>
      <c r="L605" s="38">
        <v>1</v>
      </c>
      <c r="M605" s="38" t="s">
        <v>67</v>
      </c>
      <c r="N605" s="38">
        <v>0</v>
      </c>
      <c r="O605" s="173" t="s">
        <v>67</v>
      </c>
      <c r="P605" t="s">
        <v>67</v>
      </c>
      <c r="Q605">
        <v>0</v>
      </c>
      <c r="R605" s="38"/>
    </row>
    <row r="606" spans="1:18" x14ac:dyDescent="0.25">
      <c r="A606" s="38">
        <f>+COUNTIF($B$1:B606,ESTADISTICAS!B$9)</f>
        <v>25</v>
      </c>
      <c r="B606" s="172">
        <v>41</v>
      </c>
      <c r="C606" t="s">
        <v>289</v>
      </c>
      <c r="D606">
        <v>41797</v>
      </c>
      <c r="E606" s="38" t="s">
        <v>863</v>
      </c>
      <c r="F606" s="38">
        <v>29</v>
      </c>
      <c r="G606" s="38">
        <v>41</v>
      </c>
      <c r="H606" s="38">
        <v>82</v>
      </c>
      <c r="I606" s="38">
        <v>72</v>
      </c>
      <c r="J606" s="38">
        <v>33</v>
      </c>
      <c r="K606" s="38" t="s">
        <v>67</v>
      </c>
      <c r="L606" s="38" t="s">
        <v>67</v>
      </c>
      <c r="M606" s="38" t="s">
        <v>67</v>
      </c>
      <c r="N606" s="38">
        <v>0</v>
      </c>
      <c r="O606" s="173" t="s">
        <v>67</v>
      </c>
      <c r="P606" t="s">
        <v>67</v>
      </c>
      <c r="Q606">
        <v>0</v>
      </c>
      <c r="R606" s="38"/>
    </row>
    <row r="607" spans="1:18" x14ac:dyDescent="0.25">
      <c r="A607" s="38">
        <f>+COUNTIF($B$1:B607,ESTADISTICAS!B$9)</f>
        <v>25</v>
      </c>
      <c r="B607">
        <v>41</v>
      </c>
      <c r="C607" t="s">
        <v>289</v>
      </c>
      <c r="D607">
        <v>41799</v>
      </c>
      <c r="E607" s="38" t="s">
        <v>864</v>
      </c>
      <c r="F607" s="38" t="s">
        <v>67</v>
      </c>
      <c r="G607" s="38" t="s">
        <v>67</v>
      </c>
      <c r="H607" s="38" t="s">
        <v>67</v>
      </c>
      <c r="I607" s="38">
        <v>1</v>
      </c>
      <c r="J607" s="38" t="s">
        <v>67</v>
      </c>
      <c r="K607" s="38" t="s">
        <v>67</v>
      </c>
      <c r="L607" s="38" t="s">
        <v>67</v>
      </c>
      <c r="M607" s="38" t="s">
        <v>67</v>
      </c>
      <c r="N607" s="38">
        <v>0</v>
      </c>
      <c r="O607" s="173" t="s">
        <v>67</v>
      </c>
      <c r="P607" t="s">
        <v>67</v>
      </c>
      <c r="Q607">
        <v>0</v>
      </c>
      <c r="R607" s="38"/>
    </row>
    <row r="608" spans="1:18" x14ac:dyDescent="0.25">
      <c r="A608" s="38">
        <f>+COUNTIF($B$1:B608,ESTADISTICAS!B$9)</f>
        <v>25</v>
      </c>
      <c r="B608">
        <v>41</v>
      </c>
      <c r="C608" t="s">
        <v>289</v>
      </c>
      <c r="D608">
        <v>41801</v>
      </c>
      <c r="E608" s="38" t="s">
        <v>865</v>
      </c>
      <c r="F608" s="38">
        <v>45</v>
      </c>
      <c r="G608" s="38">
        <v>42</v>
      </c>
      <c r="H608" s="38">
        <v>27</v>
      </c>
      <c r="I608" s="38">
        <v>22</v>
      </c>
      <c r="J608" s="38">
        <v>14</v>
      </c>
      <c r="K608" s="38" t="s">
        <v>67</v>
      </c>
      <c r="L608" s="38" t="s">
        <v>67</v>
      </c>
      <c r="M608" s="38">
        <v>1</v>
      </c>
      <c r="N608" s="38">
        <v>0</v>
      </c>
      <c r="O608" s="173">
        <v>3</v>
      </c>
      <c r="P608" t="s">
        <v>67</v>
      </c>
      <c r="Q608">
        <v>0</v>
      </c>
      <c r="R608" s="38"/>
    </row>
    <row r="609" spans="1:18" x14ac:dyDescent="0.25">
      <c r="A609" s="38">
        <f>+COUNTIF($B$1:B609,ESTADISTICAS!B$9)</f>
        <v>25</v>
      </c>
      <c r="B609">
        <v>41</v>
      </c>
      <c r="C609" t="s">
        <v>289</v>
      </c>
      <c r="D609">
        <v>41807</v>
      </c>
      <c r="E609" s="38" t="s">
        <v>866</v>
      </c>
      <c r="F609" s="38">
        <v>2</v>
      </c>
      <c r="G609" s="38" t="s">
        <v>67</v>
      </c>
      <c r="H609" s="38">
        <v>2</v>
      </c>
      <c r="I609" s="38">
        <v>2</v>
      </c>
      <c r="J609" s="38" t="s">
        <v>67</v>
      </c>
      <c r="K609" s="38">
        <v>1</v>
      </c>
      <c r="L609" s="38" t="s">
        <v>67</v>
      </c>
      <c r="M609" s="38" t="s">
        <v>67</v>
      </c>
      <c r="N609" s="38">
        <v>0</v>
      </c>
      <c r="O609" s="173" t="s">
        <v>67</v>
      </c>
      <c r="P609" t="s">
        <v>67</v>
      </c>
      <c r="Q609">
        <v>0</v>
      </c>
      <c r="R609" s="38"/>
    </row>
    <row r="610" spans="1:18" x14ac:dyDescent="0.25">
      <c r="A610" s="38">
        <f>+COUNTIF($B$1:B610,ESTADISTICAS!B$9)</f>
        <v>25</v>
      </c>
      <c r="B610">
        <v>41</v>
      </c>
      <c r="C610" t="s">
        <v>289</v>
      </c>
      <c r="D610">
        <v>41872</v>
      </c>
      <c r="E610" s="38" t="s">
        <v>867</v>
      </c>
      <c r="F610" s="38" t="s">
        <v>67</v>
      </c>
      <c r="G610" s="38" t="s">
        <v>67</v>
      </c>
      <c r="H610" s="38">
        <v>30</v>
      </c>
      <c r="I610" s="38">
        <v>24</v>
      </c>
      <c r="J610" s="38">
        <v>17</v>
      </c>
      <c r="K610" s="38" t="s">
        <v>67</v>
      </c>
      <c r="L610" s="38">
        <v>1</v>
      </c>
      <c r="M610" s="38" t="s">
        <v>67</v>
      </c>
      <c r="N610" s="38">
        <v>0</v>
      </c>
      <c r="O610" s="173" t="s">
        <v>67</v>
      </c>
      <c r="P610" t="s">
        <v>67</v>
      </c>
      <c r="Q610">
        <v>0</v>
      </c>
      <c r="R610" s="38"/>
    </row>
    <row r="611" spans="1:18" x14ac:dyDescent="0.25">
      <c r="A611" s="38">
        <f>+COUNTIF($B$1:B611,ESTADISTICAS!B$9)</f>
        <v>25</v>
      </c>
      <c r="B611">
        <v>41</v>
      </c>
      <c r="C611" t="s">
        <v>289</v>
      </c>
      <c r="D611">
        <v>41885</v>
      </c>
      <c r="E611" s="38" t="s">
        <v>868</v>
      </c>
      <c r="F611" s="38" t="s">
        <v>67</v>
      </c>
      <c r="G611" s="38" t="s">
        <v>67</v>
      </c>
      <c r="H611" s="38">
        <v>1</v>
      </c>
      <c r="I611" s="38">
        <v>1</v>
      </c>
      <c r="J611" s="38" t="s">
        <v>67</v>
      </c>
      <c r="K611" s="38" t="s">
        <v>67</v>
      </c>
      <c r="L611" s="38" t="s">
        <v>67</v>
      </c>
      <c r="M611" s="38" t="s">
        <v>67</v>
      </c>
      <c r="N611" s="38">
        <v>0</v>
      </c>
      <c r="O611" s="173">
        <v>1</v>
      </c>
      <c r="P611">
        <v>1</v>
      </c>
      <c r="Q611">
        <v>0</v>
      </c>
      <c r="R611" s="38"/>
    </row>
    <row r="612" spans="1:18" x14ac:dyDescent="0.25">
      <c r="A612" s="38">
        <f>+COUNTIF($B$1:B612,ESTADISTICAS!B$9)</f>
        <v>25</v>
      </c>
      <c r="B612">
        <v>44</v>
      </c>
      <c r="C612" t="s">
        <v>869</v>
      </c>
      <c r="D612">
        <v>44001</v>
      </c>
      <c r="E612" s="38" t="s">
        <v>870</v>
      </c>
      <c r="F612" s="38">
        <v>8369</v>
      </c>
      <c r="G612" s="38">
        <v>8518</v>
      </c>
      <c r="H612" s="38">
        <v>8610</v>
      </c>
      <c r="I612" s="38">
        <v>8485</v>
      </c>
      <c r="J612" s="38">
        <v>10246</v>
      </c>
      <c r="K612" s="38">
        <v>11464</v>
      </c>
      <c r="L612" s="38">
        <v>11687</v>
      </c>
      <c r="M612" s="38">
        <v>12139</v>
      </c>
      <c r="N612" s="38">
        <v>12763</v>
      </c>
      <c r="O612" s="173">
        <v>13239</v>
      </c>
      <c r="P612">
        <v>13000</v>
      </c>
      <c r="Q612">
        <v>12941</v>
      </c>
      <c r="R612" s="38"/>
    </row>
    <row r="613" spans="1:18" x14ac:dyDescent="0.25">
      <c r="A613" s="38">
        <f>+COUNTIF($B$1:B613,ESTADISTICAS!B$9)</f>
        <v>25</v>
      </c>
      <c r="B613">
        <v>44</v>
      </c>
      <c r="C613" t="s">
        <v>869</v>
      </c>
      <c r="D613">
        <v>44035</v>
      </c>
      <c r="E613" s="38" t="s">
        <v>653</v>
      </c>
      <c r="F613" s="38">
        <v>445</v>
      </c>
      <c r="G613" s="38">
        <v>165</v>
      </c>
      <c r="H613" s="38">
        <v>221</v>
      </c>
      <c r="I613" s="38">
        <v>90</v>
      </c>
      <c r="J613" s="38">
        <v>43</v>
      </c>
      <c r="K613" s="38">
        <v>3</v>
      </c>
      <c r="L613" s="38">
        <v>29</v>
      </c>
      <c r="M613" s="38">
        <v>46</v>
      </c>
      <c r="N613" s="38">
        <v>17</v>
      </c>
      <c r="O613" s="173">
        <v>13</v>
      </c>
      <c r="P613" t="s">
        <v>67</v>
      </c>
      <c r="Q613">
        <v>0</v>
      </c>
      <c r="R613" s="38"/>
    </row>
    <row r="614" spans="1:18" x14ac:dyDescent="0.25">
      <c r="A614" s="38">
        <f>+COUNTIF($B$1:B614,ESTADISTICAS!B$9)</f>
        <v>25</v>
      </c>
      <c r="B614">
        <v>44</v>
      </c>
      <c r="C614" t="s">
        <v>869</v>
      </c>
      <c r="D614">
        <v>44078</v>
      </c>
      <c r="E614" s="38" t="s">
        <v>871</v>
      </c>
      <c r="F614" s="38">
        <v>57</v>
      </c>
      <c r="G614" s="38" t="s">
        <v>67</v>
      </c>
      <c r="H614" s="38">
        <v>100</v>
      </c>
      <c r="I614" s="38">
        <v>117</v>
      </c>
      <c r="J614" s="38">
        <v>85</v>
      </c>
      <c r="K614" s="38">
        <v>36</v>
      </c>
      <c r="L614" s="38" t="s">
        <v>67</v>
      </c>
      <c r="M614" s="38" t="s">
        <v>67</v>
      </c>
      <c r="N614" s="38">
        <v>0</v>
      </c>
      <c r="O614" s="173" t="s">
        <v>67</v>
      </c>
      <c r="P614" t="s">
        <v>67</v>
      </c>
      <c r="Q614">
        <v>0</v>
      </c>
      <c r="R614" s="38"/>
    </row>
    <row r="615" spans="1:18" x14ac:dyDescent="0.25">
      <c r="A615" s="38">
        <f>+COUNTIF($B$1:B615,ESTADISTICAS!B$9)</f>
        <v>25</v>
      </c>
      <c r="B615">
        <v>44</v>
      </c>
      <c r="C615" t="s">
        <v>869</v>
      </c>
      <c r="D615">
        <v>44090</v>
      </c>
      <c r="E615" s="38" t="s">
        <v>872</v>
      </c>
      <c r="F615" s="38">
        <v>139</v>
      </c>
      <c r="G615" s="38">
        <v>10</v>
      </c>
      <c r="H615" s="38" t="s">
        <v>67</v>
      </c>
      <c r="I615" s="38" t="s">
        <v>67</v>
      </c>
      <c r="J615" s="38" t="s">
        <v>67</v>
      </c>
      <c r="K615" s="38" t="s">
        <v>67</v>
      </c>
      <c r="L615" s="38" t="s">
        <v>67</v>
      </c>
      <c r="M615" s="38" t="s">
        <v>67</v>
      </c>
      <c r="N615" s="38">
        <v>0</v>
      </c>
      <c r="O615" s="173">
        <v>2</v>
      </c>
      <c r="P615" t="s">
        <v>67</v>
      </c>
      <c r="Q615">
        <v>0</v>
      </c>
      <c r="R615" s="38"/>
    </row>
    <row r="616" spans="1:18" x14ac:dyDescent="0.25">
      <c r="A616" s="38">
        <f>+COUNTIF($B$1:B616,ESTADISTICAS!B$9)</f>
        <v>25</v>
      </c>
      <c r="B616">
        <v>44</v>
      </c>
      <c r="C616" t="s">
        <v>869</v>
      </c>
      <c r="D616">
        <v>44098</v>
      </c>
      <c r="E616" s="38" t="s">
        <v>873</v>
      </c>
      <c r="F616" s="38">
        <v>107</v>
      </c>
      <c r="G616" s="38">
        <v>134</v>
      </c>
      <c r="H616" s="38">
        <v>125</v>
      </c>
      <c r="I616" s="38">
        <v>37</v>
      </c>
      <c r="J616" s="38" t="s">
        <v>67</v>
      </c>
      <c r="K616" s="38">
        <v>33</v>
      </c>
      <c r="L616" s="38">
        <v>10</v>
      </c>
      <c r="M616" s="38" t="s">
        <v>67</v>
      </c>
      <c r="N616" s="38">
        <v>0</v>
      </c>
      <c r="O616" s="173" t="s">
        <v>67</v>
      </c>
      <c r="P616" t="s">
        <v>67</v>
      </c>
      <c r="Q616">
        <v>0</v>
      </c>
      <c r="R616" s="38"/>
    </row>
    <row r="617" spans="1:18" x14ac:dyDescent="0.25">
      <c r="A617" s="38">
        <f>+COUNTIF($B$1:B617,ESTADISTICAS!B$9)</f>
        <v>25</v>
      </c>
      <c r="B617">
        <v>44</v>
      </c>
      <c r="C617" t="s">
        <v>869</v>
      </c>
      <c r="D617">
        <v>44110</v>
      </c>
      <c r="E617" s="38" t="s">
        <v>874</v>
      </c>
      <c r="F617" s="38">
        <v>1</v>
      </c>
      <c r="G617" s="38">
        <v>36</v>
      </c>
      <c r="H617" s="38">
        <v>37</v>
      </c>
      <c r="I617" s="38">
        <v>37</v>
      </c>
      <c r="J617" s="38">
        <v>20</v>
      </c>
      <c r="K617" s="38" t="s">
        <v>67</v>
      </c>
      <c r="L617" s="38" t="s">
        <v>67</v>
      </c>
      <c r="M617" s="38" t="s">
        <v>67</v>
      </c>
      <c r="N617" s="38">
        <v>0</v>
      </c>
      <c r="O617" s="173" t="s">
        <v>67</v>
      </c>
      <c r="P617" t="s">
        <v>67</v>
      </c>
      <c r="Q617">
        <v>0</v>
      </c>
      <c r="R617" s="38"/>
    </row>
    <row r="618" spans="1:18" x14ac:dyDescent="0.25">
      <c r="A618" s="38">
        <f>+COUNTIF($B$1:B618,ESTADISTICAS!B$9)</f>
        <v>25</v>
      </c>
      <c r="B618">
        <v>44</v>
      </c>
      <c r="C618" t="s">
        <v>869</v>
      </c>
      <c r="D618">
        <v>44279</v>
      </c>
      <c r="E618" s="38" t="s">
        <v>875</v>
      </c>
      <c r="F618" s="38">
        <v>1595</v>
      </c>
      <c r="G618" s="38">
        <v>1183</v>
      </c>
      <c r="H618" s="38">
        <v>1339</v>
      </c>
      <c r="I618" s="38">
        <v>1741</v>
      </c>
      <c r="J618" s="38">
        <v>2767</v>
      </c>
      <c r="K618" s="38">
        <v>4052</v>
      </c>
      <c r="L618" s="38">
        <v>4312</v>
      </c>
      <c r="M618" s="38">
        <v>4536</v>
      </c>
      <c r="N618" s="38">
        <v>4488</v>
      </c>
      <c r="O618" s="173">
        <v>3876</v>
      </c>
      <c r="P618">
        <v>3567</v>
      </c>
      <c r="Q618">
        <v>2980</v>
      </c>
      <c r="R618" s="38"/>
    </row>
    <row r="619" spans="1:18" x14ac:dyDescent="0.25">
      <c r="A619" s="38">
        <f>+COUNTIF($B$1:B619,ESTADISTICAS!B$9)</f>
        <v>25</v>
      </c>
      <c r="B619">
        <v>44</v>
      </c>
      <c r="C619" t="s">
        <v>869</v>
      </c>
      <c r="D619">
        <v>44378</v>
      </c>
      <c r="E619" s="38" t="s">
        <v>876</v>
      </c>
      <c r="F619" s="38" t="s">
        <v>67</v>
      </c>
      <c r="G619" s="38">
        <v>38</v>
      </c>
      <c r="H619" s="38">
        <v>38</v>
      </c>
      <c r="I619" s="38">
        <v>37</v>
      </c>
      <c r="J619" s="38" t="s">
        <v>67</v>
      </c>
      <c r="K619" s="38" t="s">
        <v>67</v>
      </c>
      <c r="L619" s="38" t="s">
        <v>67</v>
      </c>
      <c r="M619" s="38" t="s">
        <v>67</v>
      </c>
      <c r="N619" s="38">
        <v>0</v>
      </c>
      <c r="O619" s="173">
        <v>0</v>
      </c>
      <c r="P619">
        <v>1</v>
      </c>
      <c r="Q619">
        <v>0</v>
      </c>
      <c r="R619" s="38"/>
    </row>
    <row r="620" spans="1:18" x14ac:dyDescent="0.25">
      <c r="A620" s="38">
        <f>+COUNTIF($B$1:B620,ESTADISTICAS!B$9)</f>
        <v>25</v>
      </c>
      <c r="B620">
        <v>44</v>
      </c>
      <c r="C620" t="s">
        <v>869</v>
      </c>
      <c r="D620">
        <v>44420</v>
      </c>
      <c r="E620" s="38" t="s">
        <v>877</v>
      </c>
      <c r="F620" s="38" t="s">
        <v>67</v>
      </c>
      <c r="G620" s="38">
        <v>25</v>
      </c>
      <c r="H620" s="38">
        <v>61</v>
      </c>
      <c r="I620" s="38">
        <v>61</v>
      </c>
      <c r="J620" s="38">
        <v>24</v>
      </c>
      <c r="K620" s="38" t="s">
        <v>67</v>
      </c>
      <c r="L620" s="38" t="s">
        <v>67</v>
      </c>
      <c r="M620" s="38" t="s">
        <v>67</v>
      </c>
      <c r="N620" s="38">
        <v>0</v>
      </c>
      <c r="O620" s="173" t="s">
        <v>67</v>
      </c>
      <c r="P620" t="s">
        <v>67</v>
      </c>
      <c r="Q620">
        <v>0</v>
      </c>
      <c r="R620" s="38"/>
    </row>
    <row r="621" spans="1:18" x14ac:dyDescent="0.25">
      <c r="A621" s="38">
        <f>+COUNTIF($B$1:B621,ESTADISTICAS!B$9)</f>
        <v>25</v>
      </c>
      <c r="B621" s="172">
        <v>44</v>
      </c>
      <c r="C621" t="s">
        <v>869</v>
      </c>
      <c r="D621">
        <v>44430</v>
      </c>
      <c r="E621" s="38" t="s">
        <v>878</v>
      </c>
      <c r="F621" s="38">
        <v>1645</v>
      </c>
      <c r="G621" s="38">
        <v>1565</v>
      </c>
      <c r="H621" s="38">
        <v>1637</v>
      </c>
      <c r="I621" s="38">
        <v>1439</v>
      </c>
      <c r="J621" s="38">
        <v>1671</v>
      </c>
      <c r="K621" s="38">
        <v>2668</v>
      </c>
      <c r="L621" s="38">
        <v>2557</v>
      </c>
      <c r="M621" s="38">
        <v>2640</v>
      </c>
      <c r="N621" s="38">
        <v>2704</v>
      </c>
      <c r="O621" s="173">
        <v>2629</v>
      </c>
      <c r="P621">
        <v>2485</v>
      </c>
      <c r="Q621">
        <v>2535</v>
      </c>
      <c r="R621" s="38"/>
    </row>
    <row r="622" spans="1:18" x14ac:dyDescent="0.25">
      <c r="A622" s="38">
        <f>+COUNTIF($B$1:B622,ESTADISTICAS!B$9)</f>
        <v>25</v>
      </c>
      <c r="B622">
        <v>44</v>
      </c>
      <c r="C622" t="s">
        <v>869</v>
      </c>
      <c r="D622">
        <v>44560</v>
      </c>
      <c r="E622" s="38" t="s">
        <v>695</v>
      </c>
      <c r="F622" s="38">
        <v>89</v>
      </c>
      <c r="G622" s="38">
        <v>65</v>
      </c>
      <c r="H622" s="38">
        <v>80</v>
      </c>
      <c r="I622" s="38">
        <v>48</v>
      </c>
      <c r="J622" s="38">
        <v>220</v>
      </c>
      <c r="K622" s="38">
        <v>378</v>
      </c>
      <c r="L622" s="38">
        <v>399</v>
      </c>
      <c r="M622" s="38">
        <v>506</v>
      </c>
      <c r="N622" s="38">
        <v>346</v>
      </c>
      <c r="O622" s="173">
        <v>281</v>
      </c>
      <c r="P622">
        <v>161</v>
      </c>
      <c r="Q622">
        <v>137</v>
      </c>
      <c r="R622" s="38"/>
    </row>
    <row r="623" spans="1:18" x14ac:dyDescent="0.25">
      <c r="A623" s="38">
        <f>+COUNTIF($B$1:B623,ESTADISTICAS!B$9)</f>
        <v>25</v>
      </c>
      <c r="B623">
        <v>44</v>
      </c>
      <c r="C623" t="s">
        <v>869</v>
      </c>
      <c r="D623">
        <v>44650</v>
      </c>
      <c r="E623" s="38" t="s">
        <v>879</v>
      </c>
      <c r="F623" s="38">
        <v>986</v>
      </c>
      <c r="G623" s="38">
        <v>921</v>
      </c>
      <c r="H623" s="38">
        <v>333</v>
      </c>
      <c r="I623" s="38">
        <v>1059</v>
      </c>
      <c r="J623" s="38">
        <v>871</v>
      </c>
      <c r="K623" s="38">
        <v>583</v>
      </c>
      <c r="L623" s="38">
        <v>360</v>
      </c>
      <c r="M623" s="38">
        <v>252</v>
      </c>
      <c r="N623" s="38">
        <v>283</v>
      </c>
      <c r="O623" s="173">
        <v>416</v>
      </c>
      <c r="P623">
        <v>629</v>
      </c>
      <c r="Q623">
        <v>953</v>
      </c>
      <c r="R623" s="38"/>
    </row>
    <row r="624" spans="1:18" x14ac:dyDescent="0.25">
      <c r="A624" s="38">
        <f>+COUNTIF($B$1:B624,ESTADISTICAS!B$9)</f>
        <v>25</v>
      </c>
      <c r="B624">
        <v>44</v>
      </c>
      <c r="C624" t="s">
        <v>869</v>
      </c>
      <c r="D624">
        <v>44847</v>
      </c>
      <c r="E624" s="38" t="s">
        <v>880</v>
      </c>
      <c r="F624" s="38">
        <v>166</v>
      </c>
      <c r="G624" s="38">
        <v>142</v>
      </c>
      <c r="H624" s="38">
        <v>123</v>
      </c>
      <c r="I624" s="38">
        <v>132</v>
      </c>
      <c r="J624" s="38">
        <v>89</v>
      </c>
      <c r="K624" s="38">
        <v>79</v>
      </c>
      <c r="L624" s="38" t="s">
        <v>67</v>
      </c>
      <c r="M624" s="38">
        <v>51</v>
      </c>
      <c r="N624" s="38">
        <v>34</v>
      </c>
      <c r="O624" s="173">
        <v>38</v>
      </c>
      <c r="P624">
        <v>61</v>
      </c>
      <c r="Q624">
        <v>259</v>
      </c>
      <c r="R624" s="38"/>
    </row>
    <row r="625" spans="1:18" x14ac:dyDescent="0.25">
      <c r="A625" s="38">
        <f>+COUNTIF($B$1:B625,ESTADISTICAS!B$9)</f>
        <v>25</v>
      </c>
      <c r="B625">
        <v>44</v>
      </c>
      <c r="C625" t="s">
        <v>869</v>
      </c>
      <c r="D625">
        <v>44855</v>
      </c>
      <c r="E625" s="38" t="s">
        <v>881</v>
      </c>
      <c r="F625" s="38">
        <v>135</v>
      </c>
      <c r="G625" s="38">
        <v>134</v>
      </c>
      <c r="H625" s="38">
        <v>35</v>
      </c>
      <c r="I625" s="38" t="s">
        <v>67</v>
      </c>
      <c r="J625" s="38" t="s">
        <v>67</v>
      </c>
      <c r="K625" s="38" t="s">
        <v>67</v>
      </c>
      <c r="L625" s="38" t="s">
        <v>67</v>
      </c>
      <c r="M625" s="38" t="s">
        <v>67</v>
      </c>
      <c r="N625" s="38">
        <v>0</v>
      </c>
      <c r="O625" s="173" t="s">
        <v>67</v>
      </c>
      <c r="P625" t="s">
        <v>67</v>
      </c>
      <c r="Q625">
        <v>0</v>
      </c>
      <c r="R625" s="38"/>
    </row>
    <row r="626" spans="1:18" x14ac:dyDescent="0.25">
      <c r="A626" s="38">
        <f>+COUNTIF($B$1:B626,ESTADISTICAS!B$9)</f>
        <v>25</v>
      </c>
      <c r="B626">
        <v>44</v>
      </c>
      <c r="C626" t="s">
        <v>869</v>
      </c>
      <c r="D626">
        <v>44874</v>
      </c>
      <c r="E626" s="38" t="s">
        <v>525</v>
      </c>
      <c r="F626" s="38">
        <v>607</v>
      </c>
      <c r="G626" s="38">
        <v>462</v>
      </c>
      <c r="H626" s="38">
        <v>539</v>
      </c>
      <c r="I626" s="38">
        <v>501</v>
      </c>
      <c r="J626" s="38">
        <v>634</v>
      </c>
      <c r="K626" s="38">
        <v>985</v>
      </c>
      <c r="L626" s="38">
        <v>833</v>
      </c>
      <c r="M626" s="38">
        <v>900</v>
      </c>
      <c r="N626" s="38">
        <v>931</v>
      </c>
      <c r="O626" s="173">
        <v>869</v>
      </c>
      <c r="P626">
        <v>848</v>
      </c>
      <c r="Q626">
        <v>860</v>
      </c>
      <c r="R626" s="38"/>
    </row>
    <row r="627" spans="1:18" x14ac:dyDescent="0.25">
      <c r="A627" s="38">
        <f>+COUNTIF($B$1:B627,ESTADISTICAS!B$9)</f>
        <v>25</v>
      </c>
      <c r="B627">
        <v>47</v>
      </c>
      <c r="C627" t="s">
        <v>201</v>
      </c>
      <c r="D627">
        <v>47001</v>
      </c>
      <c r="E627" s="38" t="s">
        <v>882</v>
      </c>
      <c r="F627" s="38">
        <v>20810</v>
      </c>
      <c r="G627" s="38">
        <v>29054</v>
      </c>
      <c r="H627" s="38">
        <v>32377</v>
      </c>
      <c r="I627" s="38">
        <v>34954</v>
      </c>
      <c r="J627" s="38">
        <v>35608</v>
      </c>
      <c r="K627" s="38">
        <v>38172</v>
      </c>
      <c r="L627" s="38">
        <v>37272</v>
      </c>
      <c r="M627" s="38">
        <v>37760</v>
      </c>
      <c r="N627" s="38">
        <v>34020</v>
      </c>
      <c r="O627" s="173">
        <v>35773</v>
      </c>
      <c r="P627">
        <v>38022</v>
      </c>
      <c r="Q627">
        <v>40062</v>
      </c>
      <c r="R627" s="38"/>
    </row>
    <row r="628" spans="1:18" x14ac:dyDescent="0.25">
      <c r="A628" s="38">
        <f>+COUNTIF($B$1:B628,ESTADISTICAS!B$9)</f>
        <v>25</v>
      </c>
      <c r="B628">
        <v>47</v>
      </c>
      <c r="C628" t="s">
        <v>201</v>
      </c>
      <c r="D628">
        <v>47030</v>
      </c>
      <c r="E628" s="38" t="s">
        <v>883</v>
      </c>
      <c r="F628" s="38">
        <v>81</v>
      </c>
      <c r="G628" s="38">
        <v>26</v>
      </c>
      <c r="H628" s="38">
        <v>26</v>
      </c>
      <c r="I628" s="38" t="s">
        <v>67</v>
      </c>
      <c r="J628" s="38" t="s">
        <v>67</v>
      </c>
      <c r="K628" s="38" t="s">
        <v>67</v>
      </c>
      <c r="L628" s="38" t="s">
        <v>67</v>
      </c>
      <c r="M628" s="38" t="s">
        <v>67</v>
      </c>
      <c r="N628" s="38">
        <v>0</v>
      </c>
      <c r="O628" s="173" t="s">
        <v>67</v>
      </c>
      <c r="P628" t="s">
        <v>67</v>
      </c>
      <c r="Q628">
        <v>0</v>
      </c>
      <c r="R628" s="38"/>
    </row>
    <row r="629" spans="1:18" x14ac:dyDescent="0.25">
      <c r="A629" s="38">
        <f>+COUNTIF($B$1:B629,ESTADISTICAS!B$9)</f>
        <v>25</v>
      </c>
      <c r="B629">
        <v>47</v>
      </c>
      <c r="C629" t="s">
        <v>201</v>
      </c>
      <c r="D629">
        <v>47053</v>
      </c>
      <c r="E629" s="38" t="s">
        <v>884</v>
      </c>
      <c r="F629" s="38">
        <v>150</v>
      </c>
      <c r="G629" s="38">
        <v>57</v>
      </c>
      <c r="H629" s="38">
        <v>81</v>
      </c>
      <c r="I629" s="38">
        <v>33</v>
      </c>
      <c r="J629" s="38">
        <v>28</v>
      </c>
      <c r="K629" s="38" t="s">
        <v>67</v>
      </c>
      <c r="L629" s="38" t="s">
        <v>67</v>
      </c>
      <c r="M629" s="38">
        <v>3</v>
      </c>
      <c r="N629" s="38">
        <v>0</v>
      </c>
      <c r="O629" s="173">
        <v>14</v>
      </c>
      <c r="P629">
        <v>3</v>
      </c>
      <c r="Q629">
        <v>0</v>
      </c>
      <c r="R629" s="38"/>
    </row>
    <row r="630" spans="1:18" x14ac:dyDescent="0.25">
      <c r="A630" s="38">
        <f>+COUNTIF($B$1:B630,ESTADISTICAS!B$9)</f>
        <v>25</v>
      </c>
      <c r="B630">
        <v>47</v>
      </c>
      <c r="C630" t="s">
        <v>201</v>
      </c>
      <c r="D630">
        <v>47058</v>
      </c>
      <c r="E630" s="38" t="s">
        <v>885</v>
      </c>
      <c r="F630" s="38">
        <v>61</v>
      </c>
      <c r="G630" s="38">
        <v>23</v>
      </c>
      <c r="H630" s="38">
        <v>2</v>
      </c>
      <c r="I630" s="38">
        <v>23</v>
      </c>
      <c r="J630" s="38">
        <v>1</v>
      </c>
      <c r="K630" s="38" t="s">
        <v>67</v>
      </c>
      <c r="L630" s="38" t="s">
        <v>67</v>
      </c>
      <c r="M630" s="38">
        <v>1</v>
      </c>
      <c r="N630" s="38">
        <v>0</v>
      </c>
      <c r="O630" s="173">
        <v>5</v>
      </c>
      <c r="P630" t="s">
        <v>67</v>
      </c>
      <c r="Q630">
        <v>0</v>
      </c>
      <c r="R630" s="38"/>
    </row>
    <row r="631" spans="1:18" x14ac:dyDescent="0.25">
      <c r="A631" s="38">
        <f>+COUNTIF($B$1:B631,ESTADISTICAS!B$9)</f>
        <v>25</v>
      </c>
      <c r="B631">
        <v>47</v>
      </c>
      <c r="C631" t="s">
        <v>201</v>
      </c>
      <c r="D631">
        <v>47161</v>
      </c>
      <c r="E631" s="38" t="s">
        <v>886</v>
      </c>
      <c r="F631" s="38" t="s">
        <v>67</v>
      </c>
      <c r="G631" s="38">
        <v>24</v>
      </c>
      <c r="H631" s="38" t="s">
        <v>67</v>
      </c>
      <c r="I631" s="38" t="s">
        <v>67</v>
      </c>
      <c r="J631" s="38" t="s">
        <v>67</v>
      </c>
      <c r="K631" s="38" t="s">
        <v>67</v>
      </c>
      <c r="L631" s="38" t="s">
        <v>67</v>
      </c>
      <c r="M631" s="38" t="s">
        <v>67</v>
      </c>
      <c r="N631" s="38">
        <v>0</v>
      </c>
      <c r="O631" s="173" t="s">
        <v>67</v>
      </c>
      <c r="P631" t="s">
        <v>67</v>
      </c>
      <c r="Q631">
        <v>0</v>
      </c>
      <c r="R631" s="38"/>
    </row>
    <row r="632" spans="1:18" x14ac:dyDescent="0.25">
      <c r="A632" s="38">
        <f>+COUNTIF($B$1:B632,ESTADISTICAS!B$9)</f>
        <v>25</v>
      </c>
      <c r="B632">
        <v>47</v>
      </c>
      <c r="C632" t="s">
        <v>201</v>
      </c>
      <c r="D632">
        <v>47170</v>
      </c>
      <c r="E632" s="38" t="s">
        <v>887</v>
      </c>
      <c r="F632" s="38">
        <v>37</v>
      </c>
      <c r="G632" s="38" t="s">
        <v>67</v>
      </c>
      <c r="H632" s="38" t="s">
        <v>67</v>
      </c>
      <c r="I632" s="38" t="s">
        <v>67</v>
      </c>
      <c r="J632" s="38">
        <v>29</v>
      </c>
      <c r="K632" s="38" t="s">
        <v>67</v>
      </c>
      <c r="L632" s="38" t="s">
        <v>67</v>
      </c>
      <c r="M632" s="38">
        <v>1</v>
      </c>
      <c r="N632" s="38">
        <v>0</v>
      </c>
      <c r="O632" s="173">
        <v>1</v>
      </c>
      <c r="P632">
        <v>2</v>
      </c>
      <c r="Q632">
        <v>0</v>
      </c>
      <c r="R632" s="38"/>
    </row>
    <row r="633" spans="1:18" x14ac:dyDescent="0.25">
      <c r="A633" s="38">
        <f>+COUNTIF($B$1:B633,ESTADISTICAS!B$9)</f>
        <v>25</v>
      </c>
      <c r="B633">
        <v>47</v>
      </c>
      <c r="C633" t="s">
        <v>201</v>
      </c>
      <c r="D633">
        <v>47189</v>
      </c>
      <c r="E633" s="38" t="s">
        <v>2658</v>
      </c>
      <c r="F633" s="38">
        <v>949</v>
      </c>
      <c r="G633" s="38">
        <v>967</v>
      </c>
      <c r="H633" s="38">
        <v>1040</v>
      </c>
      <c r="I633" s="38">
        <v>986</v>
      </c>
      <c r="J633" s="38">
        <v>436</v>
      </c>
      <c r="K633" s="38">
        <v>804</v>
      </c>
      <c r="L633" s="38">
        <v>916</v>
      </c>
      <c r="M633" s="38">
        <v>1033</v>
      </c>
      <c r="N633" s="38">
        <v>861</v>
      </c>
      <c r="O633" s="173">
        <v>1063</v>
      </c>
      <c r="P633">
        <v>1281</v>
      </c>
      <c r="Q633">
        <v>2033</v>
      </c>
      <c r="R633" s="38"/>
    </row>
    <row r="634" spans="1:18" x14ac:dyDescent="0.25">
      <c r="A634" s="38">
        <f>+COUNTIF($B$1:B634,ESTADISTICAS!B$9)</f>
        <v>25</v>
      </c>
      <c r="B634">
        <v>47</v>
      </c>
      <c r="C634" t="s">
        <v>201</v>
      </c>
      <c r="D634">
        <v>47205</v>
      </c>
      <c r="E634" s="38" t="s">
        <v>382</v>
      </c>
      <c r="F634" s="38" t="s">
        <v>67</v>
      </c>
      <c r="G634" s="38" t="s">
        <v>67</v>
      </c>
      <c r="H634" s="38" t="s">
        <v>67</v>
      </c>
      <c r="I634" s="38" t="s">
        <v>67</v>
      </c>
      <c r="J634" s="38">
        <v>12</v>
      </c>
      <c r="K634" s="38" t="s">
        <v>67</v>
      </c>
      <c r="L634" s="38" t="s">
        <v>67</v>
      </c>
      <c r="M634" s="38" t="s">
        <v>67</v>
      </c>
      <c r="N634" s="38">
        <v>0</v>
      </c>
      <c r="O634" s="173" t="s">
        <v>67</v>
      </c>
      <c r="P634" t="s">
        <v>67</v>
      </c>
      <c r="Q634">
        <v>0</v>
      </c>
      <c r="R634" s="38"/>
    </row>
    <row r="635" spans="1:18" x14ac:dyDescent="0.25">
      <c r="A635" s="38">
        <f>+COUNTIF($B$1:B635,ESTADISTICAS!B$9)</f>
        <v>25</v>
      </c>
      <c r="B635">
        <v>47</v>
      </c>
      <c r="C635" t="s">
        <v>201</v>
      </c>
      <c r="D635">
        <v>47245</v>
      </c>
      <c r="E635" s="38" t="s">
        <v>888</v>
      </c>
      <c r="F635" s="38">
        <v>444</v>
      </c>
      <c r="G635" s="38">
        <v>336</v>
      </c>
      <c r="H635" s="38">
        <v>202</v>
      </c>
      <c r="I635" s="38">
        <v>276</v>
      </c>
      <c r="J635" s="38">
        <v>241</v>
      </c>
      <c r="K635" s="38">
        <v>180</v>
      </c>
      <c r="L635" s="38">
        <v>222</v>
      </c>
      <c r="M635" s="38">
        <v>229</v>
      </c>
      <c r="N635" s="38">
        <v>111</v>
      </c>
      <c r="O635" s="173">
        <v>97</v>
      </c>
      <c r="P635">
        <v>108</v>
      </c>
      <c r="Q635">
        <v>257</v>
      </c>
      <c r="R635" s="38"/>
    </row>
    <row r="636" spans="1:18" x14ac:dyDescent="0.25">
      <c r="A636" s="38">
        <f>+COUNTIF($B$1:B636,ESTADISTICAS!B$9)</f>
        <v>25</v>
      </c>
      <c r="B636">
        <v>47</v>
      </c>
      <c r="C636" t="s">
        <v>201</v>
      </c>
      <c r="D636">
        <v>47258</v>
      </c>
      <c r="E636" s="38" t="s">
        <v>889</v>
      </c>
      <c r="F636" s="38">
        <v>58</v>
      </c>
      <c r="G636" s="38" t="s">
        <v>67</v>
      </c>
      <c r="H636" s="38" t="s">
        <v>67</v>
      </c>
      <c r="I636" s="38" t="s">
        <v>67</v>
      </c>
      <c r="J636" s="38" t="s">
        <v>67</v>
      </c>
      <c r="K636" s="38" t="s">
        <v>67</v>
      </c>
      <c r="L636" s="38" t="s">
        <v>67</v>
      </c>
      <c r="M636" s="38" t="s">
        <v>67</v>
      </c>
      <c r="N636" s="38">
        <v>0</v>
      </c>
      <c r="O636" s="173">
        <v>1</v>
      </c>
      <c r="P636" t="s">
        <v>67</v>
      </c>
      <c r="Q636">
        <v>0</v>
      </c>
      <c r="R636" s="38"/>
    </row>
    <row r="637" spans="1:18" x14ac:dyDescent="0.25">
      <c r="A637" s="38">
        <f>+COUNTIF($B$1:B637,ESTADISTICAS!B$9)</f>
        <v>25</v>
      </c>
      <c r="B637">
        <v>47</v>
      </c>
      <c r="C637" t="s">
        <v>201</v>
      </c>
      <c r="D637">
        <v>47268</v>
      </c>
      <c r="E637" s="38" t="s">
        <v>890</v>
      </c>
      <c r="F637" s="38">
        <v>65</v>
      </c>
      <c r="G637" s="38">
        <v>29</v>
      </c>
      <c r="H637" s="38" t="s">
        <v>67</v>
      </c>
      <c r="I637" s="38" t="s">
        <v>67</v>
      </c>
      <c r="J637" s="38" t="s">
        <v>67</v>
      </c>
      <c r="K637" s="38" t="s">
        <v>67</v>
      </c>
      <c r="L637" s="38" t="s">
        <v>67</v>
      </c>
      <c r="M637" s="38">
        <v>1</v>
      </c>
      <c r="N637" s="38">
        <v>0</v>
      </c>
      <c r="O637" s="173">
        <v>9</v>
      </c>
      <c r="P637" t="s">
        <v>67</v>
      </c>
      <c r="Q637">
        <v>0</v>
      </c>
      <c r="R637" s="38"/>
    </row>
    <row r="638" spans="1:18" x14ac:dyDescent="0.25">
      <c r="A638" s="38">
        <f>+COUNTIF($B$1:B638,ESTADISTICAS!B$9)</f>
        <v>25</v>
      </c>
      <c r="B638">
        <v>47</v>
      </c>
      <c r="C638" t="s">
        <v>201</v>
      </c>
      <c r="D638">
        <v>47288</v>
      </c>
      <c r="E638" s="38" t="s">
        <v>2659</v>
      </c>
      <c r="F638" s="38">
        <v>414</v>
      </c>
      <c r="G638" s="38">
        <v>420</v>
      </c>
      <c r="H638" s="38">
        <v>409</v>
      </c>
      <c r="I638" s="38">
        <v>305</v>
      </c>
      <c r="J638" s="38">
        <v>115</v>
      </c>
      <c r="K638" s="38">
        <v>18</v>
      </c>
      <c r="L638" s="38">
        <v>44</v>
      </c>
      <c r="M638" s="38">
        <v>97</v>
      </c>
      <c r="N638" s="38">
        <v>3</v>
      </c>
      <c r="O638" s="173">
        <v>34</v>
      </c>
      <c r="P638">
        <v>2</v>
      </c>
      <c r="Q638">
        <v>4</v>
      </c>
      <c r="R638" s="38"/>
    </row>
    <row r="639" spans="1:18" x14ac:dyDescent="0.25">
      <c r="A639" s="38">
        <f>+COUNTIF($B$1:B639,ESTADISTICAS!B$9)</f>
        <v>25</v>
      </c>
      <c r="B639">
        <v>47</v>
      </c>
      <c r="C639" t="s">
        <v>201</v>
      </c>
      <c r="D639">
        <v>47318</v>
      </c>
      <c r="E639" s="38" t="s">
        <v>891</v>
      </c>
      <c r="F639" s="38">
        <v>55</v>
      </c>
      <c r="G639" s="38">
        <v>56</v>
      </c>
      <c r="H639" s="38">
        <v>18</v>
      </c>
      <c r="I639" s="38">
        <v>1</v>
      </c>
      <c r="J639" s="38" t="s">
        <v>67</v>
      </c>
      <c r="K639" s="38" t="s">
        <v>67</v>
      </c>
      <c r="L639" s="38">
        <v>1</v>
      </c>
      <c r="M639" s="38" t="s">
        <v>67</v>
      </c>
      <c r="N639" s="38">
        <v>0</v>
      </c>
      <c r="O639" s="173" t="s">
        <v>67</v>
      </c>
      <c r="P639" t="s">
        <v>67</v>
      </c>
      <c r="Q639">
        <v>0</v>
      </c>
      <c r="R639" s="38"/>
    </row>
    <row r="640" spans="1:18" x14ac:dyDescent="0.25">
      <c r="A640" s="38">
        <f>+COUNTIF($B$1:B640,ESTADISTICAS!B$9)</f>
        <v>25</v>
      </c>
      <c r="B640">
        <v>47</v>
      </c>
      <c r="C640" t="s">
        <v>201</v>
      </c>
      <c r="D640">
        <v>47460</v>
      </c>
      <c r="E640" s="38" t="s">
        <v>892</v>
      </c>
      <c r="F640" s="38" t="s">
        <v>67</v>
      </c>
      <c r="G640" s="38" t="s">
        <v>67</v>
      </c>
      <c r="H640" s="38" t="s">
        <v>67</v>
      </c>
      <c r="I640" s="38" t="s">
        <v>67</v>
      </c>
      <c r="J640" s="38">
        <v>38</v>
      </c>
      <c r="K640" s="38">
        <v>24</v>
      </c>
      <c r="L640" s="38" t="s">
        <v>67</v>
      </c>
      <c r="M640" s="38" t="s">
        <v>67</v>
      </c>
      <c r="N640" s="38">
        <v>0</v>
      </c>
      <c r="O640" s="173">
        <v>1</v>
      </c>
      <c r="P640" t="s">
        <v>67</v>
      </c>
      <c r="Q640">
        <v>0</v>
      </c>
      <c r="R640" s="38"/>
    </row>
    <row r="641" spans="1:18" x14ac:dyDescent="0.25">
      <c r="A641" s="38">
        <f>+COUNTIF($B$1:B641,ESTADISTICAS!B$9)</f>
        <v>25</v>
      </c>
      <c r="B641">
        <v>47</v>
      </c>
      <c r="C641" t="s">
        <v>201</v>
      </c>
      <c r="D641">
        <v>47541</v>
      </c>
      <c r="E641" s="38" t="s">
        <v>893</v>
      </c>
      <c r="F641" s="38" t="s">
        <v>67</v>
      </c>
      <c r="G641" s="38" t="s">
        <v>67</v>
      </c>
      <c r="H641" s="38" t="s">
        <v>67</v>
      </c>
      <c r="I641" s="38" t="s">
        <v>67</v>
      </c>
      <c r="J641" s="38" t="s">
        <v>67</v>
      </c>
      <c r="K641" s="38" t="s">
        <v>67</v>
      </c>
      <c r="L641" s="38" t="s">
        <v>67</v>
      </c>
      <c r="M641" s="38" t="s">
        <v>67</v>
      </c>
      <c r="N641" s="38">
        <v>0</v>
      </c>
      <c r="O641" s="173" t="s">
        <v>67</v>
      </c>
      <c r="P641" t="s">
        <v>67</v>
      </c>
      <c r="Q641">
        <v>0</v>
      </c>
      <c r="R641" s="38"/>
    </row>
    <row r="642" spans="1:18" x14ac:dyDescent="0.25">
      <c r="A642" s="38">
        <f>+COUNTIF($B$1:B642,ESTADISTICAS!B$9)</f>
        <v>25</v>
      </c>
      <c r="B642">
        <v>47</v>
      </c>
      <c r="C642" t="s">
        <v>201</v>
      </c>
      <c r="D642">
        <v>47545</v>
      </c>
      <c r="E642" s="38" t="s">
        <v>894</v>
      </c>
      <c r="F642" s="38">
        <v>21</v>
      </c>
      <c r="G642" s="38">
        <v>21</v>
      </c>
      <c r="H642" s="38" t="s">
        <v>67</v>
      </c>
      <c r="I642" s="38" t="s">
        <v>67</v>
      </c>
      <c r="J642" s="38" t="s">
        <v>67</v>
      </c>
      <c r="K642" s="38" t="s">
        <v>67</v>
      </c>
      <c r="L642" s="38" t="s">
        <v>67</v>
      </c>
      <c r="M642" s="38" t="s">
        <v>67</v>
      </c>
      <c r="N642" s="38">
        <v>0</v>
      </c>
      <c r="O642" s="173" t="s">
        <v>67</v>
      </c>
      <c r="P642" t="s">
        <v>67</v>
      </c>
      <c r="Q642">
        <v>0</v>
      </c>
      <c r="R642" s="38"/>
    </row>
    <row r="643" spans="1:18" x14ac:dyDescent="0.25">
      <c r="A643" s="38">
        <f>+COUNTIF($B$1:B643,ESTADISTICAS!B$9)</f>
        <v>25</v>
      </c>
      <c r="B643">
        <v>47</v>
      </c>
      <c r="C643" t="s">
        <v>201</v>
      </c>
      <c r="D643">
        <v>47551</v>
      </c>
      <c r="E643" s="38" t="s">
        <v>895</v>
      </c>
      <c r="F643" s="38">
        <v>184</v>
      </c>
      <c r="G643" s="38">
        <v>105</v>
      </c>
      <c r="H643" s="38" t="s">
        <v>67</v>
      </c>
      <c r="I643" s="38" t="s">
        <v>67</v>
      </c>
      <c r="J643" s="38" t="s">
        <v>67</v>
      </c>
      <c r="K643" s="38">
        <v>2</v>
      </c>
      <c r="L643" s="38">
        <v>1</v>
      </c>
      <c r="M643" s="38">
        <v>2</v>
      </c>
      <c r="N643" s="38">
        <v>0</v>
      </c>
      <c r="O643" s="173">
        <v>5</v>
      </c>
      <c r="P643">
        <v>2</v>
      </c>
      <c r="Q643">
        <v>0</v>
      </c>
      <c r="R643" s="38"/>
    </row>
    <row r="644" spans="1:18" x14ac:dyDescent="0.25">
      <c r="A644" s="38">
        <f>+COUNTIF($B$1:B644,ESTADISTICAS!B$9)</f>
        <v>25</v>
      </c>
      <c r="B644">
        <v>47</v>
      </c>
      <c r="C644" t="s">
        <v>201</v>
      </c>
      <c r="D644">
        <v>47555</v>
      </c>
      <c r="E644" s="38" t="s">
        <v>896</v>
      </c>
      <c r="F644" s="38">
        <v>410</v>
      </c>
      <c r="G644" s="38">
        <v>345</v>
      </c>
      <c r="H644" s="38">
        <v>316</v>
      </c>
      <c r="I644" s="38">
        <v>379</v>
      </c>
      <c r="J644" s="38">
        <v>472</v>
      </c>
      <c r="K644" s="38">
        <v>271</v>
      </c>
      <c r="L644" s="38">
        <v>220</v>
      </c>
      <c r="M644" s="38">
        <v>211</v>
      </c>
      <c r="N644" s="38">
        <v>96</v>
      </c>
      <c r="O644" s="173">
        <v>197</v>
      </c>
      <c r="P644">
        <v>278</v>
      </c>
      <c r="Q644">
        <v>547</v>
      </c>
      <c r="R644" s="38"/>
    </row>
    <row r="645" spans="1:18" x14ac:dyDescent="0.25">
      <c r="A645" s="38">
        <f>+COUNTIF($B$1:B645,ESTADISTICAS!B$9)</f>
        <v>25</v>
      </c>
      <c r="B645">
        <v>47</v>
      </c>
      <c r="C645" t="s">
        <v>201</v>
      </c>
      <c r="D645">
        <v>47570</v>
      </c>
      <c r="E645" s="38" t="s">
        <v>897</v>
      </c>
      <c r="F645" s="38" t="s">
        <v>67</v>
      </c>
      <c r="G645" s="38">
        <v>27</v>
      </c>
      <c r="H645" s="38">
        <v>27</v>
      </c>
      <c r="I645" s="38">
        <v>27</v>
      </c>
      <c r="J645" s="38" t="s">
        <v>67</v>
      </c>
      <c r="K645" s="38" t="s">
        <v>67</v>
      </c>
      <c r="L645" s="38" t="s">
        <v>67</v>
      </c>
      <c r="M645" s="38">
        <v>2</v>
      </c>
      <c r="N645" s="38">
        <v>0</v>
      </c>
      <c r="O645" s="173">
        <v>47</v>
      </c>
      <c r="P645">
        <v>14</v>
      </c>
      <c r="Q645">
        <v>0</v>
      </c>
      <c r="R645" s="38"/>
    </row>
    <row r="646" spans="1:18" x14ac:dyDescent="0.25">
      <c r="A646" s="38">
        <f>+COUNTIF($B$1:B646,ESTADISTICAS!B$9)</f>
        <v>25</v>
      </c>
      <c r="B646">
        <v>47</v>
      </c>
      <c r="C646" t="s">
        <v>201</v>
      </c>
      <c r="D646">
        <v>47605</v>
      </c>
      <c r="E646" s="38" t="s">
        <v>898</v>
      </c>
      <c r="F646" s="38" t="s">
        <v>67</v>
      </c>
      <c r="G646" s="38" t="s">
        <v>67</v>
      </c>
      <c r="H646" s="38" t="s">
        <v>67</v>
      </c>
      <c r="I646" s="38" t="s">
        <v>67</v>
      </c>
      <c r="J646" s="38" t="s">
        <v>67</v>
      </c>
      <c r="K646" s="38" t="s">
        <v>67</v>
      </c>
      <c r="L646" s="38" t="s">
        <v>67</v>
      </c>
      <c r="M646" s="38" t="s">
        <v>67</v>
      </c>
      <c r="N646" s="38">
        <v>0</v>
      </c>
      <c r="O646" s="173" t="s">
        <v>67</v>
      </c>
      <c r="P646" t="s">
        <v>67</v>
      </c>
      <c r="Q646">
        <v>0</v>
      </c>
      <c r="R646" s="38"/>
    </row>
    <row r="647" spans="1:18" x14ac:dyDescent="0.25">
      <c r="A647" s="38">
        <f>+COUNTIF($B$1:B647,ESTADISTICAS!B$9)</f>
        <v>25</v>
      </c>
      <c r="B647">
        <v>47</v>
      </c>
      <c r="C647" t="s">
        <v>201</v>
      </c>
      <c r="D647">
        <v>47660</v>
      </c>
      <c r="E647" s="38" t="s">
        <v>899</v>
      </c>
      <c r="F647" s="38" t="s">
        <v>67</v>
      </c>
      <c r="G647" s="38" t="s">
        <v>67</v>
      </c>
      <c r="H647" s="38">
        <v>19</v>
      </c>
      <c r="I647" s="38" t="s">
        <v>67</v>
      </c>
      <c r="J647" s="38" t="s">
        <v>67</v>
      </c>
      <c r="K647" s="38" t="s">
        <v>67</v>
      </c>
      <c r="L647" s="38">
        <v>1</v>
      </c>
      <c r="M647" s="38" t="s">
        <v>67</v>
      </c>
      <c r="N647" s="38">
        <v>0</v>
      </c>
      <c r="O647" s="173">
        <v>0</v>
      </c>
      <c r="P647">
        <v>1</v>
      </c>
      <c r="Q647">
        <v>0</v>
      </c>
      <c r="R647" s="38"/>
    </row>
    <row r="648" spans="1:18" x14ac:dyDescent="0.25">
      <c r="A648" s="38">
        <f>+COUNTIF($B$1:B648,ESTADISTICAS!B$9)</f>
        <v>25</v>
      </c>
      <c r="B648">
        <v>47</v>
      </c>
      <c r="C648" t="s">
        <v>201</v>
      </c>
      <c r="D648">
        <v>47675</v>
      </c>
      <c r="E648" s="38" t="s">
        <v>646</v>
      </c>
      <c r="F648" s="38" t="s">
        <v>67</v>
      </c>
      <c r="G648" s="38" t="s">
        <v>67</v>
      </c>
      <c r="H648" s="38" t="s">
        <v>67</v>
      </c>
      <c r="I648" s="38" t="s">
        <v>67</v>
      </c>
      <c r="J648" s="38" t="s">
        <v>67</v>
      </c>
      <c r="K648" s="38" t="s">
        <v>67</v>
      </c>
      <c r="L648" s="38" t="s">
        <v>67</v>
      </c>
      <c r="M648" s="38" t="s">
        <v>67</v>
      </c>
      <c r="N648" s="38">
        <v>0</v>
      </c>
      <c r="O648" s="173">
        <v>1</v>
      </c>
      <c r="P648" t="s">
        <v>67</v>
      </c>
      <c r="Q648">
        <v>0</v>
      </c>
      <c r="R648" s="38"/>
    </row>
    <row r="649" spans="1:18" x14ac:dyDescent="0.25">
      <c r="A649" s="38">
        <f>+COUNTIF($B$1:B649,ESTADISTICAS!B$9)</f>
        <v>25</v>
      </c>
      <c r="B649">
        <v>47</v>
      </c>
      <c r="C649" t="s">
        <v>201</v>
      </c>
      <c r="D649">
        <v>47692</v>
      </c>
      <c r="E649" s="38" t="s">
        <v>900</v>
      </c>
      <c r="F649" s="38" t="s">
        <v>67</v>
      </c>
      <c r="G649" s="38">
        <v>86</v>
      </c>
      <c r="H649" s="38" t="s">
        <v>67</v>
      </c>
      <c r="I649" s="38" t="s">
        <v>67</v>
      </c>
      <c r="J649" s="38" t="s">
        <v>67</v>
      </c>
      <c r="K649" s="38" t="s">
        <v>67</v>
      </c>
      <c r="L649" s="38" t="s">
        <v>67</v>
      </c>
      <c r="M649" s="38" t="s">
        <v>67</v>
      </c>
      <c r="N649" s="38">
        <v>0</v>
      </c>
      <c r="O649" s="173">
        <v>1</v>
      </c>
      <c r="P649" t="s">
        <v>67</v>
      </c>
      <c r="Q649">
        <v>0</v>
      </c>
      <c r="R649" s="38"/>
    </row>
    <row r="650" spans="1:18" x14ac:dyDescent="0.25">
      <c r="A650" s="38">
        <f>+COUNTIF($B$1:B650,ESTADISTICAS!B$9)</f>
        <v>25</v>
      </c>
      <c r="B650">
        <v>47</v>
      </c>
      <c r="C650" t="s">
        <v>201</v>
      </c>
      <c r="D650">
        <v>47703</v>
      </c>
      <c r="E650" s="38" t="s">
        <v>901</v>
      </c>
      <c r="F650" s="38" t="s">
        <v>67</v>
      </c>
      <c r="G650" s="38" t="s">
        <v>67</v>
      </c>
      <c r="H650" s="38" t="s">
        <v>67</v>
      </c>
      <c r="I650" s="38">
        <v>1</v>
      </c>
      <c r="J650" s="38" t="s">
        <v>67</v>
      </c>
      <c r="K650" s="38" t="s">
        <v>67</v>
      </c>
      <c r="L650" s="38" t="s">
        <v>67</v>
      </c>
      <c r="M650" s="38" t="s">
        <v>67</v>
      </c>
      <c r="N650" s="38">
        <v>0</v>
      </c>
      <c r="O650" s="173" t="s">
        <v>67</v>
      </c>
      <c r="P650" t="s">
        <v>67</v>
      </c>
      <c r="Q650">
        <v>0</v>
      </c>
      <c r="R650" s="38"/>
    </row>
    <row r="651" spans="1:18" x14ac:dyDescent="0.25">
      <c r="A651" s="38">
        <f>+COUNTIF($B$1:B651,ESTADISTICAS!B$9)</f>
        <v>25</v>
      </c>
      <c r="B651" s="172">
        <v>47</v>
      </c>
      <c r="C651" t="s">
        <v>201</v>
      </c>
      <c r="D651">
        <v>47707</v>
      </c>
      <c r="E651" s="38" t="s">
        <v>902</v>
      </c>
      <c r="F651" s="38">
        <v>104</v>
      </c>
      <c r="G651" s="38" t="s">
        <v>67</v>
      </c>
      <c r="H651" s="38" t="s">
        <v>67</v>
      </c>
      <c r="I651" s="38" t="s">
        <v>67</v>
      </c>
      <c r="J651" s="38" t="s">
        <v>67</v>
      </c>
      <c r="K651" s="38" t="s">
        <v>67</v>
      </c>
      <c r="L651" s="38">
        <v>428</v>
      </c>
      <c r="M651" s="38">
        <v>2</v>
      </c>
      <c r="N651" s="38">
        <v>0</v>
      </c>
      <c r="O651" s="173">
        <v>0</v>
      </c>
      <c r="P651">
        <v>1</v>
      </c>
      <c r="Q651">
        <v>0</v>
      </c>
      <c r="R651" s="38"/>
    </row>
    <row r="652" spans="1:18" x14ac:dyDescent="0.25">
      <c r="A652" s="38">
        <f>+COUNTIF($B$1:B652,ESTADISTICAS!B$9)</f>
        <v>25</v>
      </c>
      <c r="B652">
        <v>47</v>
      </c>
      <c r="C652" t="s">
        <v>201</v>
      </c>
      <c r="D652">
        <v>47720</v>
      </c>
      <c r="E652" s="38" t="s">
        <v>903</v>
      </c>
      <c r="F652" s="38" t="s">
        <v>67</v>
      </c>
      <c r="G652" s="38" t="s">
        <v>67</v>
      </c>
      <c r="H652" s="38" t="s">
        <v>67</v>
      </c>
      <c r="I652" s="38" t="s">
        <v>67</v>
      </c>
      <c r="J652" s="38" t="s">
        <v>67</v>
      </c>
      <c r="K652" s="38" t="s">
        <v>67</v>
      </c>
      <c r="L652" s="38" t="s">
        <v>67</v>
      </c>
      <c r="M652" s="38" t="s">
        <v>67</v>
      </c>
      <c r="N652" s="38">
        <v>0</v>
      </c>
      <c r="O652" s="173" t="s">
        <v>67</v>
      </c>
      <c r="P652" t="s">
        <v>67</v>
      </c>
      <c r="Q652">
        <v>0</v>
      </c>
      <c r="R652" s="38"/>
    </row>
    <row r="653" spans="1:18" x14ac:dyDescent="0.25">
      <c r="A653" s="38">
        <f>+COUNTIF($B$1:B653,ESTADISTICAS!B$9)</f>
        <v>25</v>
      </c>
      <c r="B653">
        <v>47</v>
      </c>
      <c r="C653" t="s">
        <v>201</v>
      </c>
      <c r="D653">
        <v>47745</v>
      </c>
      <c r="E653" s="38" t="s">
        <v>904</v>
      </c>
      <c r="F653" s="38" t="s">
        <v>67</v>
      </c>
      <c r="G653" s="38" t="s">
        <v>67</v>
      </c>
      <c r="H653" s="38" t="s">
        <v>67</v>
      </c>
      <c r="I653" s="38" t="s">
        <v>67</v>
      </c>
      <c r="J653" s="38" t="s">
        <v>67</v>
      </c>
      <c r="K653" s="38" t="s">
        <v>67</v>
      </c>
      <c r="L653" s="38" t="s">
        <v>67</v>
      </c>
      <c r="M653" s="38" t="s">
        <v>67</v>
      </c>
      <c r="N653" s="38">
        <v>0</v>
      </c>
      <c r="O653" s="173" t="s">
        <v>67</v>
      </c>
      <c r="P653" t="s">
        <v>67</v>
      </c>
      <c r="Q653">
        <v>0</v>
      </c>
      <c r="R653" s="38"/>
    </row>
    <row r="654" spans="1:18" x14ac:dyDescent="0.25">
      <c r="A654" s="38">
        <f>+COUNTIF($B$1:B654,ESTADISTICAS!B$9)</f>
        <v>25</v>
      </c>
      <c r="B654">
        <v>47</v>
      </c>
      <c r="C654" t="s">
        <v>201</v>
      </c>
      <c r="D654">
        <v>47798</v>
      </c>
      <c r="E654" s="38" t="s">
        <v>905</v>
      </c>
      <c r="F654" s="38" t="s">
        <v>67</v>
      </c>
      <c r="G654" s="38" t="s">
        <v>67</v>
      </c>
      <c r="H654" s="38" t="s">
        <v>67</v>
      </c>
      <c r="I654" s="38" t="s">
        <v>67</v>
      </c>
      <c r="J654" s="38" t="s">
        <v>67</v>
      </c>
      <c r="K654" s="38" t="s">
        <v>67</v>
      </c>
      <c r="L654" s="38" t="s">
        <v>67</v>
      </c>
      <c r="M654" s="38" t="s">
        <v>67</v>
      </c>
      <c r="N654" s="38">
        <v>0</v>
      </c>
      <c r="O654" s="173">
        <v>1</v>
      </c>
      <c r="P654" t="s">
        <v>67</v>
      </c>
      <c r="Q654">
        <v>0</v>
      </c>
      <c r="R654" s="38"/>
    </row>
    <row r="655" spans="1:18" x14ac:dyDescent="0.25">
      <c r="A655" s="38">
        <f>+COUNTIF($B$1:B655,ESTADISTICAS!B$9)</f>
        <v>25</v>
      </c>
      <c r="B655">
        <v>47</v>
      </c>
      <c r="C655" t="s">
        <v>201</v>
      </c>
      <c r="D655">
        <v>47960</v>
      </c>
      <c r="E655" s="38" t="s">
        <v>906</v>
      </c>
      <c r="F655" s="38" t="s">
        <v>67</v>
      </c>
      <c r="G655" s="38" t="s">
        <v>67</v>
      </c>
      <c r="H655" s="38" t="s">
        <v>67</v>
      </c>
      <c r="I655" s="38" t="s">
        <v>67</v>
      </c>
      <c r="J655" s="38" t="s">
        <v>67</v>
      </c>
      <c r="K655" s="38" t="s">
        <v>67</v>
      </c>
      <c r="L655" s="38" t="s">
        <v>67</v>
      </c>
      <c r="M655" s="38" t="s">
        <v>67</v>
      </c>
      <c r="N655" s="38">
        <v>0</v>
      </c>
      <c r="O655" s="173" t="s">
        <v>67</v>
      </c>
      <c r="P655" t="s">
        <v>67</v>
      </c>
      <c r="Q655">
        <v>0</v>
      </c>
      <c r="R655" s="38"/>
    </row>
    <row r="656" spans="1:18" x14ac:dyDescent="0.25">
      <c r="A656" s="38">
        <f>+COUNTIF($B$1:B656,ESTADISTICAS!B$9)</f>
        <v>25</v>
      </c>
      <c r="B656">
        <v>47</v>
      </c>
      <c r="C656" t="s">
        <v>201</v>
      </c>
      <c r="D656">
        <v>47980</v>
      </c>
      <c r="E656" s="38" t="s">
        <v>907</v>
      </c>
      <c r="F656" s="38">
        <v>68</v>
      </c>
      <c r="G656" s="38">
        <v>123</v>
      </c>
      <c r="H656" s="38">
        <v>148</v>
      </c>
      <c r="I656" s="38">
        <v>76</v>
      </c>
      <c r="J656" s="38">
        <v>26</v>
      </c>
      <c r="K656" s="38" t="s">
        <v>67</v>
      </c>
      <c r="L656" s="38" t="s">
        <v>67</v>
      </c>
      <c r="M656" s="38">
        <v>3</v>
      </c>
      <c r="N656" s="38">
        <v>0</v>
      </c>
      <c r="O656" s="173">
        <v>36</v>
      </c>
      <c r="P656">
        <v>6</v>
      </c>
      <c r="Q656">
        <v>0</v>
      </c>
      <c r="R656" s="38"/>
    </row>
    <row r="657" spans="1:18" x14ac:dyDescent="0.25">
      <c r="A657" s="38">
        <f>+COUNTIF($B$1:B657,ESTADISTICAS!B$9)</f>
        <v>25</v>
      </c>
      <c r="B657">
        <v>50</v>
      </c>
      <c r="C657" t="s">
        <v>295</v>
      </c>
      <c r="D657">
        <v>50001</v>
      </c>
      <c r="E657" s="38" t="s">
        <v>908</v>
      </c>
      <c r="F657" s="38">
        <v>17583</v>
      </c>
      <c r="G657" s="38">
        <v>21064</v>
      </c>
      <c r="H657" s="38">
        <v>22586</v>
      </c>
      <c r="I657" s="38">
        <v>25256</v>
      </c>
      <c r="J657" s="38">
        <v>26938</v>
      </c>
      <c r="K657" s="38">
        <v>28884</v>
      </c>
      <c r="L657" s="38">
        <v>30416</v>
      </c>
      <c r="M657" s="38">
        <v>27382</v>
      </c>
      <c r="N657" s="38">
        <v>27464</v>
      </c>
      <c r="O657" s="173">
        <v>27444</v>
      </c>
      <c r="P657">
        <v>30313</v>
      </c>
      <c r="Q657">
        <v>30378</v>
      </c>
      <c r="R657" s="38"/>
    </row>
    <row r="658" spans="1:18" x14ac:dyDescent="0.25">
      <c r="A658" s="38">
        <f>+COUNTIF($B$1:B658,ESTADISTICAS!B$9)</f>
        <v>25</v>
      </c>
      <c r="B658">
        <v>50</v>
      </c>
      <c r="C658" t="s">
        <v>295</v>
      </c>
      <c r="D658">
        <v>50006</v>
      </c>
      <c r="E658" s="38" t="s">
        <v>2660</v>
      </c>
      <c r="F658" s="38">
        <v>1951</v>
      </c>
      <c r="G658" s="38">
        <v>2246</v>
      </c>
      <c r="H658" s="38">
        <v>2253</v>
      </c>
      <c r="I658" s="38">
        <v>2593</v>
      </c>
      <c r="J658" s="38">
        <v>2170</v>
      </c>
      <c r="K658" s="38">
        <v>2209</v>
      </c>
      <c r="L658" s="38">
        <v>2255</v>
      </c>
      <c r="M658" s="38">
        <v>2399</v>
      </c>
      <c r="N658" s="38">
        <v>2433</v>
      </c>
      <c r="O658" s="173">
        <v>2627</v>
      </c>
      <c r="P658">
        <v>2851</v>
      </c>
      <c r="Q658">
        <v>3836</v>
      </c>
      <c r="R658" s="38"/>
    </row>
    <row r="659" spans="1:18" x14ac:dyDescent="0.25">
      <c r="A659" s="38">
        <f>+COUNTIF($B$1:B659,ESTADISTICAS!B$9)</f>
        <v>25</v>
      </c>
      <c r="B659">
        <v>50</v>
      </c>
      <c r="C659" t="s">
        <v>295</v>
      </c>
      <c r="D659">
        <v>50110</v>
      </c>
      <c r="E659" s="38" t="s">
        <v>2661</v>
      </c>
      <c r="F659" s="38" t="s">
        <v>67</v>
      </c>
      <c r="G659" s="38">
        <v>76</v>
      </c>
      <c r="H659" s="38">
        <v>25</v>
      </c>
      <c r="I659" s="38">
        <v>22</v>
      </c>
      <c r="J659" s="38" t="s">
        <v>67</v>
      </c>
      <c r="K659" s="38">
        <v>23</v>
      </c>
      <c r="L659" s="38" t="s">
        <v>67</v>
      </c>
      <c r="M659" s="38" t="s">
        <v>67</v>
      </c>
      <c r="N659" s="38">
        <v>27</v>
      </c>
      <c r="O659" s="173">
        <v>28</v>
      </c>
      <c r="P659">
        <v>27</v>
      </c>
      <c r="Q659">
        <v>52</v>
      </c>
      <c r="R659" s="38"/>
    </row>
    <row r="660" spans="1:18" x14ac:dyDescent="0.25">
      <c r="A660" s="38">
        <f>+COUNTIF($B$1:B660,ESTADISTICAS!B$9)</f>
        <v>25</v>
      </c>
      <c r="B660">
        <v>50</v>
      </c>
      <c r="C660" t="s">
        <v>295</v>
      </c>
      <c r="D660">
        <v>50124</v>
      </c>
      <c r="E660" s="38" t="s">
        <v>909</v>
      </c>
      <c r="F660" s="38" t="s">
        <v>67</v>
      </c>
      <c r="G660" s="38" t="s">
        <v>67</v>
      </c>
      <c r="H660" s="38" t="s">
        <v>67</v>
      </c>
      <c r="I660" s="38" t="s">
        <v>67</v>
      </c>
      <c r="J660" s="38" t="s">
        <v>67</v>
      </c>
      <c r="K660" s="38">
        <v>1</v>
      </c>
      <c r="L660" s="38" t="s">
        <v>67</v>
      </c>
      <c r="M660" s="38" t="s">
        <v>67</v>
      </c>
      <c r="N660" s="38">
        <v>0</v>
      </c>
      <c r="O660" s="173" t="s">
        <v>67</v>
      </c>
      <c r="P660" t="s">
        <v>67</v>
      </c>
      <c r="Q660">
        <v>0</v>
      </c>
      <c r="R660" s="38"/>
    </row>
    <row r="661" spans="1:18" x14ac:dyDescent="0.25">
      <c r="A661" s="38">
        <f>+COUNTIF($B$1:B661,ESTADISTICAS!B$9)</f>
        <v>25</v>
      </c>
      <c r="B661">
        <v>50</v>
      </c>
      <c r="C661" t="s">
        <v>295</v>
      </c>
      <c r="D661">
        <v>50150</v>
      </c>
      <c r="E661" s="38" t="s">
        <v>910</v>
      </c>
      <c r="F661" s="38">
        <v>92</v>
      </c>
      <c r="G661" s="38">
        <v>107</v>
      </c>
      <c r="H661" s="38">
        <v>133</v>
      </c>
      <c r="I661" s="38">
        <v>242</v>
      </c>
      <c r="J661" s="38">
        <v>112</v>
      </c>
      <c r="K661" s="38">
        <v>55</v>
      </c>
      <c r="L661" s="38">
        <v>32</v>
      </c>
      <c r="M661" s="38">
        <v>32</v>
      </c>
      <c r="N661" s="38">
        <v>16</v>
      </c>
      <c r="O661" s="173">
        <v>33</v>
      </c>
      <c r="P661" t="s">
        <v>67</v>
      </c>
      <c r="Q661">
        <v>0</v>
      </c>
      <c r="R661" s="38"/>
    </row>
    <row r="662" spans="1:18" x14ac:dyDescent="0.25">
      <c r="A662" s="38">
        <f>+COUNTIF($B$1:B662,ESTADISTICAS!B$9)</f>
        <v>25</v>
      </c>
      <c r="B662">
        <v>50</v>
      </c>
      <c r="C662" t="s">
        <v>295</v>
      </c>
      <c r="D662">
        <v>50223</v>
      </c>
      <c r="E662" s="38" t="s">
        <v>911</v>
      </c>
      <c r="F662" s="38" t="s">
        <v>67</v>
      </c>
      <c r="G662" s="38" t="s">
        <v>67</v>
      </c>
      <c r="H662" s="38">
        <v>17</v>
      </c>
      <c r="I662" s="38">
        <v>17</v>
      </c>
      <c r="J662" s="38">
        <v>14</v>
      </c>
      <c r="K662" s="38" t="s">
        <v>67</v>
      </c>
      <c r="L662" s="38" t="s">
        <v>67</v>
      </c>
      <c r="M662" s="38" t="s">
        <v>67</v>
      </c>
      <c r="N662" s="38">
        <v>0</v>
      </c>
      <c r="O662" s="173" t="s">
        <v>67</v>
      </c>
      <c r="P662" t="s">
        <v>67</v>
      </c>
      <c r="Q662">
        <v>0</v>
      </c>
      <c r="R662" s="38"/>
    </row>
    <row r="663" spans="1:18" x14ac:dyDescent="0.25">
      <c r="A663" s="38">
        <f>+COUNTIF($B$1:B663,ESTADISTICAS!B$9)</f>
        <v>25</v>
      </c>
      <c r="B663">
        <v>50</v>
      </c>
      <c r="C663" t="s">
        <v>295</v>
      </c>
      <c r="D663">
        <v>50226</v>
      </c>
      <c r="E663" s="38" t="s">
        <v>912</v>
      </c>
      <c r="F663" s="38">
        <v>305</v>
      </c>
      <c r="G663" s="38">
        <v>327</v>
      </c>
      <c r="H663" s="38">
        <v>337</v>
      </c>
      <c r="I663" s="38">
        <v>405</v>
      </c>
      <c r="J663" s="38">
        <v>341</v>
      </c>
      <c r="K663" s="38">
        <v>198</v>
      </c>
      <c r="L663" s="38">
        <v>227</v>
      </c>
      <c r="M663" s="38">
        <v>281</v>
      </c>
      <c r="N663" s="38">
        <v>244</v>
      </c>
      <c r="O663" s="173">
        <v>269</v>
      </c>
      <c r="P663">
        <v>307</v>
      </c>
      <c r="Q663">
        <v>527</v>
      </c>
      <c r="R663" s="38"/>
    </row>
    <row r="664" spans="1:18" x14ac:dyDescent="0.25">
      <c r="A664" s="38">
        <f>+COUNTIF($B$1:B664,ESTADISTICAS!B$9)</f>
        <v>25</v>
      </c>
      <c r="B664">
        <v>50</v>
      </c>
      <c r="C664" t="s">
        <v>295</v>
      </c>
      <c r="D664">
        <v>50245</v>
      </c>
      <c r="E664" s="38" t="s">
        <v>913</v>
      </c>
      <c r="F664" s="38">
        <v>45</v>
      </c>
      <c r="G664" s="38">
        <v>62</v>
      </c>
      <c r="H664" s="38">
        <v>62</v>
      </c>
      <c r="I664" s="38" t="s">
        <v>67</v>
      </c>
      <c r="J664" s="38" t="s">
        <v>67</v>
      </c>
      <c r="K664" s="38" t="s">
        <v>67</v>
      </c>
      <c r="L664" s="38" t="s">
        <v>67</v>
      </c>
      <c r="M664" s="38" t="s">
        <v>67</v>
      </c>
      <c r="N664" s="38">
        <v>0</v>
      </c>
      <c r="O664" s="173" t="s">
        <v>67</v>
      </c>
      <c r="P664" t="s">
        <v>67</v>
      </c>
      <c r="Q664">
        <v>0</v>
      </c>
      <c r="R664" s="38"/>
    </row>
    <row r="665" spans="1:18" x14ac:dyDescent="0.25">
      <c r="A665" s="38">
        <f>+COUNTIF($B$1:B665,ESTADISTICAS!B$9)</f>
        <v>25</v>
      </c>
      <c r="B665">
        <v>50</v>
      </c>
      <c r="C665" t="s">
        <v>295</v>
      </c>
      <c r="D665">
        <v>50251</v>
      </c>
      <c r="E665" s="38" t="s">
        <v>914</v>
      </c>
      <c r="F665" s="38">
        <v>1</v>
      </c>
      <c r="G665" s="38" t="s">
        <v>67</v>
      </c>
      <c r="H665" s="38" t="s">
        <v>67</v>
      </c>
      <c r="I665" s="38" t="s">
        <v>67</v>
      </c>
      <c r="J665" s="38" t="s">
        <v>67</v>
      </c>
      <c r="K665" s="38" t="s">
        <v>67</v>
      </c>
      <c r="L665" s="38" t="s">
        <v>67</v>
      </c>
      <c r="M665" s="38">
        <v>1</v>
      </c>
      <c r="N665" s="38">
        <v>0</v>
      </c>
      <c r="O665" s="173">
        <v>2</v>
      </c>
      <c r="P665" t="s">
        <v>67</v>
      </c>
      <c r="Q665">
        <v>0</v>
      </c>
      <c r="R665" s="38"/>
    </row>
    <row r="666" spans="1:18" x14ac:dyDescent="0.25">
      <c r="A666" s="38">
        <f>+COUNTIF($B$1:B666,ESTADISTICAS!B$9)</f>
        <v>25</v>
      </c>
      <c r="B666">
        <v>50</v>
      </c>
      <c r="C666" t="s">
        <v>295</v>
      </c>
      <c r="D666">
        <v>50270</v>
      </c>
      <c r="E666" s="38" t="s">
        <v>915</v>
      </c>
      <c r="F666" s="38" t="s">
        <v>67</v>
      </c>
      <c r="G666" s="38">
        <v>25</v>
      </c>
      <c r="H666" s="38">
        <v>19</v>
      </c>
      <c r="I666" s="38">
        <v>57</v>
      </c>
      <c r="J666" s="38" t="s">
        <v>67</v>
      </c>
      <c r="K666" s="38">
        <v>18</v>
      </c>
      <c r="L666" s="38" t="s">
        <v>67</v>
      </c>
      <c r="M666" s="38" t="s">
        <v>67</v>
      </c>
      <c r="N666" s="38">
        <v>0</v>
      </c>
      <c r="O666" s="173" t="s">
        <v>67</v>
      </c>
      <c r="P666" t="s">
        <v>67</v>
      </c>
      <c r="Q666">
        <v>0</v>
      </c>
      <c r="R666" s="38"/>
    </row>
    <row r="667" spans="1:18" x14ac:dyDescent="0.25">
      <c r="A667" s="38">
        <f>+COUNTIF($B$1:B667,ESTADISTICAS!B$9)</f>
        <v>25</v>
      </c>
      <c r="B667">
        <v>50</v>
      </c>
      <c r="C667" t="s">
        <v>295</v>
      </c>
      <c r="D667">
        <v>50287</v>
      </c>
      <c r="E667" s="38" t="s">
        <v>916</v>
      </c>
      <c r="F667" s="38" t="s">
        <v>67</v>
      </c>
      <c r="G667" s="38" t="s">
        <v>67</v>
      </c>
      <c r="H667" s="38">
        <v>15</v>
      </c>
      <c r="I667" s="38">
        <v>9</v>
      </c>
      <c r="J667" s="38">
        <v>9</v>
      </c>
      <c r="K667" s="38">
        <v>2</v>
      </c>
      <c r="L667" s="38" t="s">
        <v>67</v>
      </c>
      <c r="M667" s="38" t="s">
        <v>67</v>
      </c>
      <c r="N667" s="38">
        <v>0</v>
      </c>
      <c r="O667" s="173">
        <v>2</v>
      </c>
      <c r="P667">
        <v>1</v>
      </c>
      <c r="Q667">
        <v>0</v>
      </c>
      <c r="R667" s="38"/>
    </row>
    <row r="668" spans="1:18" x14ac:dyDescent="0.25">
      <c r="A668" s="38">
        <f>+COUNTIF($B$1:B668,ESTADISTICAS!B$9)</f>
        <v>25</v>
      </c>
      <c r="B668">
        <v>50</v>
      </c>
      <c r="C668" t="s">
        <v>295</v>
      </c>
      <c r="D668">
        <v>50313</v>
      </c>
      <c r="E668" s="38" t="s">
        <v>395</v>
      </c>
      <c r="F668" s="38">
        <v>734</v>
      </c>
      <c r="G668" s="38">
        <v>817</v>
      </c>
      <c r="H668" s="38">
        <v>970</v>
      </c>
      <c r="I668" s="38">
        <v>844</v>
      </c>
      <c r="J668" s="38">
        <v>466</v>
      </c>
      <c r="K668" s="38">
        <v>682</v>
      </c>
      <c r="L668" s="38">
        <v>774</v>
      </c>
      <c r="M668" s="38">
        <v>1114</v>
      </c>
      <c r="N668" s="38">
        <v>900</v>
      </c>
      <c r="O668" s="173">
        <v>890</v>
      </c>
      <c r="P668">
        <v>878</v>
      </c>
      <c r="Q668">
        <v>918</v>
      </c>
      <c r="R668" s="38"/>
    </row>
    <row r="669" spans="1:18" x14ac:dyDescent="0.25">
      <c r="A669" s="38">
        <f>+COUNTIF($B$1:B669,ESTADISTICAS!B$9)</f>
        <v>25</v>
      </c>
      <c r="B669">
        <v>50</v>
      </c>
      <c r="C669" t="s">
        <v>295</v>
      </c>
      <c r="D669">
        <v>50318</v>
      </c>
      <c r="E669" s="38" t="s">
        <v>891</v>
      </c>
      <c r="F669" s="38" t="s">
        <v>67</v>
      </c>
      <c r="G669" s="38">
        <v>24</v>
      </c>
      <c r="H669" s="38">
        <v>21</v>
      </c>
      <c r="I669" s="38">
        <v>50</v>
      </c>
      <c r="J669" s="38">
        <v>1</v>
      </c>
      <c r="K669" s="38" t="s">
        <v>67</v>
      </c>
      <c r="L669" s="38" t="s">
        <v>67</v>
      </c>
      <c r="M669" s="38" t="s">
        <v>67</v>
      </c>
      <c r="N669" s="38">
        <v>0</v>
      </c>
      <c r="O669" s="173" t="s">
        <v>67</v>
      </c>
      <c r="P669" t="s">
        <v>67</v>
      </c>
      <c r="Q669">
        <v>0</v>
      </c>
      <c r="R669" s="38"/>
    </row>
    <row r="670" spans="1:18" x14ac:dyDescent="0.25">
      <c r="A670" s="38">
        <f>+COUNTIF($B$1:B670,ESTADISTICAS!B$9)</f>
        <v>25</v>
      </c>
      <c r="B670">
        <v>50</v>
      </c>
      <c r="C670" t="s">
        <v>295</v>
      </c>
      <c r="D670">
        <v>50330</v>
      </c>
      <c r="E670" s="38" t="s">
        <v>917</v>
      </c>
      <c r="F670" s="38">
        <v>2</v>
      </c>
      <c r="G670" s="38">
        <v>24</v>
      </c>
      <c r="H670" s="38">
        <v>12</v>
      </c>
      <c r="I670" s="38">
        <v>11</v>
      </c>
      <c r="J670" s="38" t="s">
        <v>67</v>
      </c>
      <c r="K670" s="38" t="s">
        <v>67</v>
      </c>
      <c r="L670" s="38" t="s">
        <v>67</v>
      </c>
      <c r="M670" s="38" t="s">
        <v>67</v>
      </c>
      <c r="N670" s="38">
        <v>0</v>
      </c>
      <c r="O670" s="173">
        <v>1</v>
      </c>
      <c r="P670">
        <v>1</v>
      </c>
      <c r="Q670">
        <v>0</v>
      </c>
      <c r="R670" s="38"/>
    </row>
    <row r="671" spans="1:18" x14ac:dyDescent="0.25">
      <c r="A671" s="38">
        <f>+COUNTIF($B$1:B671,ESTADISTICAS!B$9)</f>
        <v>25</v>
      </c>
      <c r="B671">
        <v>50</v>
      </c>
      <c r="C671" t="s">
        <v>295</v>
      </c>
      <c r="D671">
        <v>50350</v>
      </c>
      <c r="E671" s="38" t="s">
        <v>918</v>
      </c>
      <c r="F671" s="38">
        <v>5</v>
      </c>
      <c r="G671" s="38">
        <v>33</v>
      </c>
      <c r="H671" s="38" t="s">
        <v>67</v>
      </c>
      <c r="I671" s="38" t="s">
        <v>67</v>
      </c>
      <c r="J671" s="38" t="s">
        <v>67</v>
      </c>
      <c r="K671" s="38" t="s">
        <v>67</v>
      </c>
      <c r="L671" s="38">
        <v>1</v>
      </c>
      <c r="M671" s="38">
        <v>30</v>
      </c>
      <c r="N671" s="38">
        <v>17</v>
      </c>
      <c r="O671" s="173">
        <v>63</v>
      </c>
      <c r="P671">
        <v>45</v>
      </c>
      <c r="Q671">
        <v>42</v>
      </c>
      <c r="R671" s="38"/>
    </row>
    <row r="672" spans="1:18" x14ac:dyDescent="0.25">
      <c r="A672" s="38">
        <f>+COUNTIF($B$1:B672,ESTADISTICAS!B$9)</f>
        <v>25</v>
      </c>
      <c r="B672">
        <v>50</v>
      </c>
      <c r="C672" t="s">
        <v>295</v>
      </c>
      <c r="D672">
        <v>50370</v>
      </c>
      <c r="E672" s="38" t="s">
        <v>919</v>
      </c>
      <c r="F672" s="38" t="s">
        <v>67</v>
      </c>
      <c r="G672" s="38" t="s">
        <v>67</v>
      </c>
      <c r="H672" s="38" t="s">
        <v>67</v>
      </c>
      <c r="I672" s="38" t="s">
        <v>67</v>
      </c>
      <c r="J672" s="38" t="s">
        <v>67</v>
      </c>
      <c r="K672" s="38" t="s">
        <v>67</v>
      </c>
      <c r="L672" s="38" t="s">
        <v>67</v>
      </c>
      <c r="M672" s="38">
        <v>2</v>
      </c>
      <c r="N672" s="38">
        <v>0</v>
      </c>
      <c r="O672" s="173" t="s">
        <v>67</v>
      </c>
      <c r="P672" t="s">
        <v>67</v>
      </c>
      <c r="Q672">
        <v>0</v>
      </c>
      <c r="R672" s="38"/>
    </row>
    <row r="673" spans="1:18" x14ac:dyDescent="0.25">
      <c r="A673" s="38">
        <f>+COUNTIF($B$1:B673,ESTADISTICAS!B$9)</f>
        <v>25</v>
      </c>
      <c r="B673">
        <v>50</v>
      </c>
      <c r="C673" t="s">
        <v>295</v>
      </c>
      <c r="D673">
        <v>50400</v>
      </c>
      <c r="E673" s="38" t="s">
        <v>920</v>
      </c>
      <c r="F673" s="38" t="s">
        <v>67</v>
      </c>
      <c r="G673" s="38">
        <v>21</v>
      </c>
      <c r="H673" s="38">
        <v>18</v>
      </c>
      <c r="I673" s="38">
        <v>13</v>
      </c>
      <c r="J673" s="38" t="s">
        <v>67</v>
      </c>
      <c r="K673" s="38" t="s">
        <v>67</v>
      </c>
      <c r="L673" s="38" t="s">
        <v>67</v>
      </c>
      <c r="M673" s="38" t="s">
        <v>67</v>
      </c>
      <c r="N673" s="38">
        <v>0</v>
      </c>
      <c r="O673" s="173">
        <v>1</v>
      </c>
      <c r="P673" t="s">
        <v>67</v>
      </c>
      <c r="Q673">
        <v>0</v>
      </c>
      <c r="R673" s="38"/>
    </row>
    <row r="674" spans="1:18" x14ac:dyDescent="0.25">
      <c r="A674" s="38">
        <f>+COUNTIF($B$1:B674,ESTADISTICAS!B$9)</f>
        <v>25</v>
      </c>
      <c r="B674">
        <v>50</v>
      </c>
      <c r="C674" t="s">
        <v>295</v>
      </c>
      <c r="D674">
        <v>50450</v>
      </c>
      <c r="E674" s="38" t="s">
        <v>921</v>
      </c>
      <c r="F674" s="38" t="s">
        <v>67</v>
      </c>
      <c r="G674" s="38">
        <v>22</v>
      </c>
      <c r="H674" s="38">
        <v>50</v>
      </c>
      <c r="I674" s="38">
        <v>31</v>
      </c>
      <c r="J674" s="38">
        <v>16</v>
      </c>
      <c r="K674" s="38" t="s">
        <v>67</v>
      </c>
      <c r="L674" s="38" t="s">
        <v>67</v>
      </c>
      <c r="M674" s="38" t="s">
        <v>67</v>
      </c>
      <c r="N674" s="38">
        <v>25</v>
      </c>
      <c r="O674" s="173">
        <v>22</v>
      </c>
      <c r="P674">
        <v>58</v>
      </c>
      <c r="Q674">
        <v>69</v>
      </c>
      <c r="R674" s="38"/>
    </row>
    <row r="675" spans="1:18" x14ac:dyDescent="0.25">
      <c r="A675" s="38">
        <f>+COUNTIF($B$1:B675,ESTADISTICAS!B$9)</f>
        <v>25</v>
      </c>
      <c r="B675">
        <v>50</v>
      </c>
      <c r="C675" t="s">
        <v>295</v>
      </c>
      <c r="D675">
        <v>50568</v>
      </c>
      <c r="E675" s="38" t="s">
        <v>2662</v>
      </c>
      <c r="F675" s="38">
        <v>147</v>
      </c>
      <c r="G675" s="38">
        <v>145</v>
      </c>
      <c r="H675" s="38">
        <v>51</v>
      </c>
      <c r="I675" s="38">
        <v>51</v>
      </c>
      <c r="J675" s="38" t="s">
        <v>67</v>
      </c>
      <c r="K675" s="38">
        <v>2</v>
      </c>
      <c r="L675" s="38" t="s">
        <v>67</v>
      </c>
      <c r="M675" s="38">
        <v>2</v>
      </c>
      <c r="N675" s="38">
        <v>0</v>
      </c>
      <c r="O675" s="173">
        <v>1</v>
      </c>
      <c r="P675">
        <v>137</v>
      </c>
      <c r="Q675">
        <v>160</v>
      </c>
      <c r="R675" s="38"/>
    </row>
    <row r="676" spans="1:18" x14ac:dyDescent="0.25">
      <c r="A676" s="38">
        <f>+COUNTIF($B$1:B676,ESTADISTICAS!B$9)</f>
        <v>25</v>
      </c>
      <c r="B676">
        <v>50</v>
      </c>
      <c r="C676" t="s">
        <v>295</v>
      </c>
      <c r="D676">
        <v>50573</v>
      </c>
      <c r="E676" s="38" t="s">
        <v>2663</v>
      </c>
      <c r="F676" s="38">
        <v>154</v>
      </c>
      <c r="G676" s="38">
        <v>279</v>
      </c>
      <c r="H676" s="38">
        <v>209</v>
      </c>
      <c r="I676" s="38">
        <v>177</v>
      </c>
      <c r="J676" s="38">
        <v>22</v>
      </c>
      <c r="K676" s="38">
        <v>4</v>
      </c>
      <c r="L676" s="38" t="s">
        <v>67</v>
      </c>
      <c r="M676" s="38">
        <v>1</v>
      </c>
      <c r="N676" s="38">
        <v>0</v>
      </c>
      <c r="O676" s="173">
        <v>3</v>
      </c>
      <c r="P676">
        <v>1</v>
      </c>
      <c r="Q676">
        <v>26</v>
      </c>
      <c r="R676" s="38"/>
    </row>
    <row r="677" spans="1:18" x14ac:dyDescent="0.25">
      <c r="A677" s="38">
        <f>+COUNTIF($B$1:B677,ESTADISTICAS!B$9)</f>
        <v>25</v>
      </c>
      <c r="B677">
        <v>50</v>
      </c>
      <c r="C677" t="s">
        <v>295</v>
      </c>
      <c r="D677">
        <v>50577</v>
      </c>
      <c r="E677" s="38" t="s">
        <v>922</v>
      </c>
      <c r="F677" s="38" t="s">
        <v>67</v>
      </c>
      <c r="G677" s="38" t="s">
        <v>67</v>
      </c>
      <c r="H677" s="38">
        <v>49</v>
      </c>
      <c r="I677" s="38">
        <v>32</v>
      </c>
      <c r="J677" s="38">
        <v>29</v>
      </c>
      <c r="K677" s="38">
        <v>1</v>
      </c>
      <c r="L677" s="38" t="s">
        <v>67</v>
      </c>
      <c r="M677" s="38" t="s">
        <v>67</v>
      </c>
      <c r="N677" s="38">
        <v>0</v>
      </c>
      <c r="O677" s="173">
        <v>2</v>
      </c>
      <c r="P677">
        <v>1</v>
      </c>
      <c r="Q677">
        <v>0</v>
      </c>
      <c r="R677" s="38"/>
    </row>
    <row r="678" spans="1:18" x14ac:dyDescent="0.25">
      <c r="A678" s="38">
        <f>+COUNTIF($B$1:B678,ESTADISTICAS!B$9)</f>
        <v>25</v>
      </c>
      <c r="B678" s="172">
        <v>50</v>
      </c>
      <c r="C678" t="s">
        <v>295</v>
      </c>
      <c r="D678">
        <v>50590</v>
      </c>
      <c r="E678" s="38" t="s">
        <v>657</v>
      </c>
      <c r="F678" s="38" t="s">
        <v>67</v>
      </c>
      <c r="G678" s="38">
        <v>27</v>
      </c>
      <c r="H678" s="38">
        <v>18</v>
      </c>
      <c r="I678" s="38">
        <v>18</v>
      </c>
      <c r="J678" s="38" t="s">
        <v>67</v>
      </c>
      <c r="K678" s="38" t="s">
        <v>67</v>
      </c>
      <c r="L678" s="38" t="s">
        <v>67</v>
      </c>
      <c r="M678" s="38">
        <v>29</v>
      </c>
      <c r="N678" s="38">
        <v>22</v>
      </c>
      <c r="O678" s="173">
        <v>20</v>
      </c>
      <c r="P678">
        <v>16</v>
      </c>
      <c r="Q678">
        <v>46</v>
      </c>
      <c r="R678" s="38"/>
    </row>
    <row r="679" spans="1:18" x14ac:dyDescent="0.25">
      <c r="A679" s="38">
        <f>+COUNTIF($B$1:B679,ESTADISTICAS!B$9)</f>
        <v>25</v>
      </c>
      <c r="B679">
        <v>50</v>
      </c>
      <c r="C679" t="s">
        <v>295</v>
      </c>
      <c r="D679">
        <v>50606</v>
      </c>
      <c r="E679" s="38" t="s">
        <v>923</v>
      </c>
      <c r="F679" s="38">
        <v>1</v>
      </c>
      <c r="G679" s="38">
        <v>25</v>
      </c>
      <c r="H679" s="38" t="s">
        <v>67</v>
      </c>
      <c r="I679" s="38">
        <v>88</v>
      </c>
      <c r="J679" s="38">
        <v>1</v>
      </c>
      <c r="K679" s="38">
        <v>28</v>
      </c>
      <c r="L679" s="38" t="s">
        <v>67</v>
      </c>
      <c r="M679" s="38" t="s">
        <v>67</v>
      </c>
      <c r="N679" s="38">
        <v>0</v>
      </c>
      <c r="O679" s="173">
        <v>1</v>
      </c>
      <c r="P679" t="s">
        <v>67</v>
      </c>
      <c r="Q679">
        <v>1</v>
      </c>
    </row>
    <row r="680" spans="1:18" x14ac:dyDescent="0.25">
      <c r="A680" s="38">
        <f>+COUNTIF($B$1:B680,ESTADISTICAS!B$9)</f>
        <v>25</v>
      </c>
      <c r="B680">
        <v>50</v>
      </c>
      <c r="C680" t="s">
        <v>295</v>
      </c>
      <c r="D680">
        <v>50680</v>
      </c>
      <c r="E680" s="38" t="s">
        <v>924</v>
      </c>
      <c r="F680" s="38" t="s">
        <v>67</v>
      </c>
      <c r="G680" s="38" t="s">
        <v>67</v>
      </c>
      <c r="H680" s="38" t="s">
        <v>67</v>
      </c>
      <c r="I680" s="38" t="s">
        <v>67</v>
      </c>
      <c r="J680" s="38" t="s">
        <v>67</v>
      </c>
      <c r="K680" s="38" t="s">
        <v>67</v>
      </c>
      <c r="L680" s="38" t="s">
        <v>67</v>
      </c>
      <c r="M680" s="38">
        <v>4</v>
      </c>
      <c r="N680" s="38">
        <v>0</v>
      </c>
      <c r="O680" s="173">
        <v>2</v>
      </c>
      <c r="P680" t="s">
        <v>67</v>
      </c>
      <c r="Q680">
        <v>0</v>
      </c>
      <c r="R680" s="38"/>
    </row>
    <row r="681" spans="1:18" x14ac:dyDescent="0.25">
      <c r="A681" s="38">
        <f>+COUNTIF($B$1:B681,ESTADISTICAS!B$9)</f>
        <v>25</v>
      </c>
      <c r="B681">
        <v>50</v>
      </c>
      <c r="C681" t="s">
        <v>295</v>
      </c>
      <c r="D681">
        <v>50683</v>
      </c>
      <c r="E681" s="38" t="s">
        <v>925</v>
      </c>
      <c r="F681" s="38">
        <v>3</v>
      </c>
      <c r="G681" s="38">
        <v>26</v>
      </c>
      <c r="H681" s="38">
        <v>26</v>
      </c>
      <c r="I681" s="38">
        <v>47</v>
      </c>
      <c r="J681" s="38">
        <v>63</v>
      </c>
      <c r="K681" s="38">
        <v>35</v>
      </c>
      <c r="L681" s="38">
        <v>16</v>
      </c>
      <c r="M681" s="38">
        <v>25</v>
      </c>
      <c r="N681" s="38">
        <v>0</v>
      </c>
      <c r="O681" s="173">
        <v>4</v>
      </c>
      <c r="P681">
        <v>1</v>
      </c>
      <c r="Q681">
        <v>0</v>
      </c>
      <c r="R681" s="38"/>
    </row>
    <row r="682" spans="1:18" x14ac:dyDescent="0.25">
      <c r="A682" s="38">
        <f>+COUNTIF($B$1:B682,ESTADISTICAS!B$9)</f>
        <v>25</v>
      </c>
      <c r="B682">
        <v>50</v>
      </c>
      <c r="C682" t="s">
        <v>295</v>
      </c>
      <c r="D682">
        <v>50686</v>
      </c>
      <c r="E682" s="38" t="s">
        <v>926</v>
      </c>
      <c r="F682" s="38" t="s">
        <v>67</v>
      </c>
      <c r="G682" s="38" t="s">
        <v>67</v>
      </c>
      <c r="H682" s="38" t="s">
        <v>67</v>
      </c>
      <c r="I682" s="38" t="s">
        <v>67</v>
      </c>
      <c r="J682" s="38" t="s">
        <v>67</v>
      </c>
      <c r="K682" s="38" t="s">
        <v>67</v>
      </c>
      <c r="L682" s="38" t="s">
        <v>67</v>
      </c>
      <c r="M682" s="38" t="s">
        <v>67</v>
      </c>
      <c r="N682" s="38">
        <v>0</v>
      </c>
      <c r="O682" s="173" t="s">
        <v>67</v>
      </c>
      <c r="P682" t="s">
        <v>67</v>
      </c>
      <c r="Q682">
        <v>0</v>
      </c>
      <c r="R682" s="38"/>
    </row>
    <row r="683" spans="1:18" x14ac:dyDescent="0.25">
      <c r="A683" s="38">
        <f>+COUNTIF($B$1:B683,ESTADISTICAS!B$9)</f>
        <v>25</v>
      </c>
      <c r="B683">
        <v>50</v>
      </c>
      <c r="C683" t="s">
        <v>295</v>
      </c>
      <c r="D683">
        <v>50689</v>
      </c>
      <c r="E683" s="38" t="s">
        <v>2664</v>
      </c>
      <c r="F683" s="38">
        <v>161</v>
      </c>
      <c r="G683" s="38">
        <v>107</v>
      </c>
      <c r="H683" s="38">
        <v>140</v>
      </c>
      <c r="I683" s="38">
        <v>124</v>
      </c>
      <c r="J683" s="38">
        <v>80</v>
      </c>
      <c r="K683" s="38">
        <v>45</v>
      </c>
      <c r="L683" s="38">
        <v>44</v>
      </c>
      <c r="M683" s="38">
        <v>53</v>
      </c>
      <c r="N683" s="38">
        <v>54</v>
      </c>
      <c r="O683" s="173">
        <v>36</v>
      </c>
      <c r="P683">
        <v>165</v>
      </c>
      <c r="Q683">
        <v>90</v>
      </c>
      <c r="R683" s="38"/>
    </row>
    <row r="684" spans="1:18" x14ac:dyDescent="0.25">
      <c r="A684" s="38">
        <f>+COUNTIF($B$1:B684,ESTADISTICAS!B$9)</f>
        <v>25</v>
      </c>
      <c r="B684">
        <v>50</v>
      </c>
      <c r="C684" t="s">
        <v>295</v>
      </c>
      <c r="D684">
        <v>50711</v>
      </c>
      <c r="E684" s="38" t="s">
        <v>927</v>
      </c>
      <c r="F684" s="38">
        <v>59</v>
      </c>
      <c r="G684" s="38">
        <v>25</v>
      </c>
      <c r="H684" s="38">
        <v>26</v>
      </c>
      <c r="I684" s="38">
        <v>19</v>
      </c>
      <c r="J684" s="38" t="s">
        <v>67</v>
      </c>
      <c r="K684" s="38">
        <v>1</v>
      </c>
      <c r="L684" s="38" t="s">
        <v>67</v>
      </c>
      <c r="M684" s="38">
        <v>1</v>
      </c>
      <c r="N684" s="38">
        <v>0</v>
      </c>
      <c r="O684" s="173">
        <v>1</v>
      </c>
      <c r="P684">
        <v>2</v>
      </c>
      <c r="Q684">
        <v>0</v>
      </c>
      <c r="R684" s="38"/>
    </row>
    <row r="685" spans="1:18" x14ac:dyDescent="0.25">
      <c r="A685" s="38">
        <f>+COUNTIF($B$1:B685,ESTADISTICAS!B$9)</f>
        <v>25</v>
      </c>
      <c r="B685">
        <v>52</v>
      </c>
      <c r="C685" t="s">
        <v>928</v>
      </c>
      <c r="D685">
        <v>52001</v>
      </c>
      <c r="E685" s="38" t="s">
        <v>929</v>
      </c>
      <c r="F685" s="38">
        <v>22309</v>
      </c>
      <c r="G685" s="38">
        <v>28102</v>
      </c>
      <c r="H685" s="38">
        <v>29741</v>
      </c>
      <c r="I685" s="38">
        <v>32051</v>
      </c>
      <c r="J685" s="38">
        <v>34547</v>
      </c>
      <c r="K685" s="38">
        <v>34551</v>
      </c>
      <c r="L685" s="38">
        <v>37328</v>
      </c>
      <c r="M685" s="38">
        <v>38656</v>
      </c>
      <c r="N685" s="38">
        <v>37729</v>
      </c>
      <c r="O685" s="173">
        <v>37197</v>
      </c>
      <c r="P685">
        <v>38987</v>
      </c>
      <c r="Q685">
        <v>39648</v>
      </c>
      <c r="R685" s="38"/>
    </row>
    <row r="686" spans="1:18" x14ac:dyDescent="0.25">
      <c r="A686" s="38">
        <f>+COUNTIF($B$1:B686,ESTADISTICAS!B$9)</f>
        <v>25</v>
      </c>
      <c r="B686">
        <v>52</v>
      </c>
      <c r="C686" t="s">
        <v>928</v>
      </c>
      <c r="D686">
        <v>52019</v>
      </c>
      <c r="E686" s="38" t="s">
        <v>2665</v>
      </c>
      <c r="F686" s="38">
        <v>104</v>
      </c>
      <c r="G686" s="38">
        <v>178</v>
      </c>
      <c r="H686" s="38">
        <v>138</v>
      </c>
      <c r="I686" s="38">
        <v>20</v>
      </c>
      <c r="J686" s="38">
        <v>57</v>
      </c>
      <c r="K686" s="38">
        <v>43</v>
      </c>
      <c r="L686" s="38">
        <v>43</v>
      </c>
      <c r="M686" s="38">
        <v>59</v>
      </c>
      <c r="N686" s="38">
        <v>50</v>
      </c>
      <c r="O686" s="173">
        <v>23</v>
      </c>
      <c r="P686">
        <v>23</v>
      </c>
      <c r="Q686">
        <v>23</v>
      </c>
      <c r="R686" s="38"/>
    </row>
    <row r="687" spans="1:18" x14ac:dyDescent="0.25">
      <c r="A687" s="38">
        <f>+COUNTIF($B$1:B687,ESTADISTICAS!B$9)</f>
        <v>25</v>
      </c>
      <c r="B687">
        <v>52</v>
      </c>
      <c r="C687" t="s">
        <v>928</v>
      </c>
      <c r="D687">
        <v>52022</v>
      </c>
      <c r="E687" s="38" t="s">
        <v>930</v>
      </c>
      <c r="F687" s="38" t="s">
        <v>67</v>
      </c>
      <c r="G687" s="38">
        <v>24</v>
      </c>
      <c r="H687" s="38">
        <v>21</v>
      </c>
      <c r="I687" s="38" t="s">
        <v>67</v>
      </c>
      <c r="J687" s="38" t="s">
        <v>67</v>
      </c>
      <c r="K687" s="38">
        <v>1</v>
      </c>
      <c r="L687" s="38" t="s">
        <v>67</v>
      </c>
      <c r="M687" s="38">
        <v>1</v>
      </c>
      <c r="N687" s="38">
        <v>0</v>
      </c>
      <c r="O687" s="173">
        <v>3</v>
      </c>
      <c r="P687">
        <v>1</v>
      </c>
      <c r="Q687">
        <v>0</v>
      </c>
      <c r="R687" s="38"/>
    </row>
    <row r="688" spans="1:18" x14ac:dyDescent="0.25">
      <c r="A688" s="38">
        <f>+COUNTIF($B$1:B688,ESTADISTICAS!B$9)</f>
        <v>25</v>
      </c>
      <c r="B688">
        <v>52</v>
      </c>
      <c r="C688" t="s">
        <v>928</v>
      </c>
      <c r="D688">
        <v>52036</v>
      </c>
      <c r="E688" s="38" t="s">
        <v>931</v>
      </c>
      <c r="F688" s="38" t="s">
        <v>67</v>
      </c>
      <c r="G688" s="38" t="s">
        <v>67</v>
      </c>
      <c r="H688" s="38" t="s">
        <v>67</v>
      </c>
      <c r="I688" s="38" t="s">
        <v>67</v>
      </c>
      <c r="J688" s="38" t="s">
        <v>67</v>
      </c>
      <c r="K688" s="38" t="s">
        <v>67</v>
      </c>
      <c r="L688" s="38" t="s">
        <v>67</v>
      </c>
      <c r="M688" s="38" t="s">
        <v>67</v>
      </c>
      <c r="N688" s="38">
        <v>0</v>
      </c>
      <c r="O688" s="173" t="s">
        <v>67</v>
      </c>
      <c r="P688" t="s">
        <v>67</v>
      </c>
      <c r="Q688">
        <v>0</v>
      </c>
      <c r="R688" s="38"/>
    </row>
    <row r="689" spans="1:18" x14ac:dyDescent="0.25">
      <c r="A689" s="38">
        <f>+COUNTIF($B$1:B689,ESTADISTICAS!B$9)</f>
        <v>25</v>
      </c>
      <c r="B689">
        <v>52</v>
      </c>
      <c r="C689" t="s">
        <v>928</v>
      </c>
      <c r="D689">
        <v>52051</v>
      </c>
      <c r="E689" s="38" t="s">
        <v>932</v>
      </c>
      <c r="F689" s="38">
        <v>25</v>
      </c>
      <c r="G689" s="38" t="s">
        <v>67</v>
      </c>
      <c r="H689" s="38" t="s">
        <v>67</v>
      </c>
      <c r="I689" s="38" t="s">
        <v>67</v>
      </c>
      <c r="J689" s="38" t="s">
        <v>67</v>
      </c>
      <c r="K689" s="38" t="s">
        <v>67</v>
      </c>
      <c r="L689" s="38" t="s">
        <v>67</v>
      </c>
      <c r="M689" s="38" t="s">
        <v>67</v>
      </c>
      <c r="N689" s="38">
        <v>0</v>
      </c>
      <c r="O689" s="173" t="s">
        <v>67</v>
      </c>
      <c r="P689" t="s">
        <v>67</v>
      </c>
      <c r="Q689">
        <v>0</v>
      </c>
      <c r="R689" s="38"/>
    </row>
    <row r="690" spans="1:18" x14ac:dyDescent="0.25">
      <c r="A690" s="38">
        <f>+COUNTIF($B$1:B690,ESTADISTICAS!B$9)</f>
        <v>25</v>
      </c>
      <c r="B690">
        <v>52</v>
      </c>
      <c r="C690" t="s">
        <v>928</v>
      </c>
      <c r="D690">
        <v>52079</v>
      </c>
      <c r="E690" s="38" t="s">
        <v>933</v>
      </c>
      <c r="F690" s="38">
        <v>1</v>
      </c>
      <c r="G690" s="38">
        <v>23</v>
      </c>
      <c r="H690" s="38">
        <v>61</v>
      </c>
      <c r="I690" s="38">
        <v>14</v>
      </c>
      <c r="J690" s="38">
        <v>21</v>
      </c>
      <c r="K690" s="38">
        <v>21</v>
      </c>
      <c r="L690" s="38" t="s">
        <v>67</v>
      </c>
      <c r="M690" s="38" t="s">
        <v>67</v>
      </c>
      <c r="N690" s="38">
        <v>0</v>
      </c>
      <c r="O690" s="173">
        <v>20</v>
      </c>
      <c r="P690">
        <v>18</v>
      </c>
      <c r="Q690">
        <v>17</v>
      </c>
      <c r="R690" s="38"/>
    </row>
    <row r="691" spans="1:18" x14ac:dyDescent="0.25">
      <c r="A691" s="38">
        <f>+COUNTIF($B$1:B691,ESTADISTICAS!B$9)</f>
        <v>25</v>
      </c>
      <c r="B691">
        <v>52</v>
      </c>
      <c r="C691" t="s">
        <v>928</v>
      </c>
      <c r="D691">
        <v>52083</v>
      </c>
      <c r="E691" s="38" t="s">
        <v>531</v>
      </c>
      <c r="F691" s="38" t="s">
        <v>67</v>
      </c>
      <c r="G691" s="38">
        <v>22</v>
      </c>
      <c r="H691" s="38" t="s">
        <v>67</v>
      </c>
      <c r="I691" s="38" t="s">
        <v>67</v>
      </c>
      <c r="J691" s="38" t="s">
        <v>67</v>
      </c>
      <c r="K691" s="38" t="s">
        <v>67</v>
      </c>
      <c r="L691" s="38" t="s">
        <v>67</v>
      </c>
      <c r="M691" s="38" t="s">
        <v>67</v>
      </c>
      <c r="N691" s="38">
        <v>0</v>
      </c>
      <c r="O691" s="173" t="s">
        <v>67</v>
      </c>
      <c r="P691" t="s">
        <v>67</v>
      </c>
      <c r="Q691">
        <v>0</v>
      </c>
      <c r="R691" s="38"/>
    </row>
    <row r="692" spans="1:18" x14ac:dyDescent="0.25">
      <c r="A692" s="38">
        <f>+COUNTIF($B$1:B692,ESTADISTICAS!B$9)</f>
        <v>25</v>
      </c>
      <c r="B692">
        <v>52</v>
      </c>
      <c r="C692" t="s">
        <v>928</v>
      </c>
      <c r="D692">
        <v>52110</v>
      </c>
      <c r="E692" s="38" t="s">
        <v>934</v>
      </c>
      <c r="F692" s="38" t="s">
        <v>67</v>
      </c>
      <c r="G692" s="38">
        <v>58</v>
      </c>
      <c r="H692" s="38">
        <v>19</v>
      </c>
      <c r="I692" s="38" t="s">
        <v>67</v>
      </c>
      <c r="J692" s="38">
        <v>22</v>
      </c>
      <c r="K692" s="38">
        <v>12</v>
      </c>
      <c r="L692" s="38">
        <v>13</v>
      </c>
      <c r="M692" s="38">
        <v>28</v>
      </c>
      <c r="N692" s="38">
        <v>0</v>
      </c>
      <c r="O692" s="173">
        <v>6</v>
      </c>
      <c r="P692">
        <v>1</v>
      </c>
      <c r="Q692">
        <v>1</v>
      </c>
      <c r="R692" s="38"/>
    </row>
    <row r="693" spans="1:18" x14ac:dyDescent="0.25">
      <c r="A693" s="38">
        <f>+COUNTIF($B$1:B693,ESTADISTICAS!B$9)</f>
        <v>25</v>
      </c>
      <c r="B693">
        <v>52</v>
      </c>
      <c r="C693" t="s">
        <v>928</v>
      </c>
      <c r="D693">
        <v>52203</v>
      </c>
      <c r="E693" s="38" t="s">
        <v>935</v>
      </c>
      <c r="F693" s="38">
        <v>42</v>
      </c>
      <c r="G693" s="38">
        <v>81</v>
      </c>
      <c r="H693" s="38" t="s">
        <v>67</v>
      </c>
      <c r="I693" s="38" t="s">
        <v>67</v>
      </c>
      <c r="J693" s="38" t="s">
        <v>67</v>
      </c>
      <c r="K693" s="38" t="s">
        <v>67</v>
      </c>
      <c r="L693" s="38" t="s">
        <v>67</v>
      </c>
      <c r="M693" s="38" t="s">
        <v>67</v>
      </c>
      <c r="N693" s="38">
        <v>0</v>
      </c>
      <c r="O693" s="173" t="s">
        <v>67</v>
      </c>
      <c r="P693" t="s">
        <v>67</v>
      </c>
      <c r="Q693">
        <v>0</v>
      </c>
      <c r="R693" s="38"/>
    </row>
    <row r="694" spans="1:18" x14ac:dyDescent="0.25">
      <c r="A694" s="38">
        <f>+COUNTIF($B$1:B694,ESTADISTICAS!B$9)</f>
        <v>25</v>
      </c>
      <c r="B694">
        <v>52</v>
      </c>
      <c r="C694" t="s">
        <v>928</v>
      </c>
      <c r="D694">
        <v>52207</v>
      </c>
      <c r="E694" s="38" t="s">
        <v>936</v>
      </c>
      <c r="F694" s="38" t="s">
        <v>67</v>
      </c>
      <c r="G694" s="38">
        <v>24</v>
      </c>
      <c r="H694" s="38" t="s">
        <v>67</v>
      </c>
      <c r="I694" s="38" t="s">
        <v>67</v>
      </c>
      <c r="J694" s="38" t="s">
        <v>67</v>
      </c>
      <c r="K694" s="38" t="s">
        <v>67</v>
      </c>
      <c r="L694" s="38" t="s">
        <v>67</v>
      </c>
      <c r="M694" s="38" t="s">
        <v>67</v>
      </c>
      <c r="N694" s="38">
        <v>0</v>
      </c>
      <c r="O694" s="173">
        <v>0</v>
      </c>
      <c r="P694" t="s">
        <v>67</v>
      </c>
      <c r="Q694">
        <v>0</v>
      </c>
      <c r="R694" s="38"/>
    </row>
    <row r="695" spans="1:18" x14ac:dyDescent="0.25">
      <c r="A695" s="38">
        <f>+COUNTIF($B$1:B695,ESTADISTICAS!B$9)</f>
        <v>25</v>
      </c>
      <c r="B695">
        <v>52</v>
      </c>
      <c r="C695" t="s">
        <v>928</v>
      </c>
      <c r="D695">
        <v>52210</v>
      </c>
      <c r="E695" s="38" t="s">
        <v>937</v>
      </c>
      <c r="F695" s="38" t="s">
        <v>67</v>
      </c>
      <c r="G695" s="38">
        <v>28</v>
      </c>
      <c r="H695" s="38">
        <v>26</v>
      </c>
      <c r="I695" s="38">
        <v>13</v>
      </c>
      <c r="J695" s="38" t="s">
        <v>67</v>
      </c>
      <c r="K695" s="38">
        <v>1</v>
      </c>
      <c r="L695" s="38" t="s">
        <v>67</v>
      </c>
      <c r="M695" s="38">
        <v>1</v>
      </c>
      <c r="N695" s="38">
        <v>0</v>
      </c>
      <c r="O695" s="173">
        <v>3</v>
      </c>
      <c r="P695" t="s">
        <v>67</v>
      </c>
      <c r="Q695">
        <v>0</v>
      </c>
      <c r="R695" s="38"/>
    </row>
    <row r="696" spans="1:18" x14ac:dyDescent="0.25">
      <c r="A696" s="38">
        <f>+COUNTIF($B$1:B696,ESTADISTICAS!B$9)</f>
        <v>25</v>
      </c>
      <c r="B696">
        <v>52</v>
      </c>
      <c r="C696" t="s">
        <v>928</v>
      </c>
      <c r="D696">
        <v>52215</v>
      </c>
      <c r="E696" s="38" t="s">
        <v>90</v>
      </c>
      <c r="F696" s="38">
        <v>70</v>
      </c>
      <c r="G696" s="38">
        <v>87</v>
      </c>
      <c r="H696" s="38">
        <v>104</v>
      </c>
      <c r="I696" s="38">
        <v>98</v>
      </c>
      <c r="J696" s="38">
        <v>48</v>
      </c>
      <c r="K696" s="38">
        <v>6</v>
      </c>
      <c r="L696" s="38" t="s">
        <v>67</v>
      </c>
      <c r="M696" s="38" t="s">
        <v>67</v>
      </c>
      <c r="N696" s="38">
        <v>41</v>
      </c>
      <c r="O696" s="173">
        <v>3</v>
      </c>
      <c r="P696" t="s">
        <v>67</v>
      </c>
      <c r="Q696">
        <v>0</v>
      </c>
      <c r="R696" s="38"/>
    </row>
    <row r="697" spans="1:18" x14ac:dyDescent="0.25">
      <c r="A697" s="38">
        <f>+COUNTIF($B$1:B697,ESTADISTICAS!B$9)</f>
        <v>25</v>
      </c>
      <c r="B697">
        <v>52</v>
      </c>
      <c r="C697" t="s">
        <v>928</v>
      </c>
      <c r="D697">
        <v>52224</v>
      </c>
      <c r="E697" s="38" t="s">
        <v>938</v>
      </c>
      <c r="F697" s="38">
        <v>31</v>
      </c>
      <c r="G697" s="38">
        <v>97</v>
      </c>
      <c r="H697" s="38">
        <v>66</v>
      </c>
      <c r="I697" s="38">
        <v>61</v>
      </c>
      <c r="J697" s="38" t="s">
        <v>67</v>
      </c>
      <c r="K697" s="38" t="s">
        <v>67</v>
      </c>
      <c r="L697" s="38" t="s">
        <v>67</v>
      </c>
      <c r="M697" s="38">
        <v>1</v>
      </c>
      <c r="N697" s="38">
        <v>0</v>
      </c>
      <c r="O697" s="173">
        <v>1</v>
      </c>
      <c r="P697">
        <v>1</v>
      </c>
      <c r="Q697">
        <v>0</v>
      </c>
      <c r="R697" s="38"/>
    </row>
    <row r="698" spans="1:18" x14ac:dyDescent="0.25">
      <c r="A698" s="38">
        <f>+COUNTIF($B$1:B698,ESTADISTICAS!B$9)</f>
        <v>25</v>
      </c>
      <c r="B698">
        <v>52</v>
      </c>
      <c r="C698" t="s">
        <v>928</v>
      </c>
      <c r="D698">
        <v>52227</v>
      </c>
      <c r="E698" s="38" t="s">
        <v>939</v>
      </c>
      <c r="F698" s="38">
        <v>129</v>
      </c>
      <c r="G698" s="38">
        <v>165</v>
      </c>
      <c r="H698" s="38">
        <v>73</v>
      </c>
      <c r="I698" s="38">
        <v>93</v>
      </c>
      <c r="J698" s="38">
        <v>27</v>
      </c>
      <c r="K698" s="38">
        <v>2</v>
      </c>
      <c r="L698" s="38" t="s">
        <v>67</v>
      </c>
      <c r="M698" s="38">
        <v>3</v>
      </c>
      <c r="N698" s="38">
        <v>0</v>
      </c>
      <c r="O698" s="173">
        <v>8</v>
      </c>
      <c r="P698">
        <v>32</v>
      </c>
      <c r="Q698">
        <v>28</v>
      </c>
      <c r="R698" s="38"/>
    </row>
    <row r="699" spans="1:18" x14ac:dyDescent="0.25">
      <c r="A699" s="38">
        <f>+COUNTIF($B$1:B699,ESTADISTICAS!B$9)</f>
        <v>25</v>
      </c>
      <c r="B699">
        <v>52</v>
      </c>
      <c r="C699" t="s">
        <v>928</v>
      </c>
      <c r="D699">
        <v>52233</v>
      </c>
      <c r="E699" s="38" t="s">
        <v>940</v>
      </c>
      <c r="F699" s="38">
        <v>29</v>
      </c>
      <c r="G699" s="38">
        <v>20</v>
      </c>
      <c r="H699" s="38">
        <v>20</v>
      </c>
      <c r="I699" s="38" t="s">
        <v>67</v>
      </c>
      <c r="J699" s="38" t="s">
        <v>67</v>
      </c>
      <c r="K699" s="38" t="s">
        <v>67</v>
      </c>
      <c r="L699" s="38" t="s">
        <v>67</v>
      </c>
      <c r="M699" s="38" t="s">
        <v>67</v>
      </c>
      <c r="N699" s="38">
        <v>0</v>
      </c>
      <c r="O699" s="173" t="s">
        <v>67</v>
      </c>
      <c r="P699" t="s">
        <v>67</v>
      </c>
      <c r="Q699">
        <v>0</v>
      </c>
      <c r="R699" s="38"/>
    </row>
    <row r="700" spans="1:18" x14ac:dyDescent="0.25">
      <c r="A700" s="38">
        <f>+COUNTIF($B$1:B700,ESTADISTICAS!B$9)</f>
        <v>25</v>
      </c>
      <c r="B700">
        <v>52</v>
      </c>
      <c r="C700" t="s">
        <v>928</v>
      </c>
      <c r="D700">
        <v>52240</v>
      </c>
      <c r="E700" s="38" t="s">
        <v>2666</v>
      </c>
      <c r="F700" s="38" t="s">
        <v>67</v>
      </c>
      <c r="G700" s="38" t="s">
        <v>67</v>
      </c>
      <c r="H700" s="38" t="s">
        <v>67</v>
      </c>
      <c r="I700" s="38" t="s">
        <v>67</v>
      </c>
      <c r="J700" s="38" t="s">
        <v>67</v>
      </c>
      <c r="K700" s="38" t="s">
        <v>67</v>
      </c>
      <c r="L700" s="38" t="s">
        <v>67</v>
      </c>
      <c r="M700" s="38">
        <v>3</v>
      </c>
      <c r="N700" s="38">
        <v>0</v>
      </c>
      <c r="O700" s="173">
        <v>34</v>
      </c>
      <c r="P700">
        <v>25</v>
      </c>
      <c r="Q700">
        <v>25</v>
      </c>
      <c r="R700" s="38"/>
    </row>
    <row r="701" spans="1:18" x14ac:dyDescent="0.25">
      <c r="A701" s="38">
        <f>+COUNTIF($B$1:B701,ESTADISTICAS!B$9)</f>
        <v>25</v>
      </c>
      <c r="B701">
        <v>52</v>
      </c>
      <c r="C701" t="s">
        <v>928</v>
      </c>
      <c r="D701">
        <v>52250</v>
      </c>
      <c r="E701" s="38" t="s">
        <v>941</v>
      </c>
      <c r="F701" s="38">
        <v>80</v>
      </c>
      <c r="G701" s="38">
        <v>73</v>
      </c>
      <c r="H701" s="38">
        <v>72</v>
      </c>
      <c r="I701" s="38">
        <v>65</v>
      </c>
      <c r="J701" s="38">
        <v>36</v>
      </c>
      <c r="K701" s="38" t="s">
        <v>67</v>
      </c>
      <c r="L701" s="38">
        <v>1</v>
      </c>
      <c r="M701" s="38" t="s">
        <v>67</v>
      </c>
      <c r="N701" s="38">
        <v>0</v>
      </c>
      <c r="O701" s="173">
        <v>1</v>
      </c>
      <c r="P701" t="s">
        <v>67</v>
      </c>
      <c r="Q701">
        <v>0</v>
      </c>
      <c r="R701" s="38"/>
    </row>
    <row r="702" spans="1:18" x14ac:dyDescent="0.25">
      <c r="A702" s="38">
        <f>+COUNTIF($B$1:B702,ESTADISTICAS!B$9)</f>
        <v>25</v>
      </c>
      <c r="B702">
        <v>52</v>
      </c>
      <c r="C702" t="s">
        <v>928</v>
      </c>
      <c r="D702">
        <v>52254</v>
      </c>
      <c r="E702" s="38" t="s">
        <v>942</v>
      </c>
      <c r="F702" s="38">
        <v>4</v>
      </c>
      <c r="G702" s="38" t="s">
        <v>67</v>
      </c>
      <c r="H702" s="38" t="s">
        <v>67</v>
      </c>
      <c r="I702" s="38" t="s">
        <v>67</v>
      </c>
      <c r="J702" s="38" t="s">
        <v>67</v>
      </c>
      <c r="K702" s="38" t="s">
        <v>67</v>
      </c>
      <c r="L702" s="38" t="s">
        <v>67</v>
      </c>
      <c r="M702" s="38" t="s">
        <v>67</v>
      </c>
      <c r="N702" s="38">
        <v>0</v>
      </c>
      <c r="O702" s="173" t="s">
        <v>67</v>
      </c>
      <c r="P702" t="s">
        <v>67</v>
      </c>
      <c r="Q702">
        <v>47</v>
      </c>
      <c r="R702" s="38"/>
    </row>
    <row r="703" spans="1:18" x14ac:dyDescent="0.25">
      <c r="A703" s="38">
        <f>+COUNTIF($B$1:B703,ESTADISTICAS!B$9)</f>
        <v>25</v>
      </c>
      <c r="B703">
        <v>52</v>
      </c>
      <c r="C703" t="s">
        <v>928</v>
      </c>
      <c r="D703">
        <v>52256</v>
      </c>
      <c r="E703" s="38" t="s">
        <v>943</v>
      </c>
      <c r="F703" s="38">
        <v>30</v>
      </c>
      <c r="G703" s="38" t="s">
        <v>67</v>
      </c>
      <c r="H703" s="38" t="s">
        <v>67</v>
      </c>
      <c r="I703" s="38" t="s">
        <v>67</v>
      </c>
      <c r="J703" s="38" t="s">
        <v>67</v>
      </c>
      <c r="K703" s="38" t="s">
        <v>67</v>
      </c>
      <c r="L703" s="38" t="s">
        <v>67</v>
      </c>
      <c r="M703" s="38" t="s">
        <v>67</v>
      </c>
      <c r="N703" s="38">
        <v>0</v>
      </c>
      <c r="O703" s="173">
        <v>0</v>
      </c>
      <c r="P703">
        <v>1</v>
      </c>
      <c r="Q703">
        <v>0</v>
      </c>
      <c r="R703" s="38"/>
    </row>
    <row r="704" spans="1:18" x14ac:dyDescent="0.25">
      <c r="A704" s="38">
        <f>+COUNTIF($B$1:B704,ESTADISTICAS!B$9)</f>
        <v>25</v>
      </c>
      <c r="B704">
        <v>52</v>
      </c>
      <c r="C704" t="s">
        <v>928</v>
      </c>
      <c r="D704">
        <v>52258</v>
      </c>
      <c r="E704" s="38" t="s">
        <v>2667</v>
      </c>
      <c r="F704" s="38">
        <v>89</v>
      </c>
      <c r="G704" s="38">
        <v>53</v>
      </c>
      <c r="H704" s="38">
        <v>42</v>
      </c>
      <c r="I704" s="38" t="s">
        <v>67</v>
      </c>
      <c r="J704" s="38" t="s">
        <v>67</v>
      </c>
      <c r="K704" s="38" t="s">
        <v>67</v>
      </c>
      <c r="L704" s="38" t="s">
        <v>67</v>
      </c>
      <c r="M704" s="38" t="s">
        <v>67</v>
      </c>
      <c r="N704" s="38">
        <v>0</v>
      </c>
      <c r="O704" s="173">
        <v>53</v>
      </c>
      <c r="P704">
        <v>32</v>
      </c>
      <c r="Q704">
        <v>32</v>
      </c>
      <c r="R704" s="38"/>
    </row>
    <row r="705" spans="1:18" x14ac:dyDescent="0.25">
      <c r="A705" s="38">
        <f>+COUNTIF($B$1:B705,ESTADISTICAS!B$9)</f>
        <v>25</v>
      </c>
      <c r="B705">
        <v>52</v>
      </c>
      <c r="C705" t="s">
        <v>928</v>
      </c>
      <c r="D705">
        <v>52260</v>
      </c>
      <c r="E705" s="38" t="s">
        <v>667</v>
      </c>
      <c r="F705" s="38">
        <v>74</v>
      </c>
      <c r="G705" s="38">
        <v>29</v>
      </c>
      <c r="H705" s="38">
        <v>29</v>
      </c>
      <c r="I705" s="38" t="s">
        <v>67</v>
      </c>
      <c r="J705" s="38" t="s">
        <v>67</v>
      </c>
      <c r="K705" s="38" t="s">
        <v>67</v>
      </c>
      <c r="L705" s="38" t="s">
        <v>67</v>
      </c>
      <c r="M705" s="38" t="s">
        <v>67</v>
      </c>
      <c r="N705" s="38">
        <v>0</v>
      </c>
      <c r="O705" s="173" t="s">
        <v>67</v>
      </c>
      <c r="P705" t="s">
        <v>67</v>
      </c>
      <c r="Q705">
        <v>0</v>
      </c>
      <c r="R705" s="38"/>
    </row>
    <row r="706" spans="1:18" x14ac:dyDescent="0.25">
      <c r="A706" s="38">
        <f>+COUNTIF($B$1:B706,ESTADISTICAS!B$9)</f>
        <v>25</v>
      </c>
      <c r="B706">
        <v>52</v>
      </c>
      <c r="C706" t="s">
        <v>928</v>
      </c>
      <c r="D706">
        <v>52287</v>
      </c>
      <c r="E706" s="38" t="s">
        <v>944</v>
      </c>
      <c r="F706" s="38">
        <v>19</v>
      </c>
      <c r="G706" s="38">
        <v>15</v>
      </c>
      <c r="H706" s="38">
        <v>16</v>
      </c>
      <c r="I706" s="38" t="s">
        <v>67</v>
      </c>
      <c r="J706" s="38" t="s">
        <v>67</v>
      </c>
      <c r="K706" s="38" t="s">
        <v>67</v>
      </c>
      <c r="L706" s="38" t="s">
        <v>67</v>
      </c>
      <c r="M706" s="38" t="s">
        <v>67</v>
      </c>
      <c r="N706" s="38">
        <v>0</v>
      </c>
      <c r="O706" s="173" t="s">
        <v>67</v>
      </c>
      <c r="P706" t="s">
        <v>67</v>
      </c>
      <c r="Q706">
        <v>0</v>
      </c>
      <c r="R706" s="38"/>
    </row>
    <row r="707" spans="1:18" x14ac:dyDescent="0.25">
      <c r="A707" s="38">
        <f>+COUNTIF($B$1:B707,ESTADISTICAS!B$9)</f>
        <v>25</v>
      </c>
      <c r="B707">
        <v>52</v>
      </c>
      <c r="C707" t="s">
        <v>928</v>
      </c>
      <c r="D707">
        <v>52317</v>
      </c>
      <c r="E707" s="38" t="s">
        <v>945</v>
      </c>
      <c r="F707" s="38" t="s">
        <v>67</v>
      </c>
      <c r="G707" s="38">
        <v>66</v>
      </c>
      <c r="H707" s="38">
        <v>141</v>
      </c>
      <c r="I707" s="38">
        <v>127</v>
      </c>
      <c r="J707" s="38">
        <v>78</v>
      </c>
      <c r="K707" s="38" t="s">
        <v>67</v>
      </c>
      <c r="L707" s="38" t="s">
        <v>67</v>
      </c>
      <c r="M707" s="38" t="s">
        <v>67</v>
      </c>
      <c r="N707" s="38">
        <v>0</v>
      </c>
      <c r="O707" s="173">
        <v>3</v>
      </c>
      <c r="P707">
        <v>1</v>
      </c>
      <c r="Q707">
        <v>0</v>
      </c>
      <c r="R707" s="38"/>
    </row>
    <row r="708" spans="1:18" x14ac:dyDescent="0.25">
      <c r="A708" s="38">
        <f>+COUNTIF($B$1:B708,ESTADISTICAS!B$9)</f>
        <v>25</v>
      </c>
      <c r="B708">
        <v>52</v>
      </c>
      <c r="C708" t="s">
        <v>928</v>
      </c>
      <c r="D708">
        <v>52320</v>
      </c>
      <c r="E708" s="38" t="s">
        <v>946</v>
      </c>
      <c r="F708" s="38">
        <v>103</v>
      </c>
      <c r="G708" s="38">
        <v>134</v>
      </c>
      <c r="H708" s="38">
        <v>31</v>
      </c>
      <c r="I708" s="38">
        <v>19</v>
      </c>
      <c r="J708" s="38" t="s">
        <v>67</v>
      </c>
      <c r="K708" s="38">
        <v>1</v>
      </c>
      <c r="L708" s="38">
        <v>1</v>
      </c>
      <c r="M708" s="38" t="s">
        <v>67</v>
      </c>
      <c r="N708" s="38">
        <v>0</v>
      </c>
      <c r="O708" s="173" t="s">
        <v>67</v>
      </c>
      <c r="P708" t="s">
        <v>67</v>
      </c>
      <c r="Q708">
        <v>0</v>
      </c>
      <c r="R708" s="38"/>
    </row>
    <row r="709" spans="1:18" x14ac:dyDescent="0.25">
      <c r="A709" s="38">
        <f>+COUNTIF($B$1:B709,ESTADISTICAS!B$9)</f>
        <v>25</v>
      </c>
      <c r="B709">
        <v>52</v>
      </c>
      <c r="C709" t="s">
        <v>928</v>
      </c>
      <c r="D709">
        <v>52323</v>
      </c>
      <c r="E709" s="38" t="s">
        <v>2668</v>
      </c>
      <c r="F709" s="38">
        <v>56</v>
      </c>
      <c r="G709" s="38">
        <v>74</v>
      </c>
      <c r="H709" s="38">
        <v>36</v>
      </c>
      <c r="I709" s="38">
        <v>11</v>
      </c>
      <c r="J709" s="38">
        <v>9</v>
      </c>
      <c r="K709" s="38" t="s">
        <v>67</v>
      </c>
      <c r="L709" s="38" t="s">
        <v>67</v>
      </c>
      <c r="M709" s="38" t="s">
        <v>67</v>
      </c>
      <c r="N709" s="38">
        <v>0</v>
      </c>
      <c r="O709" s="173">
        <v>3</v>
      </c>
      <c r="P709">
        <v>28</v>
      </c>
      <c r="Q709">
        <v>23</v>
      </c>
      <c r="R709" s="38"/>
    </row>
    <row r="710" spans="1:18" x14ac:dyDescent="0.25">
      <c r="A710" s="38">
        <f>+COUNTIF($B$1:B710,ESTADISTICAS!B$9)</f>
        <v>25</v>
      </c>
      <c r="B710">
        <v>52</v>
      </c>
      <c r="C710" t="s">
        <v>928</v>
      </c>
      <c r="D710">
        <v>52352</v>
      </c>
      <c r="E710" s="38" t="s">
        <v>947</v>
      </c>
      <c r="F710" s="38" t="s">
        <v>67</v>
      </c>
      <c r="G710" s="38">
        <v>31</v>
      </c>
      <c r="H710" s="38">
        <v>15</v>
      </c>
      <c r="I710" s="38">
        <v>13</v>
      </c>
      <c r="J710" s="38" t="s">
        <v>67</v>
      </c>
      <c r="K710" s="38" t="s">
        <v>67</v>
      </c>
      <c r="L710" s="38" t="s">
        <v>67</v>
      </c>
      <c r="M710" s="38" t="s">
        <v>67</v>
      </c>
      <c r="N710" s="38">
        <v>0</v>
      </c>
      <c r="O710" s="173">
        <v>1</v>
      </c>
      <c r="P710" t="s">
        <v>67</v>
      </c>
      <c r="Q710">
        <v>0</v>
      </c>
      <c r="R710" s="38"/>
    </row>
    <row r="711" spans="1:18" x14ac:dyDescent="0.25">
      <c r="A711" s="38">
        <f>+COUNTIF($B$1:B711,ESTADISTICAS!B$9)</f>
        <v>25</v>
      </c>
      <c r="B711">
        <v>52</v>
      </c>
      <c r="C711" t="s">
        <v>928</v>
      </c>
      <c r="D711">
        <v>52354</v>
      </c>
      <c r="E711" s="38" t="s">
        <v>948</v>
      </c>
      <c r="F711" s="38" t="s">
        <v>67</v>
      </c>
      <c r="G711" s="38" t="s">
        <v>67</v>
      </c>
      <c r="H711" s="38">
        <v>57</v>
      </c>
      <c r="I711" s="38">
        <v>49</v>
      </c>
      <c r="J711" s="38">
        <v>49</v>
      </c>
      <c r="K711" s="38">
        <v>2</v>
      </c>
      <c r="L711" s="38" t="s">
        <v>67</v>
      </c>
      <c r="M711" s="38" t="s">
        <v>67</v>
      </c>
      <c r="N711" s="38">
        <v>0</v>
      </c>
      <c r="O711" s="173">
        <v>1</v>
      </c>
      <c r="P711" t="s">
        <v>67</v>
      </c>
      <c r="Q711">
        <v>0</v>
      </c>
      <c r="R711" s="38"/>
    </row>
    <row r="712" spans="1:18" x14ac:dyDescent="0.25">
      <c r="A712" s="38">
        <f>+COUNTIF($B$1:B712,ESTADISTICAS!B$9)</f>
        <v>25</v>
      </c>
      <c r="B712">
        <v>52</v>
      </c>
      <c r="C712" t="s">
        <v>928</v>
      </c>
      <c r="D712">
        <v>52356</v>
      </c>
      <c r="E712" s="38" t="s">
        <v>949</v>
      </c>
      <c r="F712" s="38">
        <v>2364</v>
      </c>
      <c r="G712" s="38">
        <v>1880</v>
      </c>
      <c r="H712" s="38">
        <v>1929</v>
      </c>
      <c r="I712" s="38">
        <v>1800</v>
      </c>
      <c r="J712" s="38">
        <v>1832</v>
      </c>
      <c r="K712" s="38">
        <v>1873</v>
      </c>
      <c r="L712" s="38">
        <v>2516</v>
      </c>
      <c r="M712" s="38">
        <v>2028</v>
      </c>
      <c r="N712" s="38">
        <v>1481</v>
      </c>
      <c r="O712" s="173">
        <v>2254</v>
      </c>
      <c r="P712">
        <v>2600</v>
      </c>
      <c r="Q712">
        <v>1951</v>
      </c>
      <c r="R712" s="38"/>
    </row>
    <row r="713" spans="1:18" x14ac:dyDescent="0.25">
      <c r="A713" s="38">
        <f>+COUNTIF($B$1:B713,ESTADISTICAS!B$9)</f>
        <v>25</v>
      </c>
      <c r="B713">
        <v>52</v>
      </c>
      <c r="C713" t="s">
        <v>928</v>
      </c>
      <c r="D713">
        <v>52378</v>
      </c>
      <c r="E713" s="38" t="s">
        <v>950</v>
      </c>
      <c r="F713" s="38">
        <v>201</v>
      </c>
      <c r="G713" s="38">
        <v>104</v>
      </c>
      <c r="H713" s="38">
        <v>25</v>
      </c>
      <c r="I713" s="38">
        <v>1</v>
      </c>
      <c r="J713" s="38" t="s">
        <v>67</v>
      </c>
      <c r="K713" s="38" t="s">
        <v>67</v>
      </c>
      <c r="L713" s="38" t="s">
        <v>67</v>
      </c>
      <c r="M713" s="38" t="s">
        <v>67</v>
      </c>
      <c r="N713" s="38">
        <v>0</v>
      </c>
      <c r="O713" s="173" t="s">
        <v>67</v>
      </c>
      <c r="P713" t="s">
        <v>67</v>
      </c>
      <c r="Q713">
        <v>0</v>
      </c>
      <c r="R713" s="38"/>
    </row>
    <row r="714" spans="1:18" x14ac:dyDescent="0.25">
      <c r="A714" s="38">
        <f>+COUNTIF($B$1:B714,ESTADISTICAS!B$9)</f>
        <v>25</v>
      </c>
      <c r="B714">
        <v>52</v>
      </c>
      <c r="C714" t="s">
        <v>928</v>
      </c>
      <c r="D714">
        <v>52381</v>
      </c>
      <c r="E714" s="38" t="s">
        <v>951</v>
      </c>
      <c r="F714" s="38" t="s">
        <v>67</v>
      </c>
      <c r="G714" s="38" t="s">
        <v>67</v>
      </c>
      <c r="H714" s="38" t="s">
        <v>67</v>
      </c>
      <c r="I714" s="38" t="s">
        <v>67</v>
      </c>
      <c r="J714" s="38" t="s">
        <v>67</v>
      </c>
      <c r="K714" s="38" t="s">
        <v>67</v>
      </c>
      <c r="L714" s="38" t="s">
        <v>67</v>
      </c>
      <c r="M714" s="38" t="s">
        <v>67</v>
      </c>
      <c r="N714" s="38">
        <v>0</v>
      </c>
      <c r="O714" s="173" t="s">
        <v>67</v>
      </c>
      <c r="P714" t="s">
        <v>67</v>
      </c>
      <c r="Q714">
        <v>0</v>
      </c>
      <c r="R714" s="38"/>
    </row>
    <row r="715" spans="1:18" x14ac:dyDescent="0.25">
      <c r="A715" s="38">
        <f>+COUNTIF($B$1:B715,ESTADISTICAS!B$9)</f>
        <v>25</v>
      </c>
      <c r="B715">
        <v>52</v>
      </c>
      <c r="C715" t="s">
        <v>928</v>
      </c>
      <c r="D715">
        <v>52399</v>
      </c>
      <c r="E715" s="38" t="s">
        <v>2669</v>
      </c>
      <c r="F715" s="38">
        <v>174</v>
      </c>
      <c r="G715" s="38">
        <v>170</v>
      </c>
      <c r="H715" s="38">
        <v>149</v>
      </c>
      <c r="I715" s="38">
        <v>107</v>
      </c>
      <c r="J715" s="38">
        <v>149</v>
      </c>
      <c r="K715" s="38">
        <v>76</v>
      </c>
      <c r="L715" s="38">
        <v>52</v>
      </c>
      <c r="M715" s="38">
        <v>95</v>
      </c>
      <c r="N715" s="38">
        <v>52</v>
      </c>
      <c r="O715" s="173">
        <v>67</v>
      </c>
      <c r="P715">
        <v>38</v>
      </c>
      <c r="Q715">
        <v>87</v>
      </c>
      <c r="R715" s="38"/>
    </row>
    <row r="716" spans="1:18" x14ac:dyDescent="0.25">
      <c r="A716" s="38">
        <f>+COUNTIF($B$1:B716,ESTADISTICAS!B$9)</f>
        <v>25</v>
      </c>
      <c r="B716">
        <v>52</v>
      </c>
      <c r="C716" t="s">
        <v>928</v>
      </c>
      <c r="D716">
        <v>52405</v>
      </c>
      <c r="E716" s="38" t="s">
        <v>952</v>
      </c>
      <c r="F716" s="38">
        <v>38</v>
      </c>
      <c r="G716" s="38">
        <v>37</v>
      </c>
      <c r="H716" s="38" t="s">
        <v>67</v>
      </c>
      <c r="I716" s="38" t="s">
        <v>67</v>
      </c>
      <c r="J716" s="38" t="s">
        <v>67</v>
      </c>
      <c r="K716" s="38" t="s">
        <v>67</v>
      </c>
      <c r="L716" s="38" t="s">
        <v>67</v>
      </c>
      <c r="M716" s="38" t="s">
        <v>67</v>
      </c>
      <c r="N716" s="38">
        <v>0</v>
      </c>
      <c r="O716" s="173">
        <v>1</v>
      </c>
      <c r="P716" t="s">
        <v>67</v>
      </c>
      <c r="Q716">
        <v>0</v>
      </c>
    </row>
    <row r="717" spans="1:18" x14ac:dyDescent="0.25">
      <c r="A717" s="38">
        <f>+COUNTIF($B$1:B717,ESTADISTICAS!B$9)</f>
        <v>25</v>
      </c>
      <c r="B717">
        <v>52</v>
      </c>
      <c r="C717" t="s">
        <v>258</v>
      </c>
      <c r="D717">
        <v>52411</v>
      </c>
      <c r="E717" s="38" t="s">
        <v>953</v>
      </c>
      <c r="F717" s="38" t="s">
        <v>67</v>
      </c>
      <c r="G717" s="38" t="s">
        <v>67</v>
      </c>
      <c r="H717" s="38" t="s">
        <v>67</v>
      </c>
      <c r="I717" s="38" t="s">
        <v>67</v>
      </c>
      <c r="J717" s="38" t="s">
        <v>67</v>
      </c>
      <c r="K717" s="38" t="s">
        <v>67</v>
      </c>
      <c r="L717" s="38" t="s">
        <v>67</v>
      </c>
      <c r="M717" s="38">
        <v>31</v>
      </c>
      <c r="N717" s="38">
        <v>27</v>
      </c>
      <c r="O717" s="173">
        <v>27</v>
      </c>
      <c r="P717">
        <v>27</v>
      </c>
      <c r="Q717">
        <v>54</v>
      </c>
    </row>
    <row r="718" spans="1:18" x14ac:dyDescent="0.25">
      <c r="A718" s="38">
        <f>+COUNTIF($B$1:B718,ESTADISTICAS!B$9)</f>
        <v>25</v>
      </c>
      <c r="B718">
        <v>52</v>
      </c>
      <c r="C718" t="s">
        <v>258</v>
      </c>
      <c r="D718">
        <v>52418</v>
      </c>
      <c r="E718" s="38" t="s">
        <v>954</v>
      </c>
      <c r="F718" s="38" t="s">
        <v>67</v>
      </c>
      <c r="G718" s="38" t="s">
        <v>67</v>
      </c>
      <c r="H718" s="38" t="s">
        <v>67</v>
      </c>
      <c r="I718" s="38" t="s">
        <v>67</v>
      </c>
      <c r="J718" s="38" t="s">
        <v>67</v>
      </c>
      <c r="K718" s="38" t="s">
        <v>67</v>
      </c>
      <c r="L718" s="38" t="s">
        <v>67</v>
      </c>
      <c r="M718" s="38">
        <v>1</v>
      </c>
      <c r="N718" s="38">
        <v>0</v>
      </c>
      <c r="O718" s="173" t="s">
        <v>67</v>
      </c>
      <c r="P718" t="s">
        <v>67</v>
      </c>
      <c r="Q718">
        <v>0</v>
      </c>
      <c r="R718" s="38"/>
    </row>
    <row r="719" spans="1:18" x14ac:dyDescent="0.25">
      <c r="A719" s="38">
        <f>+COUNTIF($B$1:B719,ESTADISTICAS!B$9)</f>
        <v>25</v>
      </c>
      <c r="B719">
        <v>52</v>
      </c>
      <c r="C719" t="s">
        <v>928</v>
      </c>
      <c r="D719">
        <v>52427</v>
      </c>
      <c r="E719" s="38" t="s">
        <v>2670</v>
      </c>
      <c r="F719" s="38" t="s">
        <v>67</v>
      </c>
      <c r="G719" s="38" t="s">
        <v>67</v>
      </c>
      <c r="H719" s="38">
        <v>34</v>
      </c>
      <c r="I719" s="38">
        <v>34</v>
      </c>
      <c r="J719" s="38">
        <v>18</v>
      </c>
      <c r="K719" s="38">
        <v>16</v>
      </c>
      <c r="L719" s="38" t="s">
        <v>67</v>
      </c>
      <c r="M719" s="38" t="s">
        <v>67</v>
      </c>
      <c r="N719" s="38">
        <v>0</v>
      </c>
      <c r="O719" s="173">
        <v>0</v>
      </c>
      <c r="P719">
        <v>1</v>
      </c>
      <c r="Q719">
        <v>1</v>
      </c>
      <c r="R719" s="38"/>
    </row>
    <row r="720" spans="1:18" x14ac:dyDescent="0.25">
      <c r="A720" s="38">
        <f>+COUNTIF($B$1:B720,ESTADISTICAS!B$9)</f>
        <v>25</v>
      </c>
      <c r="B720">
        <v>52</v>
      </c>
      <c r="C720" t="s">
        <v>928</v>
      </c>
      <c r="D720">
        <v>52435</v>
      </c>
      <c r="E720" s="38" t="s">
        <v>955</v>
      </c>
      <c r="F720" s="38" t="s">
        <v>67</v>
      </c>
      <c r="G720" s="38" t="s">
        <v>67</v>
      </c>
      <c r="H720" s="38" t="s">
        <v>67</v>
      </c>
      <c r="I720" s="38" t="s">
        <v>67</v>
      </c>
      <c r="J720" s="38" t="s">
        <v>67</v>
      </c>
      <c r="K720" s="38">
        <v>5</v>
      </c>
      <c r="L720" s="38" t="s">
        <v>67</v>
      </c>
      <c r="M720" s="38" t="s">
        <v>67</v>
      </c>
      <c r="N720" s="38">
        <v>0</v>
      </c>
      <c r="O720" s="173">
        <v>0</v>
      </c>
      <c r="P720" t="s">
        <v>67</v>
      </c>
      <c r="Q720">
        <v>0</v>
      </c>
      <c r="R720" s="38"/>
    </row>
    <row r="721" spans="1:18" x14ac:dyDescent="0.25">
      <c r="A721" s="38">
        <f>+COUNTIF($B$1:B721,ESTADISTICAS!B$9)</f>
        <v>25</v>
      </c>
      <c r="B721">
        <v>52</v>
      </c>
      <c r="C721" t="s">
        <v>928</v>
      </c>
      <c r="D721">
        <v>52473</v>
      </c>
      <c r="E721" s="38" t="s">
        <v>770</v>
      </c>
      <c r="F721" s="38">
        <v>6</v>
      </c>
      <c r="G721" s="38" t="s">
        <v>67</v>
      </c>
      <c r="H721" s="38" t="s">
        <v>67</v>
      </c>
      <c r="I721" s="38" t="s">
        <v>67</v>
      </c>
      <c r="J721" s="38" t="s">
        <v>67</v>
      </c>
      <c r="K721" s="38" t="s">
        <v>67</v>
      </c>
      <c r="L721" s="38" t="s">
        <v>67</v>
      </c>
      <c r="M721" s="38" t="s">
        <v>67</v>
      </c>
      <c r="N721" s="38">
        <v>0</v>
      </c>
      <c r="O721" s="173" t="s">
        <v>67</v>
      </c>
      <c r="P721" t="s">
        <v>67</v>
      </c>
      <c r="Q721">
        <v>0</v>
      </c>
      <c r="R721" s="38"/>
    </row>
    <row r="722" spans="1:18" x14ac:dyDescent="0.25">
      <c r="A722" s="38">
        <f>+COUNTIF($B$1:B722,ESTADISTICAS!B$9)</f>
        <v>25</v>
      </c>
      <c r="B722">
        <v>52</v>
      </c>
      <c r="C722" t="s">
        <v>928</v>
      </c>
      <c r="D722">
        <v>52480</v>
      </c>
      <c r="E722" s="38" t="s">
        <v>415</v>
      </c>
      <c r="F722" s="38" t="s">
        <v>67</v>
      </c>
      <c r="G722" s="38">
        <v>52</v>
      </c>
      <c r="H722" s="38">
        <v>50</v>
      </c>
      <c r="I722" s="38">
        <v>48</v>
      </c>
      <c r="J722" s="38" t="s">
        <v>67</v>
      </c>
      <c r="K722" s="38" t="s">
        <v>67</v>
      </c>
      <c r="L722" s="38" t="s">
        <v>67</v>
      </c>
      <c r="M722" s="38" t="s">
        <v>67</v>
      </c>
      <c r="N722" s="38">
        <v>0</v>
      </c>
      <c r="O722" s="173" t="s">
        <v>67</v>
      </c>
      <c r="P722" t="s">
        <v>67</v>
      </c>
      <c r="Q722">
        <v>0</v>
      </c>
      <c r="R722" s="38"/>
    </row>
    <row r="723" spans="1:18" x14ac:dyDescent="0.25">
      <c r="A723" s="38">
        <f>+COUNTIF($B$1:B723,ESTADISTICAS!B$9)</f>
        <v>25</v>
      </c>
      <c r="B723">
        <v>52</v>
      </c>
      <c r="C723" t="s">
        <v>928</v>
      </c>
      <c r="D723">
        <v>52490</v>
      </c>
      <c r="E723" s="38" t="s">
        <v>956</v>
      </c>
      <c r="F723" s="38" t="s">
        <v>67</v>
      </c>
      <c r="G723" s="38">
        <v>35</v>
      </c>
      <c r="H723" s="38">
        <v>31</v>
      </c>
      <c r="I723" s="38">
        <v>29</v>
      </c>
      <c r="J723" s="38" t="s">
        <v>67</v>
      </c>
      <c r="K723" s="38">
        <v>2</v>
      </c>
      <c r="L723" s="38" t="s">
        <v>67</v>
      </c>
      <c r="M723" s="38" t="s">
        <v>67</v>
      </c>
      <c r="N723" s="38">
        <v>0</v>
      </c>
      <c r="O723" s="173" t="s">
        <v>67</v>
      </c>
      <c r="P723" t="s">
        <v>67</v>
      </c>
      <c r="Q723">
        <v>0</v>
      </c>
      <c r="R723" s="38"/>
    </row>
    <row r="724" spans="1:18" x14ac:dyDescent="0.25">
      <c r="A724" s="38">
        <f>+COUNTIF($B$1:B724,ESTADISTICAS!B$9)</f>
        <v>25</v>
      </c>
      <c r="B724">
        <v>52</v>
      </c>
      <c r="C724" t="s">
        <v>928</v>
      </c>
      <c r="D724">
        <v>52506</v>
      </c>
      <c r="E724" s="38" t="s">
        <v>957</v>
      </c>
      <c r="F724" s="38">
        <v>52</v>
      </c>
      <c r="G724" s="38">
        <v>47</v>
      </c>
      <c r="H724" s="38">
        <v>99</v>
      </c>
      <c r="I724" s="38">
        <v>92</v>
      </c>
      <c r="J724" s="38">
        <v>65</v>
      </c>
      <c r="K724" s="38">
        <v>2</v>
      </c>
      <c r="L724" s="38" t="s">
        <v>67</v>
      </c>
      <c r="M724" s="38" t="s">
        <v>67</v>
      </c>
      <c r="N724" s="38">
        <v>0</v>
      </c>
      <c r="O724" s="173">
        <v>0</v>
      </c>
      <c r="P724" t="s">
        <v>67</v>
      </c>
      <c r="Q724">
        <v>0</v>
      </c>
      <c r="R724" s="38"/>
    </row>
    <row r="725" spans="1:18" x14ac:dyDescent="0.25">
      <c r="A725" s="38">
        <f>+COUNTIF($B$1:B725,ESTADISTICAS!B$9)</f>
        <v>25</v>
      </c>
      <c r="B725">
        <v>52</v>
      </c>
      <c r="C725" t="s">
        <v>928</v>
      </c>
      <c r="D725">
        <v>52520</v>
      </c>
      <c r="E725" s="38" t="s">
        <v>958</v>
      </c>
      <c r="F725" s="38" t="s">
        <v>67</v>
      </c>
      <c r="G725" s="38">
        <v>36</v>
      </c>
      <c r="H725" s="38">
        <v>63</v>
      </c>
      <c r="I725" s="38">
        <v>77</v>
      </c>
      <c r="J725" s="38">
        <v>58</v>
      </c>
      <c r="K725" s="38" t="s">
        <v>67</v>
      </c>
      <c r="L725" s="38" t="s">
        <v>67</v>
      </c>
      <c r="M725" s="38" t="s">
        <v>67</v>
      </c>
      <c r="N725" s="38">
        <v>0</v>
      </c>
      <c r="O725" s="173" t="s">
        <v>67</v>
      </c>
      <c r="P725" t="s">
        <v>67</v>
      </c>
      <c r="Q725">
        <v>0</v>
      </c>
      <c r="R725" s="38"/>
    </row>
    <row r="726" spans="1:18" x14ac:dyDescent="0.25">
      <c r="A726" s="38">
        <f>+COUNTIF($B$1:B726,ESTADISTICAS!B$9)</f>
        <v>25</v>
      </c>
      <c r="B726">
        <v>52</v>
      </c>
      <c r="C726" t="s">
        <v>928</v>
      </c>
      <c r="D726">
        <v>52540</v>
      </c>
      <c r="E726" s="38" t="s">
        <v>959</v>
      </c>
      <c r="F726" s="38">
        <v>34</v>
      </c>
      <c r="G726" s="38">
        <v>28</v>
      </c>
      <c r="H726" s="38">
        <v>28</v>
      </c>
      <c r="I726" s="38">
        <v>27</v>
      </c>
      <c r="J726" s="38">
        <v>26</v>
      </c>
      <c r="K726" s="38" t="s">
        <v>67</v>
      </c>
      <c r="L726" s="38" t="s">
        <v>67</v>
      </c>
      <c r="M726" s="38" t="s">
        <v>67</v>
      </c>
      <c r="N726" s="38">
        <v>0</v>
      </c>
      <c r="O726" s="173">
        <v>1</v>
      </c>
      <c r="P726" t="s">
        <v>67</v>
      </c>
      <c r="Q726">
        <v>20</v>
      </c>
      <c r="R726" s="38"/>
    </row>
    <row r="727" spans="1:18" x14ac:dyDescent="0.25">
      <c r="A727" s="38">
        <f>+COUNTIF($B$1:B727,ESTADISTICAS!B$9)</f>
        <v>25</v>
      </c>
      <c r="B727">
        <v>52</v>
      </c>
      <c r="C727" t="s">
        <v>928</v>
      </c>
      <c r="D727">
        <v>52560</v>
      </c>
      <c r="E727" s="38" t="s">
        <v>960</v>
      </c>
      <c r="F727" s="38">
        <v>38</v>
      </c>
      <c r="G727" s="38">
        <v>19</v>
      </c>
      <c r="H727" s="38">
        <v>45</v>
      </c>
      <c r="I727" s="38">
        <v>26</v>
      </c>
      <c r="J727" s="38">
        <v>26</v>
      </c>
      <c r="K727" s="38">
        <v>3</v>
      </c>
      <c r="L727" s="38" t="s">
        <v>67</v>
      </c>
      <c r="M727" s="38">
        <v>1</v>
      </c>
      <c r="N727" s="38">
        <v>0</v>
      </c>
      <c r="O727" s="173">
        <v>3</v>
      </c>
      <c r="P727">
        <v>2</v>
      </c>
      <c r="Q727">
        <v>0</v>
      </c>
      <c r="R727" s="38"/>
    </row>
    <row r="728" spans="1:18" x14ac:dyDescent="0.25">
      <c r="A728" s="38">
        <f>+COUNTIF($B$1:B728,ESTADISTICAS!B$9)</f>
        <v>25</v>
      </c>
      <c r="B728">
        <v>52</v>
      </c>
      <c r="C728" t="s">
        <v>928</v>
      </c>
      <c r="D728">
        <v>52573</v>
      </c>
      <c r="E728" s="38" t="s">
        <v>961</v>
      </c>
      <c r="F728" s="38">
        <v>137</v>
      </c>
      <c r="G728" s="38">
        <v>83</v>
      </c>
      <c r="H728" s="38">
        <v>80</v>
      </c>
      <c r="I728" s="38">
        <v>47</v>
      </c>
      <c r="J728" s="38">
        <v>44</v>
      </c>
      <c r="K728" s="38" t="s">
        <v>67</v>
      </c>
      <c r="L728" s="38" t="s">
        <v>67</v>
      </c>
      <c r="M728" s="38">
        <v>3</v>
      </c>
      <c r="N728" s="38">
        <v>0</v>
      </c>
      <c r="O728" s="173">
        <v>20</v>
      </c>
      <c r="P728">
        <v>1</v>
      </c>
      <c r="Q728">
        <v>50</v>
      </c>
      <c r="R728" s="38"/>
    </row>
    <row r="729" spans="1:18" x14ac:dyDescent="0.25">
      <c r="A729" s="38">
        <f>+COUNTIF($B$1:B729,ESTADISTICAS!B$9)</f>
        <v>25</v>
      </c>
      <c r="B729">
        <v>52</v>
      </c>
      <c r="C729" t="s">
        <v>928</v>
      </c>
      <c r="D729">
        <v>52585</v>
      </c>
      <c r="E729" s="38" t="s">
        <v>962</v>
      </c>
      <c r="F729" s="38">
        <v>139</v>
      </c>
      <c r="G729" s="38">
        <v>59</v>
      </c>
      <c r="H729" s="38">
        <v>43</v>
      </c>
      <c r="I729" s="38">
        <v>41</v>
      </c>
      <c r="J729" s="38">
        <v>17</v>
      </c>
      <c r="K729" s="38">
        <v>3</v>
      </c>
      <c r="L729" s="38" t="s">
        <v>67</v>
      </c>
      <c r="M729" s="38">
        <v>1</v>
      </c>
      <c r="N729" s="38">
        <v>0</v>
      </c>
      <c r="O729" s="173">
        <v>6</v>
      </c>
      <c r="P729">
        <v>1</v>
      </c>
      <c r="Q729">
        <v>0</v>
      </c>
      <c r="R729" s="38"/>
    </row>
    <row r="730" spans="1:18" x14ac:dyDescent="0.25">
      <c r="A730" s="38">
        <f>+COUNTIF($B$1:B730,ESTADISTICAS!B$9)</f>
        <v>25</v>
      </c>
      <c r="B730">
        <v>52</v>
      </c>
      <c r="C730" t="s">
        <v>928</v>
      </c>
      <c r="D730">
        <v>52612</v>
      </c>
      <c r="E730" s="38" t="s">
        <v>786</v>
      </c>
      <c r="F730" s="38">
        <v>89</v>
      </c>
      <c r="G730" s="38">
        <v>50</v>
      </c>
      <c r="H730" s="38">
        <v>65</v>
      </c>
      <c r="I730" s="38">
        <v>96</v>
      </c>
      <c r="J730" s="38">
        <v>91</v>
      </c>
      <c r="K730" s="38">
        <v>33</v>
      </c>
      <c r="L730" s="38" t="s">
        <v>67</v>
      </c>
      <c r="M730" s="38">
        <v>29</v>
      </c>
      <c r="N730" s="38">
        <v>26</v>
      </c>
      <c r="O730" s="173">
        <v>38</v>
      </c>
      <c r="P730">
        <v>40</v>
      </c>
      <c r="Q730">
        <v>39</v>
      </c>
      <c r="R730" s="38"/>
    </row>
    <row r="731" spans="1:18" x14ac:dyDescent="0.25">
      <c r="A731" s="38">
        <f>+COUNTIF($B$1:B731,ESTADISTICAS!B$9)</f>
        <v>25</v>
      </c>
      <c r="B731">
        <v>52</v>
      </c>
      <c r="C731" t="s">
        <v>928</v>
      </c>
      <c r="D731">
        <v>52678</v>
      </c>
      <c r="E731" s="38" t="s">
        <v>963</v>
      </c>
      <c r="F731" s="38">
        <v>79</v>
      </c>
      <c r="G731" s="38">
        <v>73</v>
      </c>
      <c r="H731" s="38">
        <v>119</v>
      </c>
      <c r="I731" s="38">
        <v>126</v>
      </c>
      <c r="J731" s="38">
        <v>82</v>
      </c>
      <c r="K731" s="38">
        <v>43</v>
      </c>
      <c r="L731" s="38">
        <v>34</v>
      </c>
      <c r="M731" s="38">
        <v>35</v>
      </c>
      <c r="N731" s="38">
        <v>34</v>
      </c>
      <c r="O731" s="173">
        <v>31</v>
      </c>
      <c r="P731">
        <v>31</v>
      </c>
      <c r="Q731">
        <v>30</v>
      </c>
      <c r="R731" s="38"/>
    </row>
    <row r="732" spans="1:18" x14ac:dyDescent="0.25">
      <c r="A732" s="38">
        <f>+COUNTIF($B$1:B732,ESTADISTICAS!B$9)</f>
        <v>25</v>
      </c>
      <c r="B732">
        <v>52</v>
      </c>
      <c r="C732" t="s">
        <v>928</v>
      </c>
      <c r="D732">
        <v>52683</v>
      </c>
      <c r="E732" s="38" t="s">
        <v>964</v>
      </c>
      <c r="F732" s="38" t="s">
        <v>67</v>
      </c>
      <c r="G732" s="38" t="s">
        <v>67</v>
      </c>
      <c r="H732" s="38">
        <v>55</v>
      </c>
      <c r="I732" s="38">
        <v>55</v>
      </c>
      <c r="J732" s="38">
        <v>40</v>
      </c>
      <c r="K732" s="38">
        <v>1</v>
      </c>
      <c r="L732" s="38" t="s">
        <v>67</v>
      </c>
      <c r="M732" s="38" t="s">
        <v>67</v>
      </c>
      <c r="N732" s="38">
        <v>0</v>
      </c>
      <c r="O732" s="173" t="s">
        <v>67</v>
      </c>
      <c r="P732" t="s">
        <v>67</v>
      </c>
      <c r="Q732">
        <v>0</v>
      </c>
      <c r="R732" s="38"/>
    </row>
    <row r="733" spans="1:18" x14ac:dyDescent="0.25">
      <c r="A733" s="38">
        <f>+COUNTIF($B$1:B733,ESTADISTICAS!B$9)</f>
        <v>25</v>
      </c>
      <c r="B733">
        <v>52</v>
      </c>
      <c r="C733" t="s">
        <v>928</v>
      </c>
      <c r="D733">
        <v>52685</v>
      </c>
      <c r="E733" s="38" t="s">
        <v>788</v>
      </c>
      <c r="F733" s="38">
        <v>50</v>
      </c>
      <c r="G733" s="38">
        <v>43</v>
      </c>
      <c r="H733" s="38">
        <v>37</v>
      </c>
      <c r="I733" s="38" t="s">
        <v>67</v>
      </c>
      <c r="J733" s="38" t="s">
        <v>67</v>
      </c>
      <c r="K733" s="38" t="s">
        <v>67</v>
      </c>
      <c r="L733" s="38" t="s">
        <v>67</v>
      </c>
      <c r="M733" s="38" t="s">
        <v>67</v>
      </c>
      <c r="N733" s="38">
        <v>0</v>
      </c>
      <c r="O733" s="173" t="s">
        <v>67</v>
      </c>
      <c r="P733" t="s">
        <v>67</v>
      </c>
      <c r="Q733">
        <v>0</v>
      </c>
      <c r="R733" s="38"/>
    </row>
    <row r="734" spans="1:18" x14ac:dyDescent="0.25">
      <c r="A734" s="38">
        <f>+COUNTIF($B$1:B734,ESTADISTICAS!B$9)</f>
        <v>25</v>
      </c>
      <c r="B734" s="172">
        <v>52</v>
      </c>
      <c r="C734" t="s">
        <v>928</v>
      </c>
      <c r="D734">
        <v>52687</v>
      </c>
      <c r="E734" s="38" t="s">
        <v>965</v>
      </c>
      <c r="F734" s="38">
        <v>15</v>
      </c>
      <c r="G734" s="38" t="s">
        <v>67</v>
      </c>
      <c r="H734" s="38" t="s">
        <v>67</v>
      </c>
      <c r="I734" s="38" t="s">
        <v>67</v>
      </c>
      <c r="J734" s="38" t="s">
        <v>67</v>
      </c>
      <c r="K734" s="38" t="s">
        <v>67</v>
      </c>
      <c r="L734" s="38" t="s">
        <v>67</v>
      </c>
      <c r="M734" s="38" t="s">
        <v>67</v>
      </c>
      <c r="N734" s="38">
        <v>0</v>
      </c>
      <c r="O734" s="173" t="s">
        <v>67</v>
      </c>
      <c r="P734" t="s">
        <v>67</v>
      </c>
      <c r="Q734">
        <v>0</v>
      </c>
      <c r="R734" s="38"/>
    </row>
    <row r="735" spans="1:18" x14ac:dyDescent="0.25">
      <c r="A735" s="38">
        <f>+COUNTIF($B$1:B735,ESTADISTICAS!B$9)</f>
        <v>25</v>
      </c>
      <c r="B735">
        <v>52</v>
      </c>
      <c r="C735" t="s">
        <v>928</v>
      </c>
      <c r="D735">
        <v>52693</v>
      </c>
      <c r="E735" s="38" t="s">
        <v>515</v>
      </c>
      <c r="F735" s="38" t="s">
        <v>67</v>
      </c>
      <c r="G735" s="38">
        <v>1</v>
      </c>
      <c r="H735" s="38" t="s">
        <v>67</v>
      </c>
      <c r="I735" s="38" t="s">
        <v>67</v>
      </c>
      <c r="J735" s="38" t="s">
        <v>67</v>
      </c>
      <c r="K735" s="38">
        <v>16</v>
      </c>
      <c r="L735" s="38" t="s">
        <v>67</v>
      </c>
      <c r="M735" s="38">
        <v>10</v>
      </c>
      <c r="N735" s="38">
        <v>0</v>
      </c>
      <c r="O735" s="173">
        <v>28</v>
      </c>
      <c r="P735">
        <v>28</v>
      </c>
      <c r="Q735">
        <v>78</v>
      </c>
      <c r="R735" s="38"/>
    </row>
    <row r="736" spans="1:18" x14ac:dyDescent="0.25">
      <c r="A736" s="38">
        <f>+COUNTIF($B$1:B736,ESTADISTICAS!B$9)</f>
        <v>25</v>
      </c>
      <c r="B736">
        <v>52</v>
      </c>
      <c r="C736" t="s">
        <v>928</v>
      </c>
      <c r="D736">
        <v>52694</v>
      </c>
      <c r="E736" s="38" t="s">
        <v>966</v>
      </c>
      <c r="F736" s="38" t="s">
        <v>67</v>
      </c>
      <c r="G736" s="38">
        <v>27</v>
      </c>
      <c r="H736" s="38" t="s">
        <v>67</v>
      </c>
      <c r="I736" s="38" t="s">
        <v>67</v>
      </c>
      <c r="J736" s="38" t="s">
        <v>67</v>
      </c>
      <c r="K736" s="38" t="s">
        <v>67</v>
      </c>
      <c r="L736" s="38" t="s">
        <v>67</v>
      </c>
      <c r="M736" s="38">
        <v>1</v>
      </c>
      <c r="N736" s="38">
        <v>0</v>
      </c>
      <c r="O736" s="173">
        <v>0</v>
      </c>
      <c r="P736">
        <v>1</v>
      </c>
      <c r="Q736">
        <v>0</v>
      </c>
      <c r="R736" s="38"/>
    </row>
    <row r="737" spans="1:18" x14ac:dyDescent="0.25">
      <c r="A737" s="38">
        <f>+COUNTIF($B$1:B737,ESTADISTICAS!B$9)</f>
        <v>25</v>
      </c>
      <c r="B737">
        <v>52</v>
      </c>
      <c r="C737" t="s">
        <v>928</v>
      </c>
      <c r="D737">
        <v>52699</v>
      </c>
      <c r="E737" s="38" t="s">
        <v>967</v>
      </c>
      <c r="F737" s="38" t="s">
        <v>67</v>
      </c>
      <c r="G737" s="38" t="s">
        <v>67</v>
      </c>
      <c r="H737" s="38" t="s">
        <v>67</v>
      </c>
      <c r="I737" s="38" t="s">
        <v>67</v>
      </c>
      <c r="J737" s="38" t="s">
        <v>67</v>
      </c>
      <c r="K737" s="38">
        <v>1</v>
      </c>
      <c r="L737" s="38" t="s">
        <v>67</v>
      </c>
      <c r="M737" s="38" t="s">
        <v>67</v>
      </c>
      <c r="N737" s="38">
        <v>0</v>
      </c>
      <c r="O737" s="173" t="s">
        <v>67</v>
      </c>
      <c r="P737">
        <v>25</v>
      </c>
      <c r="Q737">
        <v>24</v>
      </c>
      <c r="R737" s="38"/>
    </row>
    <row r="738" spans="1:18" x14ac:dyDescent="0.25">
      <c r="A738" s="38">
        <f>+COUNTIF($B$1:B738,ESTADISTICAS!B$9)</f>
        <v>25</v>
      </c>
      <c r="B738">
        <v>52</v>
      </c>
      <c r="C738" t="s">
        <v>928</v>
      </c>
      <c r="D738">
        <v>52720</v>
      </c>
      <c r="E738" s="38" t="s">
        <v>968</v>
      </c>
      <c r="F738" s="38" t="s">
        <v>67</v>
      </c>
      <c r="G738" s="38">
        <v>31</v>
      </c>
      <c r="H738" s="38">
        <v>52</v>
      </c>
      <c r="I738" s="38">
        <v>40</v>
      </c>
      <c r="J738" s="38">
        <v>17</v>
      </c>
      <c r="K738" s="38">
        <v>7</v>
      </c>
      <c r="L738" s="38" t="s">
        <v>67</v>
      </c>
      <c r="M738" s="38">
        <v>2</v>
      </c>
      <c r="N738" s="38">
        <v>0</v>
      </c>
      <c r="O738" s="173">
        <v>2</v>
      </c>
      <c r="P738" t="s">
        <v>67</v>
      </c>
      <c r="Q738">
        <v>0</v>
      </c>
      <c r="R738" s="38"/>
    </row>
    <row r="739" spans="1:18" x14ac:dyDescent="0.25">
      <c r="A739" s="38">
        <f>+COUNTIF($B$1:B739,ESTADISTICAS!B$9)</f>
        <v>25</v>
      </c>
      <c r="B739">
        <v>52</v>
      </c>
      <c r="C739" t="s">
        <v>928</v>
      </c>
      <c r="D739">
        <v>52786</v>
      </c>
      <c r="E739" s="38" t="s">
        <v>969</v>
      </c>
      <c r="F739" s="38" t="s">
        <v>67</v>
      </c>
      <c r="G739" s="38" t="s">
        <v>67</v>
      </c>
      <c r="H739" s="38" t="s">
        <v>67</v>
      </c>
      <c r="I739" s="38" t="s">
        <v>67</v>
      </c>
      <c r="J739" s="38">
        <v>52</v>
      </c>
      <c r="K739" s="38">
        <v>47</v>
      </c>
      <c r="L739" s="38">
        <v>38</v>
      </c>
      <c r="M739" s="38">
        <v>40</v>
      </c>
      <c r="N739" s="38">
        <v>40</v>
      </c>
      <c r="O739" s="173">
        <v>1</v>
      </c>
      <c r="P739" t="s">
        <v>67</v>
      </c>
      <c r="Q739">
        <v>0</v>
      </c>
    </row>
    <row r="740" spans="1:18" x14ac:dyDescent="0.25">
      <c r="A740" s="38">
        <f>+COUNTIF($B$1:B740,ESTADISTICAS!B$9)</f>
        <v>25</v>
      </c>
      <c r="B740">
        <v>52</v>
      </c>
      <c r="C740" t="s">
        <v>258</v>
      </c>
      <c r="D740">
        <v>52788</v>
      </c>
      <c r="E740" s="38" t="s">
        <v>970</v>
      </c>
      <c r="F740" s="38" t="s">
        <v>67</v>
      </c>
      <c r="G740" s="38" t="s">
        <v>67</v>
      </c>
      <c r="H740" s="38" t="s">
        <v>67</v>
      </c>
      <c r="I740" s="38" t="s">
        <v>67</v>
      </c>
      <c r="J740" s="38" t="s">
        <v>67</v>
      </c>
      <c r="K740" s="38" t="s">
        <v>67</v>
      </c>
      <c r="L740" s="38" t="s">
        <v>67</v>
      </c>
      <c r="M740" s="38">
        <v>7</v>
      </c>
      <c r="N740" s="38">
        <v>0</v>
      </c>
      <c r="O740" s="173" t="s">
        <v>67</v>
      </c>
      <c r="P740" t="s">
        <v>67</v>
      </c>
      <c r="Q740">
        <v>0</v>
      </c>
      <c r="R740" s="38"/>
    </row>
    <row r="741" spans="1:18" x14ac:dyDescent="0.25">
      <c r="A741" s="38">
        <f>+COUNTIF($B$1:B741,ESTADISTICAS!B$9)</f>
        <v>25</v>
      </c>
      <c r="B741">
        <v>52</v>
      </c>
      <c r="C741" t="s">
        <v>928</v>
      </c>
      <c r="D741">
        <v>52835</v>
      </c>
      <c r="E741" s="38" t="s">
        <v>2671</v>
      </c>
      <c r="F741" s="38">
        <v>1172</v>
      </c>
      <c r="G741" s="38">
        <v>1598</v>
      </c>
      <c r="H741" s="38">
        <v>1617</v>
      </c>
      <c r="I741" s="38">
        <v>1370</v>
      </c>
      <c r="J741" s="38">
        <v>1349</v>
      </c>
      <c r="K741" s="38">
        <v>1513</v>
      </c>
      <c r="L741" s="38">
        <v>1740</v>
      </c>
      <c r="M741" s="38">
        <v>1940</v>
      </c>
      <c r="N741" s="38">
        <v>1884</v>
      </c>
      <c r="O741" s="173">
        <v>2086</v>
      </c>
      <c r="P741">
        <v>2600</v>
      </c>
      <c r="Q741">
        <v>2932</v>
      </c>
      <c r="R741" s="38"/>
    </row>
    <row r="742" spans="1:18" x14ac:dyDescent="0.25">
      <c r="A742" s="38">
        <f>+COUNTIF($B$1:B742,ESTADISTICAS!B$9)</f>
        <v>25</v>
      </c>
      <c r="B742">
        <v>52</v>
      </c>
      <c r="C742" t="s">
        <v>928</v>
      </c>
      <c r="D742">
        <v>52838</v>
      </c>
      <c r="E742" s="38" t="s">
        <v>2672</v>
      </c>
      <c r="F742" s="38">
        <v>427</v>
      </c>
      <c r="G742" s="38">
        <v>611</v>
      </c>
      <c r="H742" s="38">
        <v>364</v>
      </c>
      <c r="I742" s="38">
        <v>385</v>
      </c>
      <c r="J742" s="38">
        <v>307</v>
      </c>
      <c r="K742" s="38">
        <v>149</v>
      </c>
      <c r="L742" s="38">
        <v>138</v>
      </c>
      <c r="M742" s="38">
        <v>239</v>
      </c>
      <c r="N742" s="38">
        <v>395</v>
      </c>
      <c r="O742" s="173">
        <v>400</v>
      </c>
      <c r="P742">
        <v>452</v>
      </c>
      <c r="Q742">
        <v>550</v>
      </c>
      <c r="R742" s="38"/>
    </row>
    <row r="743" spans="1:18" x14ac:dyDescent="0.25">
      <c r="A743" s="38">
        <f>+COUNTIF($B$1:B743,ESTADISTICAS!B$9)</f>
        <v>25</v>
      </c>
      <c r="B743">
        <v>52</v>
      </c>
      <c r="C743" t="s">
        <v>928</v>
      </c>
      <c r="D743">
        <v>52885</v>
      </c>
      <c r="E743" s="38" t="s">
        <v>971</v>
      </c>
      <c r="F743" s="38" t="s">
        <v>67</v>
      </c>
      <c r="G743" s="38" t="s">
        <v>67</v>
      </c>
      <c r="H743" s="38" t="s">
        <v>67</v>
      </c>
      <c r="I743" s="38" t="s">
        <v>67</v>
      </c>
      <c r="J743" s="38" t="s">
        <v>67</v>
      </c>
      <c r="K743" s="38">
        <v>1</v>
      </c>
      <c r="L743" s="38" t="s">
        <v>67</v>
      </c>
      <c r="M743" s="38" t="s">
        <v>67</v>
      </c>
      <c r="N743" s="38">
        <v>0</v>
      </c>
      <c r="O743" s="173" t="s">
        <v>67</v>
      </c>
      <c r="P743" t="s">
        <v>67</v>
      </c>
      <c r="Q743">
        <v>0</v>
      </c>
      <c r="R743" s="38"/>
    </row>
    <row r="744" spans="1:18" x14ac:dyDescent="0.25">
      <c r="A744" s="38">
        <f>+COUNTIF($B$1:B744,ESTADISTICAS!B$9)</f>
        <v>25</v>
      </c>
      <c r="B744">
        <v>54</v>
      </c>
      <c r="C744" t="s">
        <v>95</v>
      </c>
      <c r="D744">
        <v>54001</v>
      </c>
      <c r="E744" s="38" t="s">
        <v>2673</v>
      </c>
      <c r="F744" s="38">
        <v>31287</v>
      </c>
      <c r="G744" s="38">
        <v>35356</v>
      </c>
      <c r="H744" s="38">
        <v>31000</v>
      </c>
      <c r="I744" s="38">
        <v>37906</v>
      </c>
      <c r="J744" s="38">
        <v>40386</v>
      </c>
      <c r="K744" s="38">
        <v>42658</v>
      </c>
      <c r="L744" s="38">
        <v>43234</v>
      </c>
      <c r="M744" s="38">
        <v>43475</v>
      </c>
      <c r="N744" s="38">
        <v>42108</v>
      </c>
      <c r="O744" s="173">
        <v>41241</v>
      </c>
      <c r="P744">
        <v>43559</v>
      </c>
      <c r="Q744">
        <v>42220</v>
      </c>
      <c r="R744" s="38"/>
    </row>
    <row r="745" spans="1:18" x14ac:dyDescent="0.25">
      <c r="A745" s="38">
        <f>+COUNTIF($B$1:B745,ESTADISTICAS!B$9)</f>
        <v>25</v>
      </c>
      <c r="B745">
        <v>54</v>
      </c>
      <c r="C745" t="s">
        <v>95</v>
      </c>
      <c r="D745">
        <v>54003</v>
      </c>
      <c r="E745" s="38" t="s">
        <v>2674</v>
      </c>
      <c r="F745" s="38">
        <v>151</v>
      </c>
      <c r="G745" s="38">
        <v>228</v>
      </c>
      <c r="H745" s="38">
        <v>142</v>
      </c>
      <c r="I745" s="38">
        <v>108</v>
      </c>
      <c r="J745" s="38">
        <v>45</v>
      </c>
      <c r="K745" s="38" t="s">
        <v>67</v>
      </c>
      <c r="L745" s="38" t="s">
        <v>67</v>
      </c>
      <c r="M745" s="38" t="s">
        <v>67</v>
      </c>
      <c r="N745" s="38">
        <v>0</v>
      </c>
      <c r="O745" s="173" t="s">
        <v>67</v>
      </c>
      <c r="P745">
        <v>39</v>
      </c>
      <c r="Q745">
        <v>63</v>
      </c>
      <c r="R745" s="38"/>
    </row>
    <row r="746" spans="1:18" x14ac:dyDescent="0.25">
      <c r="A746" s="38">
        <f>+COUNTIF($B$1:B746,ESTADISTICAS!B$9)</f>
        <v>25</v>
      </c>
      <c r="B746">
        <v>54</v>
      </c>
      <c r="C746" t="s">
        <v>95</v>
      </c>
      <c r="D746">
        <v>54051</v>
      </c>
      <c r="E746" s="38" t="s">
        <v>972</v>
      </c>
      <c r="F746" s="38">
        <v>43</v>
      </c>
      <c r="G746" s="38">
        <v>28</v>
      </c>
      <c r="H746" s="38">
        <v>53</v>
      </c>
      <c r="I746" s="38">
        <v>49</v>
      </c>
      <c r="J746" s="38">
        <v>38</v>
      </c>
      <c r="K746" s="38">
        <v>42</v>
      </c>
      <c r="L746" s="38">
        <v>19</v>
      </c>
      <c r="M746" s="38">
        <v>38</v>
      </c>
      <c r="N746" s="38">
        <v>29</v>
      </c>
      <c r="O746" s="173">
        <v>28</v>
      </c>
      <c r="P746">
        <v>16</v>
      </c>
      <c r="Q746">
        <v>14</v>
      </c>
      <c r="R746" s="38"/>
    </row>
    <row r="747" spans="1:18" x14ac:dyDescent="0.25">
      <c r="A747" s="38">
        <f>+COUNTIF($B$1:B747,ESTADISTICAS!B$9)</f>
        <v>25</v>
      </c>
      <c r="B747">
        <v>54</v>
      </c>
      <c r="C747" t="s">
        <v>95</v>
      </c>
      <c r="D747">
        <v>54099</v>
      </c>
      <c r="E747" s="38" t="s">
        <v>973</v>
      </c>
      <c r="F747" s="38">
        <v>44</v>
      </c>
      <c r="G747" s="38">
        <v>63</v>
      </c>
      <c r="H747" s="38">
        <v>56</v>
      </c>
      <c r="I747" s="38">
        <v>79</v>
      </c>
      <c r="J747" s="38">
        <v>50</v>
      </c>
      <c r="K747" s="38" t="s">
        <v>67</v>
      </c>
      <c r="L747" s="38" t="s">
        <v>67</v>
      </c>
      <c r="M747" s="38" t="s">
        <v>67</v>
      </c>
      <c r="N747" s="38">
        <v>0</v>
      </c>
      <c r="O747" s="173" t="s">
        <v>67</v>
      </c>
      <c r="P747" t="s">
        <v>67</v>
      </c>
      <c r="Q747">
        <v>0</v>
      </c>
      <c r="R747" s="38"/>
    </row>
    <row r="748" spans="1:18" x14ac:dyDescent="0.25">
      <c r="A748" s="38">
        <f>+COUNTIF($B$1:B748,ESTADISTICAS!B$9)</f>
        <v>25</v>
      </c>
      <c r="B748">
        <v>54</v>
      </c>
      <c r="C748" t="s">
        <v>95</v>
      </c>
      <c r="D748">
        <v>54109</v>
      </c>
      <c r="E748" s="38" t="s">
        <v>974</v>
      </c>
      <c r="F748" s="38" t="s">
        <v>67</v>
      </c>
      <c r="G748" s="38" t="s">
        <v>67</v>
      </c>
      <c r="H748" s="38" t="s">
        <v>67</v>
      </c>
      <c r="I748" s="38" t="s">
        <v>67</v>
      </c>
      <c r="J748" s="38" t="s">
        <v>67</v>
      </c>
      <c r="K748" s="38">
        <v>91</v>
      </c>
      <c r="L748" s="38" t="s">
        <v>67</v>
      </c>
      <c r="M748" s="38" t="s">
        <v>67</v>
      </c>
      <c r="N748" s="38">
        <v>0</v>
      </c>
      <c r="O748" s="173" t="s">
        <v>67</v>
      </c>
      <c r="P748" t="s">
        <v>67</v>
      </c>
      <c r="Q748">
        <v>0</v>
      </c>
      <c r="R748" s="38"/>
    </row>
    <row r="749" spans="1:18" x14ac:dyDescent="0.25">
      <c r="A749" s="38">
        <f>+COUNTIF($B$1:B749,ESTADISTICAS!B$9)</f>
        <v>25</v>
      </c>
      <c r="B749">
        <v>54</v>
      </c>
      <c r="C749" t="s">
        <v>95</v>
      </c>
      <c r="D749">
        <v>54125</v>
      </c>
      <c r="E749" s="38" t="s">
        <v>975</v>
      </c>
      <c r="F749" s="38">
        <v>43</v>
      </c>
      <c r="G749" s="38">
        <v>34</v>
      </c>
      <c r="H749" s="38">
        <v>31</v>
      </c>
      <c r="I749" s="38">
        <v>22</v>
      </c>
      <c r="J749" s="38">
        <v>19</v>
      </c>
      <c r="K749" s="38" t="s">
        <v>67</v>
      </c>
      <c r="L749" s="38" t="s">
        <v>67</v>
      </c>
      <c r="M749" s="38" t="s">
        <v>67</v>
      </c>
      <c r="N749" s="38">
        <v>0</v>
      </c>
      <c r="O749" s="173" t="s">
        <v>67</v>
      </c>
      <c r="P749" t="s">
        <v>67</v>
      </c>
      <c r="Q749">
        <v>0</v>
      </c>
      <c r="R749" s="38"/>
    </row>
    <row r="750" spans="1:18" x14ac:dyDescent="0.25">
      <c r="A750" s="38">
        <f>+COUNTIF($B$1:B750,ESTADISTICAS!B$9)</f>
        <v>25</v>
      </c>
      <c r="B750">
        <v>54</v>
      </c>
      <c r="C750" t="s">
        <v>95</v>
      </c>
      <c r="D750">
        <v>54128</v>
      </c>
      <c r="E750" s="38" t="s">
        <v>976</v>
      </c>
      <c r="F750" s="38">
        <v>1</v>
      </c>
      <c r="G750" s="38">
        <v>39</v>
      </c>
      <c r="H750" s="38">
        <v>81</v>
      </c>
      <c r="I750" s="38">
        <v>53</v>
      </c>
      <c r="J750" s="38">
        <v>42</v>
      </c>
      <c r="K750" s="38">
        <v>41</v>
      </c>
      <c r="L750" s="38">
        <v>37</v>
      </c>
      <c r="M750" s="38">
        <v>20</v>
      </c>
      <c r="N750" s="38">
        <v>11</v>
      </c>
      <c r="O750" s="173" t="s">
        <v>67</v>
      </c>
      <c r="P750" t="s">
        <v>67</v>
      </c>
      <c r="Q750">
        <v>0</v>
      </c>
      <c r="R750" s="38"/>
    </row>
    <row r="751" spans="1:18" x14ac:dyDescent="0.25">
      <c r="A751" s="38">
        <f>+COUNTIF($B$1:B751,ESTADISTICAS!B$9)</f>
        <v>25</v>
      </c>
      <c r="B751">
        <v>54</v>
      </c>
      <c r="C751" t="s">
        <v>95</v>
      </c>
      <c r="D751">
        <v>54172</v>
      </c>
      <c r="E751" s="38" t="s">
        <v>2675</v>
      </c>
      <c r="F751" s="38">
        <v>125</v>
      </c>
      <c r="G751" s="38">
        <v>116</v>
      </c>
      <c r="H751" s="38">
        <v>133</v>
      </c>
      <c r="I751" s="38">
        <v>66</v>
      </c>
      <c r="J751" s="38">
        <v>65</v>
      </c>
      <c r="K751" s="38">
        <v>49</v>
      </c>
      <c r="L751" s="38">
        <v>22</v>
      </c>
      <c r="M751" s="38">
        <v>12</v>
      </c>
      <c r="N751" s="38">
        <v>9</v>
      </c>
      <c r="O751" s="173">
        <v>2</v>
      </c>
      <c r="P751" t="s">
        <v>67</v>
      </c>
      <c r="Q751">
        <v>17</v>
      </c>
      <c r="R751" s="38"/>
    </row>
    <row r="752" spans="1:18" x14ac:dyDescent="0.25">
      <c r="A752" s="38">
        <f>+COUNTIF($B$1:B752,ESTADISTICAS!B$9)</f>
        <v>25</v>
      </c>
      <c r="B752">
        <v>54</v>
      </c>
      <c r="C752" t="s">
        <v>95</v>
      </c>
      <c r="D752">
        <v>54174</v>
      </c>
      <c r="E752" s="38" t="s">
        <v>977</v>
      </c>
      <c r="F752" s="38">
        <v>39</v>
      </c>
      <c r="G752" s="38">
        <v>21</v>
      </c>
      <c r="H752" s="38">
        <v>31</v>
      </c>
      <c r="I752" s="38">
        <v>24</v>
      </c>
      <c r="J752" s="38">
        <v>22</v>
      </c>
      <c r="K752" s="38" t="s">
        <v>67</v>
      </c>
      <c r="L752" s="38" t="s">
        <v>67</v>
      </c>
      <c r="M752" s="38" t="s">
        <v>67</v>
      </c>
      <c r="N752" s="38">
        <v>0</v>
      </c>
      <c r="O752" s="173" t="s">
        <v>67</v>
      </c>
      <c r="P752" t="s">
        <v>67</v>
      </c>
      <c r="Q752">
        <v>0</v>
      </c>
      <c r="R752" s="38"/>
    </row>
    <row r="753" spans="1:18" x14ac:dyDescent="0.25">
      <c r="A753" s="38">
        <f>+COUNTIF($B$1:B753,ESTADISTICAS!B$9)</f>
        <v>25</v>
      </c>
      <c r="B753">
        <v>54</v>
      </c>
      <c r="C753" t="s">
        <v>95</v>
      </c>
      <c r="D753">
        <v>54206</v>
      </c>
      <c r="E753" s="38" t="s">
        <v>2676</v>
      </c>
      <c r="F753" s="38">
        <v>63</v>
      </c>
      <c r="G753" s="38">
        <v>19</v>
      </c>
      <c r="H753" s="38" t="s">
        <v>67</v>
      </c>
      <c r="I753" s="38" t="s">
        <v>67</v>
      </c>
      <c r="J753" s="38" t="s">
        <v>67</v>
      </c>
      <c r="K753" s="38" t="s">
        <v>67</v>
      </c>
      <c r="L753" s="38" t="s">
        <v>67</v>
      </c>
      <c r="M753" s="38" t="s">
        <v>67</v>
      </c>
      <c r="N753" s="38">
        <v>0</v>
      </c>
      <c r="O753" s="173" t="s">
        <v>67</v>
      </c>
      <c r="P753" t="s">
        <v>67</v>
      </c>
      <c r="Q753">
        <v>25</v>
      </c>
      <c r="R753" s="38"/>
    </row>
    <row r="754" spans="1:18" x14ac:dyDescent="0.25">
      <c r="A754" s="38">
        <f>+COUNTIF($B$1:B754,ESTADISTICAS!B$9)</f>
        <v>25</v>
      </c>
      <c r="B754">
        <v>54</v>
      </c>
      <c r="C754" t="s">
        <v>95</v>
      </c>
      <c r="D754">
        <v>54223</v>
      </c>
      <c r="E754" s="38" t="s">
        <v>978</v>
      </c>
      <c r="F754" s="38">
        <v>50</v>
      </c>
      <c r="G754" s="38">
        <v>23</v>
      </c>
      <c r="H754" s="38">
        <v>22</v>
      </c>
      <c r="I754" s="38">
        <v>22</v>
      </c>
      <c r="J754" s="38">
        <v>19</v>
      </c>
      <c r="K754" s="38" t="s">
        <v>67</v>
      </c>
      <c r="L754" s="38">
        <v>1</v>
      </c>
      <c r="M754" s="38" t="s">
        <v>67</v>
      </c>
      <c r="N754" s="38">
        <v>0</v>
      </c>
      <c r="O754" s="173" t="s">
        <v>67</v>
      </c>
      <c r="P754" t="s">
        <v>67</v>
      </c>
      <c r="Q754">
        <v>0</v>
      </c>
      <c r="R754" s="38"/>
    </row>
    <row r="755" spans="1:18" x14ac:dyDescent="0.25">
      <c r="A755" s="38">
        <f>+COUNTIF($B$1:B755,ESTADISTICAS!B$9)</f>
        <v>25</v>
      </c>
      <c r="B755">
        <v>54</v>
      </c>
      <c r="C755" t="s">
        <v>95</v>
      </c>
      <c r="D755">
        <v>54239</v>
      </c>
      <c r="E755" s="38" t="s">
        <v>979</v>
      </c>
      <c r="F755" s="38">
        <v>29</v>
      </c>
      <c r="G755" s="38">
        <v>17</v>
      </c>
      <c r="H755" s="38">
        <v>59</v>
      </c>
      <c r="I755" s="38">
        <v>24</v>
      </c>
      <c r="J755" s="38">
        <v>56</v>
      </c>
      <c r="K755" s="38">
        <v>80</v>
      </c>
      <c r="L755" s="38">
        <v>46</v>
      </c>
      <c r="M755" s="38">
        <v>51</v>
      </c>
      <c r="N755" s="38">
        <v>46</v>
      </c>
      <c r="O755" s="173">
        <v>32</v>
      </c>
      <c r="P755">
        <v>59</v>
      </c>
      <c r="Q755">
        <v>47</v>
      </c>
      <c r="R755" s="38"/>
    </row>
    <row r="756" spans="1:18" x14ac:dyDescent="0.25">
      <c r="A756" s="38">
        <f>+COUNTIF($B$1:B756,ESTADISTICAS!B$9)</f>
        <v>25</v>
      </c>
      <c r="B756">
        <v>54</v>
      </c>
      <c r="C756" t="s">
        <v>95</v>
      </c>
      <c r="D756">
        <v>54245</v>
      </c>
      <c r="E756" s="38" t="s">
        <v>980</v>
      </c>
      <c r="F756" s="38">
        <v>142</v>
      </c>
      <c r="G756" s="38">
        <v>111</v>
      </c>
      <c r="H756" s="38">
        <v>80</v>
      </c>
      <c r="I756" s="38">
        <v>49</v>
      </c>
      <c r="J756" s="38">
        <v>19</v>
      </c>
      <c r="K756" s="38">
        <v>20</v>
      </c>
      <c r="L756" s="38" t="s">
        <v>67</v>
      </c>
      <c r="M756" s="38" t="s">
        <v>67</v>
      </c>
      <c r="N756" s="38">
        <v>0</v>
      </c>
      <c r="O756" s="173" t="s">
        <v>67</v>
      </c>
      <c r="P756" t="s">
        <v>67</v>
      </c>
      <c r="Q756">
        <v>0</v>
      </c>
      <c r="R756" s="38"/>
    </row>
    <row r="757" spans="1:18" x14ac:dyDescent="0.25">
      <c r="A757" s="38">
        <f>+COUNTIF($B$1:B757,ESTADISTICAS!B$9)</f>
        <v>25</v>
      </c>
      <c r="B757">
        <v>54</v>
      </c>
      <c r="C757" t="s">
        <v>95</v>
      </c>
      <c r="D757">
        <v>54250</v>
      </c>
      <c r="E757" s="38" t="s">
        <v>981</v>
      </c>
      <c r="F757" s="38" t="s">
        <v>67</v>
      </c>
      <c r="G757" s="38">
        <v>82</v>
      </c>
      <c r="H757" s="38">
        <v>25</v>
      </c>
      <c r="I757" s="38">
        <v>17</v>
      </c>
      <c r="J757" s="38" t="s">
        <v>67</v>
      </c>
      <c r="K757" s="38" t="s">
        <v>67</v>
      </c>
      <c r="L757" s="38" t="s">
        <v>67</v>
      </c>
      <c r="M757" s="38" t="s">
        <v>67</v>
      </c>
      <c r="N757" s="38">
        <v>0</v>
      </c>
      <c r="O757" s="173" t="s">
        <v>67</v>
      </c>
      <c r="P757" t="s">
        <v>67</v>
      </c>
      <c r="Q757">
        <v>0</v>
      </c>
      <c r="R757" s="38"/>
    </row>
    <row r="758" spans="1:18" x14ac:dyDescent="0.25">
      <c r="A758" s="38">
        <f>+COUNTIF($B$1:B758,ESTADISTICAS!B$9)</f>
        <v>25</v>
      </c>
      <c r="B758">
        <v>54</v>
      </c>
      <c r="C758" t="s">
        <v>95</v>
      </c>
      <c r="D758">
        <v>54261</v>
      </c>
      <c r="E758" s="38" t="s">
        <v>982</v>
      </c>
      <c r="F758" s="38">
        <v>98</v>
      </c>
      <c r="G758" s="38">
        <v>75</v>
      </c>
      <c r="H758" s="38">
        <v>60</v>
      </c>
      <c r="I758" s="38">
        <v>55</v>
      </c>
      <c r="J758" s="38">
        <v>2</v>
      </c>
      <c r="K758" s="38">
        <v>2</v>
      </c>
      <c r="L758" s="38" t="s">
        <v>67</v>
      </c>
      <c r="M758" s="38" t="s">
        <v>67</v>
      </c>
      <c r="N758" s="38">
        <v>0</v>
      </c>
      <c r="O758" s="173" t="s">
        <v>67</v>
      </c>
      <c r="P758" t="s">
        <v>67</v>
      </c>
      <c r="Q758">
        <v>0</v>
      </c>
      <c r="R758" s="38"/>
    </row>
    <row r="759" spans="1:18" x14ac:dyDescent="0.25">
      <c r="A759" s="38">
        <f>+COUNTIF($B$1:B759,ESTADISTICAS!B$9)</f>
        <v>25</v>
      </c>
      <c r="B759">
        <v>54</v>
      </c>
      <c r="C759" t="s">
        <v>95</v>
      </c>
      <c r="D759">
        <v>54313</v>
      </c>
      <c r="E759" s="38" t="s">
        <v>983</v>
      </c>
      <c r="F759" s="38">
        <v>108</v>
      </c>
      <c r="G759" s="38">
        <v>42</v>
      </c>
      <c r="H759" s="38">
        <v>7</v>
      </c>
      <c r="I759" s="38">
        <v>8</v>
      </c>
      <c r="J759" s="38">
        <v>18</v>
      </c>
      <c r="K759" s="38">
        <v>17</v>
      </c>
      <c r="L759" s="38">
        <v>16</v>
      </c>
      <c r="M759" s="38">
        <v>30</v>
      </c>
      <c r="N759" s="38">
        <v>22</v>
      </c>
      <c r="O759" s="173">
        <v>8</v>
      </c>
      <c r="P759">
        <v>7</v>
      </c>
      <c r="Q759">
        <v>7</v>
      </c>
      <c r="R759" s="38"/>
    </row>
    <row r="760" spans="1:18" x14ac:dyDescent="0.25">
      <c r="A760" s="38">
        <f>+COUNTIF($B$1:B760,ESTADISTICAS!B$9)</f>
        <v>25</v>
      </c>
      <c r="B760">
        <v>54</v>
      </c>
      <c r="C760" t="s">
        <v>95</v>
      </c>
      <c r="D760">
        <v>54344</v>
      </c>
      <c r="E760" s="38" t="s">
        <v>984</v>
      </c>
      <c r="F760" s="38" t="s">
        <v>67</v>
      </c>
      <c r="G760" s="38" t="s">
        <v>67</v>
      </c>
      <c r="H760" s="38">
        <v>1</v>
      </c>
      <c r="I760" s="38">
        <v>52</v>
      </c>
      <c r="J760" s="38">
        <v>50</v>
      </c>
      <c r="K760" s="38" t="s">
        <v>67</v>
      </c>
      <c r="L760" s="38" t="s">
        <v>67</v>
      </c>
      <c r="M760" s="38" t="s">
        <v>67</v>
      </c>
      <c r="N760" s="38">
        <v>0</v>
      </c>
      <c r="O760" s="173" t="s">
        <v>67</v>
      </c>
      <c r="P760" t="s">
        <v>67</v>
      </c>
      <c r="Q760">
        <v>0</v>
      </c>
      <c r="R760" s="38"/>
    </row>
    <row r="761" spans="1:18" x14ac:dyDescent="0.25">
      <c r="A761" s="38">
        <f>+COUNTIF($B$1:B761,ESTADISTICAS!B$9)</f>
        <v>25</v>
      </c>
      <c r="B761">
        <v>54</v>
      </c>
      <c r="C761" t="s">
        <v>95</v>
      </c>
      <c r="D761">
        <v>54347</v>
      </c>
      <c r="E761" s="38" t="s">
        <v>985</v>
      </c>
      <c r="F761" s="38">
        <v>38</v>
      </c>
      <c r="G761" s="38">
        <v>52</v>
      </c>
      <c r="H761" s="38">
        <v>30</v>
      </c>
      <c r="I761" s="38">
        <v>12</v>
      </c>
      <c r="J761" s="38" t="s">
        <v>67</v>
      </c>
      <c r="K761" s="38" t="s">
        <v>67</v>
      </c>
      <c r="L761" s="38" t="s">
        <v>67</v>
      </c>
      <c r="M761" s="38" t="s">
        <v>67</v>
      </c>
      <c r="N761" s="38">
        <v>0</v>
      </c>
      <c r="O761" s="173" t="s">
        <v>67</v>
      </c>
      <c r="P761" t="s">
        <v>67</v>
      </c>
      <c r="Q761">
        <v>0</v>
      </c>
      <c r="R761" s="38"/>
    </row>
    <row r="762" spans="1:18" x14ac:dyDescent="0.25">
      <c r="A762" s="38">
        <f>+COUNTIF($B$1:B762,ESTADISTICAS!B$9)</f>
        <v>25</v>
      </c>
      <c r="B762">
        <v>54</v>
      </c>
      <c r="C762" t="s">
        <v>95</v>
      </c>
      <c r="D762">
        <v>54377</v>
      </c>
      <c r="E762" s="38" t="s">
        <v>986</v>
      </c>
      <c r="F762" s="38" t="s">
        <v>67</v>
      </c>
      <c r="G762" s="38">
        <v>63</v>
      </c>
      <c r="H762" s="38">
        <v>94</v>
      </c>
      <c r="I762" s="38">
        <v>78</v>
      </c>
      <c r="J762" s="38">
        <v>28</v>
      </c>
      <c r="K762" s="38" t="s">
        <v>67</v>
      </c>
      <c r="L762" s="38" t="s">
        <v>67</v>
      </c>
      <c r="M762" s="38" t="s">
        <v>67</v>
      </c>
      <c r="N762" s="38">
        <v>0</v>
      </c>
      <c r="O762" s="173" t="s">
        <v>67</v>
      </c>
      <c r="P762" t="s">
        <v>67</v>
      </c>
      <c r="Q762">
        <v>0</v>
      </c>
      <c r="R762" s="38"/>
    </row>
    <row r="763" spans="1:18" x14ac:dyDescent="0.25">
      <c r="A763" s="38">
        <f>+COUNTIF($B$1:B763,ESTADISTICAS!B$9)</f>
        <v>25</v>
      </c>
      <c r="B763">
        <v>54</v>
      </c>
      <c r="C763" t="s">
        <v>95</v>
      </c>
      <c r="D763">
        <v>54385</v>
      </c>
      <c r="E763" s="38" t="s">
        <v>987</v>
      </c>
      <c r="F763" s="38">
        <v>1</v>
      </c>
      <c r="G763" s="38">
        <v>25</v>
      </c>
      <c r="H763" s="38" t="s">
        <v>67</v>
      </c>
      <c r="I763" s="38">
        <v>58</v>
      </c>
      <c r="J763" s="38">
        <v>18</v>
      </c>
      <c r="K763" s="38" t="s">
        <v>67</v>
      </c>
      <c r="L763" s="38" t="s">
        <v>67</v>
      </c>
      <c r="M763" s="38" t="s">
        <v>67</v>
      </c>
      <c r="N763" s="38">
        <v>0</v>
      </c>
      <c r="O763" s="173" t="s">
        <v>67</v>
      </c>
      <c r="P763" t="s">
        <v>67</v>
      </c>
      <c r="Q763">
        <v>0</v>
      </c>
      <c r="R763" s="38"/>
    </row>
    <row r="764" spans="1:18" x14ac:dyDescent="0.25">
      <c r="A764" s="38">
        <f>+COUNTIF($B$1:B764,ESTADISTICAS!B$9)</f>
        <v>25</v>
      </c>
      <c r="B764">
        <v>54</v>
      </c>
      <c r="C764" t="s">
        <v>95</v>
      </c>
      <c r="D764">
        <v>54398</v>
      </c>
      <c r="E764" s="38" t="s">
        <v>988</v>
      </c>
      <c r="F764" s="38">
        <v>39</v>
      </c>
      <c r="G764" s="38">
        <v>18</v>
      </c>
      <c r="H764" s="38">
        <v>15</v>
      </c>
      <c r="I764" s="38" t="s">
        <v>67</v>
      </c>
      <c r="J764" s="38" t="s">
        <v>67</v>
      </c>
      <c r="K764" s="38" t="s">
        <v>67</v>
      </c>
      <c r="L764" s="38" t="s">
        <v>67</v>
      </c>
      <c r="M764" s="38" t="s">
        <v>67</v>
      </c>
      <c r="N764" s="38">
        <v>0</v>
      </c>
      <c r="O764" s="173" t="s">
        <v>67</v>
      </c>
      <c r="P764" t="s">
        <v>67</v>
      </c>
      <c r="Q764">
        <v>0</v>
      </c>
      <c r="R764" s="38"/>
    </row>
    <row r="765" spans="1:18" x14ac:dyDescent="0.25">
      <c r="A765" s="38">
        <f>+COUNTIF($B$1:B765,ESTADISTICAS!B$9)</f>
        <v>25</v>
      </c>
      <c r="B765">
        <v>54</v>
      </c>
      <c r="C765" t="s">
        <v>95</v>
      </c>
      <c r="D765">
        <v>54405</v>
      </c>
      <c r="E765" s="38" t="s">
        <v>989</v>
      </c>
      <c r="F765" s="38">
        <v>128</v>
      </c>
      <c r="G765" s="38">
        <v>130</v>
      </c>
      <c r="H765" s="38">
        <v>129</v>
      </c>
      <c r="I765" s="38">
        <v>161</v>
      </c>
      <c r="J765" s="38">
        <v>79</v>
      </c>
      <c r="K765" s="38">
        <v>49</v>
      </c>
      <c r="L765" s="38" t="s">
        <v>67</v>
      </c>
      <c r="M765" s="38">
        <v>2</v>
      </c>
      <c r="N765" s="38">
        <v>0</v>
      </c>
      <c r="O765" s="173">
        <v>2</v>
      </c>
      <c r="P765" t="s">
        <v>67</v>
      </c>
      <c r="Q765">
        <v>0</v>
      </c>
      <c r="R765" s="38"/>
    </row>
    <row r="766" spans="1:18" x14ac:dyDescent="0.25">
      <c r="A766" s="38">
        <f>+COUNTIF($B$1:B766,ESTADISTICAS!B$9)</f>
        <v>25</v>
      </c>
      <c r="B766">
        <v>54</v>
      </c>
      <c r="C766" t="s">
        <v>95</v>
      </c>
      <c r="D766">
        <v>54418</v>
      </c>
      <c r="E766" s="38" t="s">
        <v>990</v>
      </c>
      <c r="F766" s="38">
        <v>42</v>
      </c>
      <c r="G766" s="38">
        <v>26</v>
      </c>
      <c r="H766" s="38">
        <v>1</v>
      </c>
      <c r="I766" s="38">
        <v>1</v>
      </c>
      <c r="J766" s="38" t="s">
        <v>67</v>
      </c>
      <c r="K766" s="38" t="s">
        <v>67</v>
      </c>
      <c r="L766" s="38" t="s">
        <v>67</v>
      </c>
      <c r="M766" s="38" t="s">
        <v>67</v>
      </c>
      <c r="N766" s="38">
        <v>0</v>
      </c>
      <c r="O766" s="173" t="s">
        <v>67</v>
      </c>
      <c r="P766" t="s">
        <v>67</v>
      </c>
      <c r="Q766">
        <v>0</v>
      </c>
      <c r="R766" s="38"/>
    </row>
    <row r="767" spans="1:18" x14ac:dyDescent="0.25">
      <c r="A767" s="38">
        <f>+COUNTIF($B$1:B767,ESTADISTICAS!B$9)</f>
        <v>25</v>
      </c>
      <c r="B767">
        <v>54</v>
      </c>
      <c r="C767" t="s">
        <v>95</v>
      </c>
      <c r="D767">
        <v>54480</v>
      </c>
      <c r="E767" s="38" t="s">
        <v>991</v>
      </c>
      <c r="F767" s="38">
        <v>29</v>
      </c>
      <c r="G767" s="38">
        <v>19</v>
      </c>
      <c r="H767" s="38">
        <v>14</v>
      </c>
      <c r="I767" s="38">
        <v>33</v>
      </c>
      <c r="J767" s="38">
        <v>16</v>
      </c>
      <c r="K767" s="38" t="s">
        <v>67</v>
      </c>
      <c r="L767" s="38" t="s">
        <v>67</v>
      </c>
      <c r="M767" s="38" t="s">
        <v>67</v>
      </c>
      <c r="N767" s="38">
        <v>0</v>
      </c>
      <c r="O767" s="173" t="s">
        <v>67</v>
      </c>
      <c r="P767" t="s">
        <v>67</v>
      </c>
      <c r="Q767">
        <v>0</v>
      </c>
      <c r="R767" s="38"/>
    </row>
    <row r="768" spans="1:18" x14ac:dyDescent="0.25">
      <c r="A768" s="38">
        <f>+COUNTIF($B$1:B768,ESTADISTICAS!B$9)</f>
        <v>25</v>
      </c>
      <c r="B768">
        <v>54</v>
      </c>
      <c r="C768" t="s">
        <v>95</v>
      </c>
      <c r="D768">
        <v>54498</v>
      </c>
      <c r="E768" s="38" t="s">
        <v>992</v>
      </c>
      <c r="F768" s="38">
        <v>5399</v>
      </c>
      <c r="G768" s="38">
        <v>5692</v>
      </c>
      <c r="H768" s="38">
        <v>6310</v>
      </c>
      <c r="I768" s="38">
        <v>6505</v>
      </c>
      <c r="J768" s="38">
        <v>7545</v>
      </c>
      <c r="K768" s="38">
        <v>7337</v>
      </c>
      <c r="L768" s="38">
        <v>7898</v>
      </c>
      <c r="M768" s="38">
        <v>7757</v>
      </c>
      <c r="N768" s="38">
        <v>7788</v>
      </c>
      <c r="O768" s="173">
        <v>7667</v>
      </c>
      <c r="P768">
        <v>7503</v>
      </c>
      <c r="Q768">
        <v>8296</v>
      </c>
      <c r="R768" s="38"/>
    </row>
    <row r="769" spans="1:18" x14ac:dyDescent="0.25">
      <c r="A769" s="38">
        <f>+COUNTIF($B$1:B769,ESTADISTICAS!B$9)</f>
        <v>25</v>
      </c>
      <c r="B769">
        <v>54</v>
      </c>
      <c r="C769" t="s">
        <v>95</v>
      </c>
      <c r="D769">
        <v>54518</v>
      </c>
      <c r="E769" s="38" t="s">
        <v>993</v>
      </c>
      <c r="F769" s="38">
        <v>10787</v>
      </c>
      <c r="G769" s="38">
        <v>11732</v>
      </c>
      <c r="H769" s="38">
        <v>11097</v>
      </c>
      <c r="I769" s="38">
        <v>10438</v>
      </c>
      <c r="J769" s="38">
        <v>11361</v>
      </c>
      <c r="K769" s="38">
        <v>11859</v>
      </c>
      <c r="L769" s="38">
        <v>13870</v>
      </c>
      <c r="M769" s="38">
        <v>14923</v>
      </c>
      <c r="N769" s="38">
        <v>15441</v>
      </c>
      <c r="O769" s="173">
        <v>15504</v>
      </c>
      <c r="P769">
        <v>16057</v>
      </c>
      <c r="Q769">
        <v>16705</v>
      </c>
      <c r="R769" s="38"/>
    </row>
    <row r="770" spans="1:18" x14ac:dyDescent="0.25">
      <c r="A770" s="38">
        <f>+COUNTIF($B$1:B770,ESTADISTICAS!B$9)</f>
        <v>25</v>
      </c>
      <c r="B770">
        <v>54</v>
      </c>
      <c r="C770" t="s">
        <v>95</v>
      </c>
      <c r="D770">
        <v>54520</v>
      </c>
      <c r="E770" s="38" t="s">
        <v>994</v>
      </c>
      <c r="F770" s="38">
        <v>44</v>
      </c>
      <c r="G770" s="38">
        <v>44</v>
      </c>
      <c r="H770" s="38">
        <v>25</v>
      </c>
      <c r="I770" s="38" t="s">
        <v>67</v>
      </c>
      <c r="J770" s="38" t="s">
        <v>67</v>
      </c>
      <c r="K770" s="38" t="s">
        <v>67</v>
      </c>
      <c r="L770" s="38" t="s">
        <v>67</v>
      </c>
      <c r="M770" s="38" t="s">
        <v>67</v>
      </c>
      <c r="N770" s="38">
        <v>0</v>
      </c>
      <c r="O770" s="173" t="s">
        <v>67</v>
      </c>
      <c r="P770" t="s">
        <v>67</v>
      </c>
      <c r="Q770">
        <v>0</v>
      </c>
      <c r="R770" s="38"/>
    </row>
    <row r="771" spans="1:18" x14ac:dyDescent="0.25">
      <c r="A771" s="38">
        <f>+COUNTIF($B$1:B771,ESTADISTICAS!B$9)</f>
        <v>25</v>
      </c>
      <c r="B771">
        <v>54</v>
      </c>
      <c r="C771" t="s">
        <v>95</v>
      </c>
      <c r="D771">
        <v>54553</v>
      </c>
      <c r="E771" s="38" t="s">
        <v>995</v>
      </c>
      <c r="F771" s="38">
        <v>96</v>
      </c>
      <c r="G771" s="38">
        <v>67</v>
      </c>
      <c r="H771" s="38">
        <v>48</v>
      </c>
      <c r="I771" s="38" t="s">
        <v>67</v>
      </c>
      <c r="J771" s="38" t="s">
        <v>67</v>
      </c>
      <c r="K771" s="38" t="s">
        <v>67</v>
      </c>
      <c r="L771" s="38" t="s">
        <v>67</v>
      </c>
      <c r="M771" s="38" t="s">
        <v>67</v>
      </c>
      <c r="N771" s="38">
        <v>0</v>
      </c>
      <c r="O771" s="173" t="s">
        <v>67</v>
      </c>
      <c r="P771" t="s">
        <v>67</v>
      </c>
      <c r="Q771">
        <v>0</v>
      </c>
      <c r="R771" s="38"/>
    </row>
    <row r="772" spans="1:18" x14ac:dyDescent="0.25">
      <c r="A772" s="38">
        <f>+COUNTIF($B$1:B772,ESTADISTICAS!B$9)</f>
        <v>25</v>
      </c>
      <c r="B772">
        <v>54</v>
      </c>
      <c r="C772" t="s">
        <v>95</v>
      </c>
      <c r="D772">
        <v>54599</v>
      </c>
      <c r="E772" s="38" t="s">
        <v>996</v>
      </c>
      <c r="F772" s="38">
        <v>45</v>
      </c>
      <c r="G772" s="38">
        <v>88</v>
      </c>
      <c r="H772" s="38">
        <v>76</v>
      </c>
      <c r="I772" s="38">
        <v>62</v>
      </c>
      <c r="J772" s="38">
        <v>20</v>
      </c>
      <c r="K772" s="38" t="s">
        <v>67</v>
      </c>
      <c r="L772" s="38">
        <v>1</v>
      </c>
      <c r="M772" s="38" t="s">
        <v>67</v>
      </c>
      <c r="N772" s="38">
        <v>0</v>
      </c>
      <c r="O772" s="173" t="s">
        <v>67</v>
      </c>
      <c r="P772" t="s">
        <v>67</v>
      </c>
      <c r="Q772">
        <v>0</v>
      </c>
      <c r="R772" s="38"/>
    </row>
    <row r="773" spans="1:18" x14ac:dyDescent="0.25">
      <c r="A773" s="38">
        <f>+COUNTIF($B$1:B773,ESTADISTICAS!B$9)</f>
        <v>25</v>
      </c>
      <c r="B773">
        <v>54</v>
      </c>
      <c r="C773" t="s">
        <v>95</v>
      </c>
      <c r="D773">
        <v>54660</v>
      </c>
      <c r="E773" s="38" t="s">
        <v>997</v>
      </c>
      <c r="F773" s="38">
        <v>55</v>
      </c>
      <c r="G773" s="38">
        <v>78</v>
      </c>
      <c r="H773" s="38">
        <v>73</v>
      </c>
      <c r="I773" s="38">
        <v>75</v>
      </c>
      <c r="J773" s="38">
        <v>113</v>
      </c>
      <c r="K773" s="38">
        <v>51</v>
      </c>
      <c r="L773" s="38">
        <v>50</v>
      </c>
      <c r="M773" s="38">
        <v>41</v>
      </c>
      <c r="N773" s="38">
        <v>13</v>
      </c>
      <c r="O773" s="173">
        <v>12</v>
      </c>
      <c r="P773">
        <v>12</v>
      </c>
      <c r="Q773">
        <v>12</v>
      </c>
      <c r="R773" s="38"/>
    </row>
    <row r="774" spans="1:18" x14ac:dyDescent="0.25">
      <c r="A774" s="38">
        <f>+COUNTIF($B$1:B774,ESTADISTICAS!B$9)</f>
        <v>25</v>
      </c>
      <c r="B774" s="172">
        <v>54</v>
      </c>
      <c r="C774" t="s">
        <v>95</v>
      </c>
      <c r="D774">
        <v>54670</v>
      </c>
      <c r="E774" s="38" t="s">
        <v>998</v>
      </c>
      <c r="F774" s="38">
        <v>37</v>
      </c>
      <c r="G774" s="38">
        <v>29</v>
      </c>
      <c r="H774" s="38" t="s">
        <v>67</v>
      </c>
      <c r="I774" s="38" t="s">
        <v>67</v>
      </c>
      <c r="J774" s="38" t="s">
        <v>67</v>
      </c>
      <c r="K774" s="38" t="s">
        <v>67</v>
      </c>
      <c r="L774" s="38" t="s">
        <v>67</v>
      </c>
      <c r="M774" s="38" t="s">
        <v>67</v>
      </c>
      <c r="N774" s="38">
        <v>0</v>
      </c>
      <c r="O774" s="173" t="s">
        <v>67</v>
      </c>
      <c r="P774" t="s">
        <v>67</v>
      </c>
      <c r="Q774">
        <v>0</v>
      </c>
      <c r="R774" s="38"/>
    </row>
    <row r="775" spans="1:18" x14ac:dyDescent="0.25">
      <c r="A775" s="38">
        <f>+COUNTIF($B$1:B775,ESTADISTICAS!B$9)</f>
        <v>25</v>
      </c>
      <c r="B775">
        <v>54</v>
      </c>
      <c r="C775" t="s">
        <v>95</v>
      </c>
      <c r="D775">
        <v>54673</v>
      </c>
      <c r="E775" s="38" t="s">
        <v>789</v>
      </c>
      <c r="F775" s="38" t="s">
        <v>67</v>
      </c>
      <c r="G775" s="38">
        <v>35</v>
      </c>
      <c r="H775" s="38">
        <v>78</v>
      </c>
      <c r="I775" s="38">
        <v>44</v>
      </c>
      <c r="J775" s="38">
        <v>14</v>
      </c>
      <c r="K775" s="38">
        <v>30</v>
      </c>
      <c r="L775" s="38">
        <v>19</v>
      </c>
      <c r="M775" s="38">
        <v>37</v>
      </c>
      <c r="N775" s="38">
        <v>25</v>
      </c>
      <c r="O775" s="173">
        <v>21</v>
      </c>
      <c r="P775">
        <v>23</v>
      </c>
      <c r="Q775">
        <v>21</v>
      </c>
      <c r="R775" s="38"/>
    </row>
    <row r="776" spans="1:18" x14ac:dyDescent="0.25">
      <c r="A776" s="38">
        <f>+COUNTIF($B$1:B776,ESTADISTICAS!B$9)</f>
        <v>25</v>
      </c>
      <c r="B776">
        <v>54</v>
      </c>
      <c r="C776" t="s">
        <v>95</v>
      </c>
      <c r="D776">
        <v>54680</v>
      </c>
      <c r="E776" s="38" t="s">
        <v>999</v>
      </c>
      <c r="F776" s="38" t="s">
        <v>67</v>
      </c>
      <c r="G776" s="38" t="s">
        <v>67</v>
      </c>
      <c r="H776" s="38">
        <v>54</v>
      </c>
      <c r="I776" s="38">
        <v>15</v>
      </c>
      <c r="J776" s="38">
        <v>38</v>
      </c>
      <c r="K776" s="38">
        <v>37</v>
      </c>
      <c r="L776" s="38">
        <v>25</v>
      </c>
      <c r="M776" s="38" t="s">
        <v>67</v>
      </c>
      <c r="N776" s="38">
        <v>0</v>
      </c>
      <c r="O776" s="173" t="s">
        <v>67</v>
      </c>
      <c r="P776" t="s">
        <v>67</v>
      </c>
      <c r="Q776">
        <v>0</v>
      </c>
      <c r="R776" s="38"/>
    </row>
    <row r="777" spans="1:18" x14ac:dyDescent="0.25">
      <c r="A777" s="38">
        <f>+COUNTIF($B$1:B777,ESTADISTICAS!B$9)</f>
        <v>25</v>
      </c>
      <c r="B777">
        <v>54</v>
      </c>
      <c r="C777" t="s">
        <v>95</v>
      </c>
      <c r="D777">
        <v>54720</v>
      </c>
      <c r="E777" s="38" t="s">
        <v>1000</v>
      </c>
      <c r="F777" s="38">
        <v>183</v>
      </c>
      <c r="G777" s="38">
        <v>122</v>
      </c>
      <c r="H777" s="38">
        <v>76</v>
      </c>
      <c r="I777" s="38">
        <v>45</v>
      </c>
      <c r="J777" s="38">
        <v>27</v>
      </c>
      <c r="K777" s="38">
        <v>15</v>
      </c>
      <c r="L777" s="38">
        <v>2</v>
      </c>
      <c r="M777" s="38">
        <v>2</v>
      </c>
      <c r="N777" s="38">
        <v>0</v>
      </c>
      <c r="O777" s="173" t="s">
        <v>67</v>
      </c>
      <c r="P777" t="s">
        <v>67</v>
      </c>
      <c r="Q777">
        <v>0</v>
      </c>
      <c r="R777" s="38"/>
    </row>
    <row r="778" spans="1:18" x14ac:dyDescent="0.25">
      <c r="A778" s="38">
        <f>+COUNTIF($B$1:B778,ESTADISTICAS!B$9)</f>
        <v>25</v>
      </c>
      <c r="B778">
        <v>54</v>
      </c>
      <c r="C778" t="s">
        <v>95</v>
      </c>
      <c r="D778">
        <v>54743</v>
      </c>
      <c r="E778" s="38" t="s">
        <v>1001</v>
      </c>
      <c r="F778" s="38" t="s">
        <v>67</v>
      </c>
      <c r="G778" s="38" t="s">
        <v>67</v>
      </c>
      <c r="H778" s="38" t="s">
        <v>67</v>
      </c>
      <c r="I778" s="38" t="s">
        <v>67</v>
      </c>
      <c r="J778" s="38" t="s">
        <v>67</v>
      </c>
      <c r="K778" s="38" t="s">
        <v>67</v>
      </c>
      <c r="L778" s="38" t="s">
        <v>67</v>
      </c>
      <c r="M778" s="38" t="s">
        <v>67</v>
      </c>
      <c r="N778" s="38">
        <v>0</v>
      </c>
      <c r="O778" s="173" t="s">
        <v>67</v>
      </c>
      <c r="P778" t="s">
        <v>67</v>
      </c>
      <c r="Q778">
        <v>0</v>
      </c>
      <c r="R778" s="38"/>
    </row>
    <row r="779" spans="1:18" x14ac:dyDescent="0.25">
      <c r="A779" s="38">
        <f>+COUNTIF($B$1:B779,ESTADISTICAS!B$9)</f>
        <v>25</v>
      </c>
      <c r="B779">
        <v>54</v>
      </c>
      <c r="C779" t="s">
        <v>95</v>
      </c>
      <c r="D779">
        <v>54800</v>
      </c>
      <c r="E779" s="38" t="s">
        <v>1002</v>
      </c>
      <c r="F779" s="38">
        <v>43</v>
      </c>
      <c r="G779" s="38">
        <v>16</v>
      </c>
      <c r="H779" s="38">
        <v>12</v>
      </c>
      <c r="I779" s="38">
        <v>26</v>
      </c>
      <c r="J779" s="38">
        <v>22</v>
      </c>
      <c r="K779" s="38" t="s">
        <v>67</v>
      </c>
      <c r="L779" s="38" t="s">
        <v>67</v>
      </c>
      <c r="M779" s="38">
        <v>1</v>
      </c>
      <c r="N779" s="38">
        <v>0</v>
      </c>
      <c r="O779" s="173" t="s">
        <v>67</v>
      </c>
      <c r="P779" t="s">
        <v>67</v>
      </c>
      <c r="Q779">
        <v>0</v>
      </c>
      <c r="R779" s="38"/>
    </row>
    <row r="780" spans="1:18" x14ac:dyDescent="0.25">
      <c r="A780" s="38">
        <f>+COUNTIF($B$1:B780,ESTADISTICAS!B$9)</f>
        <v>25</v>
      </c>
      <c r="B780">
        <v>54</v>
      </c>
      <c r="C780" t="s">
        <v>95</v>
      </c>
      <c r="D780">
        <v>54810</v>
      </c>
      <c r="E780" s="38" t="s">
        <v>2677</v>
      </c>
      <c r="F780" s="38">
        <v>270</v>
      </c>
      <c r="G780" s="38">
        <v>320</v>
      </c>
      <c r="H780" s="38">
        <v>337</v>
      </c>
      <c r="I780" s="38">
        <v>245</v>
      </c>
      <c r="J780" s="38">
        <v>177</v>
      </c>
      <c r="K780" s="38">
        <v>68</v>
      </c>
      <c r="L780" s="38">
        <v>57</v>
      </c>
      <c r="M780" s="38">
        <v>28</v>
      </c>
      <c r="N780" s="38">
        <v>37</v>
      </c>
      <c r="O780" s="173">
        <v>28</v>
      </c>
      <c r="P780">
        <v>57</v>
      </c>
      <c r="Q780">
        <v>76</v>
      </c>
      <c r="R780" s="38"/>
    </row>
    <row r="781" spans="1:18" x14ac:dyDescent="0.25">
      <c r="A781" s="38">
        <f>+COUNTIF($B$1:B781,ESTADISTICAS!B$9)</f>
        <v>25</v>
      </c>
      <c r="B781">
        <v>54</v>
      </c>
      <c r="C781" t="s">
        <v>95</v>
      </c>
      <c r="D781">
        <v>54820</v>
      </c>
      <c r="E781" s="38" t="s">
        <v>453</v>
      </c>
      <c r="F781" s="38">
        <v>89</v>
      </c>
      <c r="G781" s="38">
        <v>70</v>
      </c>
      <c r="H781" s="38">
        <v>83</v>
      </c>
      <c r="I781" s="38">
        <v>82</v>
      </c>
      <c r="J781" s="38">
        <v>41</v>
      </c>
      <c r="K781" s="38">
        <v>2</v>
      </c>
      <c r="L781" s="38" t="s">
        <v>67</v>
      </c>
      <c r="M781" s="38" t="s">
        <v>67</v>
      </c>
      <c r="N781" s="38">
        <v>0</v>
      </c>
      <c r="O781" s="173" t="s">
        <v>67</v>
      </c>
      <c r="P781" t="s">
        <v>67</v>
      </c>
      <c r="Q781">
        <v>0</v>
      </c>
      <c r="R781" s="38"/>
    </row>
    <row r="782" spans="1:18" x14ac:dyDescent="0.25">
      <c r="A782" s="38">
        <f>+COUNTIF($B$1:B782,ESTADISTICAS!B$9)</f>
        <v>25</v>
      </c>
      <c r="B782">
        <v>54</v>
      </c>
      <c r="C782" t="s">
        <v>95</v>
      </c>
      <c r="D782">
        <v>54871</v>
      </c>
      <c r="E782" s="38" t="s">
        <v>1003</v>
      </c>
      <c r="F782" s="38">
        <v>48</v>
      </c>
      <c r="G782" s="38">
        <v>18</v>
      </c>
      <c r="H782" s="38" t="s">
        <v>67</v>
      </c>
      <c r="I782" s="38" t="s">
        <v>67</v>
      </c>
      <c r="J782" s="38" t="s">
        <v>67</v>
      </c>
      <c r="K782" s="38" t="s">
        <v>67</v>
      </c>
      <c r="L782" s="38" t="s">
        <v>67</v>
      </c>
      <c r="M782" s="38" t="s">
        <v>67</v>
      </c>
      <c r="N782" s="38">
        <v>0</v>
      </c>
      <c r="O782" s="173" t="s">
        <v>67</v>
      </c>
      <c r="P782" t="s">
        <v>67</v>
      </c>
      <c r="Q782">
        <v>0</v>
      </c>
      <c r="R782" s="38"/>
    </row>
    <row r="783" spans="1:18" x14ac:dyDescent="0.25">
      <c r="A783" s="38">
        <f>+COUNTIF($B$1:B783,ESTADISTICAS!B$9)</f>
        <v>25</v>
      </c>
      <c r="B783">
        <v>54</v>
      </c>
      <c r="C783" t="s">
        <v>95</v>
      </c>
      <c r="D783">
        <v>54874</v>
      </c>
      <c r="E783" s="38" t="s">
        <v>1004</v>
      </c>
      <c r="F783" s="38">
        <v>4385</v>
      </c>
      <c r="G783" s="38">
        <v>4599</v>
      </c>
      <c r="H783" s="38">
        <v>4238</v>
      </c>
      <c r="I783" s="38">
        <v>4307</v>
      </c>
      <c r="J783" s="38">
        <v>4298</v>
      </c>
      <c r="K783" s="38">
        <v>5137</v>
      </c>
      <c r="L783" s="38">
        <v>5680</v>
      </c>
      <c r="M783" s="38">
        <v>5948</v>
      </c>
      <c r="N783" s="38">
        <v>5790</v>
      </c>
      <c r="O783" s="173">
        <v>5277</v>
      </c>
      <c r="P783">
        <v>4752</v>
      </c>
      <c r="Q783">
        <v>4469</v>
      </c>
      <c r="R783" s="38"/>
    </row>
    <row r="784" spans="1:18" x14ac:dyDescent="0.25">
      <c r="A784" s="38">
        <f>+COUNTIF($B$1:B784,ESTADISTICAS!B$9)</f>
        <v>25</v>
      </c>
      <c r="B784">
        <v>63</v>
      </c>
      <c r="C784" t="s">
        <v>267</v>
      </c>
      <c r="D784">
        <v>63001</v>
      </c>
      <c r="E784" s="38" t="s">
        <v>359</v>
      </c>
      <c r="F784" s="38">
        <v>23086</v>
      </c>
      <c r="G784" s="38">
        <v>24207</v>
      </c>
      <c r="H784" s="38">
        <v>26457</v>
      </c>
      <c r="I784" s="38">
        <v>28676</v>
      </c>
      <c r="J784" s="38">
        <v>27096</v>
      </c>
      <c r="K784" s="38">
        <v>29139</v>
      </c>
      <c r="L784" s="38">
        <v>29625</v>
      </c>
      <c r="M784" s="38">
        <v>26798</v>
      </c>
      <c r="N784" s="38">
        <v>29477</v>
      </c>
      <c r="O784" s="173">
        <v>28650</v>
      </c>
      <c r="P784">
        <v>28008</v>
      </c>
      <c r="Q784">
        <v>26036</v>
      </c>
      <c r="R784" s="38"/>
    </row>
    <row r="785" spans="1:18" x14ac:dyDescent="0.25">
      <c r="A785" s="38">
        <f>+COUNTIF($B$1:B785,ESTADISTICAS!B$9)</f>
        <v>25</v>
      </c>
      <c r="B785">
        <v>63</v>
      </c>
      <c r="C785" t="s">
        <v>267</v>
      </c>
      <c r="D785">
        <v>63111</v>
      </c>
      <c r="E785" s="38" t="s">
        <v>534</v>
      </c>
      <c r="F785" s="38" t="s">
        <v>67</v>
      </c>
      <c r="G785" s="38">
        <v>19</v>
      </c>
      <c r="H785" s="38">
        <v>52</v>
      </c>
      <c r="I785" s="38">
        <v>10</v>
      </c>
      <c r="J785" s="38" t="s">
        <v>67</v>
      </c>
      <c r="K785" s="38">
        <v>1</v>
      </c>
      <c r="L785" s="38">
        <v>21</v>
      </c>
      <c r="M785" s="38">
        <v>29</v>
      </c>
      <c r="N785" s="38">
        <v>22</v>
      </c>
      <c r="O785" s="173">
        <v>39</v>
      </c>
      <c r="P785">
        <v>9</v>
      </c>
      <c r="Q785">
        <v>6</v>
      </c>
      <c r="R785" s="38"/>
    </row>
    <row r="786" spans="1:18" x14ac:dyDescent="0.25">
      <c r="A786" s="38">
        <f>+COUNTIF($B$1:B786,ESTADISTICAS!B$9)</f>
        <v>25</v>
      </c>
      <c r="B786" s="172">
        <v>63</v>
      </c>
      <c r="C786" t="s">
        <v>267</v>
      </c>
      <c r="D786">
        <v>63130</v>
      </c>
      <c r="E786" s="38" t="s">
        <v>1005</v>
      </c>
      <c r="F786" s="38">
        <v>661</v>
      </c>
      <c r="G786" s="38">
        <v>258</v>
      </c>
      <c r="H786" s="38">
        <v>480</v>
      </c>
      <c r="I786" s="38">
        <v>219</v>
      </c>
      <c r="J786" s="38">
        <v>64</v>
      </c>
      <c r="K786" s="38">
        <v>52</v>
      </c>
      <c r="L786" s="38">
        <v>34</v>
      </c>
      <c r="M786" s="38">
        <v>29</v>
      </c>
      <c r="N786" s="38">
        <v>93</v>
      </c>
      <c r="O786" s="173">
        <v>6</v>
      </c>
      <c r="P786">
        <v>1</v>
      </c>
      <c r="Q786">
        <v>0</v>
      </c>
      <c r="R786" s="38"/>
    </row>
    <row r="787" spans="1:18" x14ac:dyDescent="0.25">
      <c r="A787" s="38">
        <f>+COUNTIF($B$1:B787,ESTADISTICAS!B$9)</f>
        <v>25</v>
      </c>
      <c r="B787">
        <v>63</v>
      </c>
      <c r="C787" t="s">
        <v>267</v>
      </c>
      <c r="D787">
        <v>63190</v>
      </c>
      <c r="E787" s="38" t="s">
        <v>1006</v>
      </c>
      <c r="F787" s="38">
        <v>507</v>
      </c>
      <c r="G787" s="38">
        <v>362</v>
      </c>
      <c r="H787" s="38">
        <v>451</v>
      </c>
      <c r="I787" s="38">
        <v>325</v>
      </c>
      <c r="J787" s="38">
        <v>257</v>
      </c>
      <c r="K787" s="38">
        <v>219</v>
      </c>
      <c r="L787" s="38">
        <v>198</v>
      </c>
      <c r="M787" s="38">
        <v>183</v>
      </c>
      <c r="N787" s="38">
        <v>187</v>
      </c>
      <c r="O787" s="173">
        <v>0</v>
      </c>
      <c r="P787" t="s">
        <v>67</v>
      </c>
      <c r="Q787">
        <v>0</v>
      </c>
      <c r="R787" s="38"/>
    </row>
    <row r="788" spans="1:18" x14ac:dyDescent="0.25">
      <c r="A788" s="38">
        <f>+COUNTIF($B$1:B788,ESTADISTICAS!B$9)</f>
        <v>25</v>
      </c>
      <c r="B788">
        <v>63</v>
      </c>
      <c r="C788" t="s">
        <v>267</v>
      </c>
      <c r="D788">
        <v>63212</v>
      </c>
      <c r="E788" s="38" t="s">
        <v>90</v>
      </c>
      <c r="F788" s="38">
        <v>124</v>
      </c>
      <c r="G788" s="38">
        <v>51</v>
      </c>
      <c r="H788" s="38">
        <v>49</v>
      </c>
      <c r="I788" s="38" t="s">
        <v>67</v>
      </c>
      <c r="J788" s="38" t="s">
        <v>67</v>
      </c>
      <c r="K788" s="38">
        <v>1</v>
      </c>
      <c r="L788" s="38" t="s">
        <v>67</v>
      </c>
      <c r="M788" s="38">
        <v>1</v>
      </c>
      <c r="N788" s="38">
        <v>0</v>
      </c>
      <c r="O788" s="173">
        <v>0</v>
      </c>
      <c r="P788" t="s">
        <v>67</v>
      </c>
      <c r="Q788">
        <v>0</v>
      </c>
      <c r="R788" s="38"/>
    </row>
    <row r="789" spans="1:18" x14ac:dyDescent="0.25">
      <c r="A789" s="38">
        <f>+COUNTIF($B$1:B789,ESTADISTICAS!B$9)</f>
        <v>25</v>
      </c>
      <c r="B789">
        <v>63</v>
      </c>
      <c r="C789" t="s">
        <v>267</v>
      </c>
      <c r="D789">
        <v>63272</v>
      </c>
      <c r="E789" s="38" t="s">
        <v>1007</v>
      </c>
      <c r="F789" s="38">
        <v>57</v>
      </c>
      <c r="G789" s="38">
        <v>51</v>
      </c>
      <c r="H789" s="38">
        <v>84</v>
      </c>
      <c r="I789" s="38">
        <v>25</v>
      </c>
      <c r="J789" s="38">
        <v>11</v>
      </c>
      <c r="K789" s="38" t="s">
        <v>67</v>
      </c>
      <c r="L789" s="38">
        <v>1</v>
      </c>
      <c r="M789" s="38" t="s">
        <v>67</v>
      </c>
      <c r="N789" s="38">
        <v>0</v>
      </c>
      <c r="O789" s="173" t="s">
        <v>67</v>
      </c>
      <c r="P789" t="s">
        <v>67</v>
      </c>
      <c r="Q789">
        <v>26</v>
      </c>
      <c r="R789" s="38"/>
    </row>
    <row r="790" spans="1:18" x14ac:dyDescent="0.25">
      <c r="A790" s="38">
        <f>+COUNTIF($B$1:B790,ESTADISTICAS!B$9)</f>
        <v>25</v>
      </c>
      <c r="B790">
        <v>63</v>
      </c>
      <c r="C790" t="s">
        <v>267</v>
      </c>
      <c r="D790">
        <v>63302</v>
      </c>
      <c r="E790" s="38" t="s">
        <v>2678</v>
      </c>
      <c r="F790" s="38" t="s">
        <v>67</v>
      </c>
      <c r="G790" s="38">
        <v>62</v>
      </c>
      <c r="H790" s="38">
        <v>83</v>
      </c>
      <c r="I790" s="38">
        <v>39</v>
      </c>
      <c r="J790" s="38">
        <v>12</v>
      </c>
      <c r="K790" s="38">
        <v>12</v>
      </c>
      <c r="L790" s="38">
        <v>10</v>
      </c>
      <c r="M790" s="38">
        <v>14</v>
      </c>
      <c r="N790" s="38">
        <v>45</v>
      </c>
      <c r="O790" s="173">
        <v>29</v>
      </c>
      <c r="P790">
        <v>27</v>
      </c>
      <c r="Q790">
        <v>45</v>
      </c>
      <c r="R790" s="38"/>
    </row>
    <row r="791" spans="1:18" x14ac:dyDescent="0.25">
      <c r="A791" s="38">
        <f>+COUNTIF($B$1:B791,ESTADISTICAS!B$9)</f>
        <v>25</v>
      </c>
      <c r="B791">
        <v>63</v>
      </c>
      <c r="C791" t="s">
        <v>267</v>
      </c>
      <c r="D791">
        <v>63401</v>
      </c>
      <c r="E791" s="38" t="s">
        <v>1008</v>
      </c>
      <c r="F791" s="38">
        <v>147</v>
      </c>
      <c r="G791" s="38">
        <v>124</v>
      </c>
      <c r="H791" s="38">
        <v>143</v>
      </c>
      <c r="I791" s="38">
        <v>100</v>
      </c>
      <c r="J791" s="38">
        <v>28</v>
      </c>
      <c r="K791" s="38">
        <v>1</v>
      </c>
      <c r="L791" s="38" t="s">
        <v>67</v>
      </c>
      <c r="M791" s="38">
        <v>1</v>
      </c>
      <c r="N791" s="38">
        <v>0</v>
      </c>
      <c r="O791" s="173">
        <v>0</v>
      </c>
      <c r="P791" t="s">
        <v>67</v>
      </c>
      <c r="Q791">
        <v>0</v>
      </c>
      <c r="R791" s="38"/>
    </row>
    <row r="792" spans="1:18" x14ac:dyDescent="0.25">
      <c r="A792" s="38">
        <f>+COUNTIF($B$1:B792,ESTADISTICAS!B$9)</f>
        <v>25</v>
      </c>
      <c r="B792">
        <v>63</v>
      </c>
      <c r="C792" t="s">
        <v>267</v>
      </c>
      <c r="D792">
        <v>63470</v>
      </c>
      <c r="E792" s="38" t="s">
        <v>1009</v>
      </c>
      <c r="F792" s="38">
        <v>365</v>
      </c>
      <c r="G792" s="38">
        <v>222</v>
      </c>
      <c r="H792" s="38">
        <v>247</v>
      </c>
      <c r="I792" s="38">
        <v>108</v>
      </c>
      <c r="J792" s="38">
        <v>31</v>
      </c>
      <c r="K792" s="38">
        <v>4</v>
      </c>
      <c r="L792" s="38">
        <v>1</v>
      </c>
      <c r="M792" s="38">
        <v>8</v>
      </c>
      <c r="N792" s="38">
        <v>110</v>
      </c>
      <c r="O792" s="173">
        <v>6</v>
      </c>
      <c r="P792" t="s">
        <v>67</v>
      </c>
      <c r="Q792">
        <v>0</v>
      </c>
      <c r="R792" s="38"/>
    </row>
    <row r="793" spans="1:18" x14ac:dyDescent="0.25">
      <c r="A793" s="38">
        <f>+COUNTIF($B$1:B793,ESTADISTICAS!B$9)</f>
        <v>25</v>
      </c>
      <c r="B793">
        <v>63</v>
      </c>
      <c r="C793" t="s">
        <v>267</v>
      </c>
      <c r="D793">
        <v>63548</v>
      </c>
      <c r="E793" s="38" t="s">
        <v>1010</v>
      </c>
      <c r="F793" s="38">
        <v>153</v>
      </c>
      <c r="G793" s="38">
        <v>22</v>
      </c>
      <c r="H793" s="38">
        <v>53</v>
      </c>
      <c r="I793" s="38">
        <v>1</v>
      </c>
      <c r="J793" s="38" t="s">
        <v>67</v>
      </c>
      <c r="K793" s="38">
        <v>1</v>
      </c>
      <c r="L793" s="38" t="s">
        <v>67</v>
      </c>
      <c r="M793" s="38" t="s">
        <v>67</v>
      </c>
      <c r="N793" s="38">
        <v>34</v>
      </c>
      <c r="O793" s="173" t="s">
        <v>67</v>
      </c>
      <c r="P793" t="s">
        <v>67</v>
      </c>
      <c r="Q793">
        <v>0</v>
      </c>
      <c r="R793" s="38"/>
    </row>
    <row r="794" spans="1:18" x14ac:dyDescent="0.25">
      <c r="A794" s="38">
        <f>+COUNTIF($B$1:B794,ESTADISTICAS!B$9)</f>
        <v>25</v>
      </c>
      <c r="B794">
        <v>63</v>
      </c>
      <c r="C794" t="s">
        <v>267</v>
      </c>
      <c r="D794">
        <v>63594</v>
      </c>
      <c r="E794" s="38" t="s">
        <v>1011</v>
      </c>
      <c r="F794" s="38">
        <v>355</v>
      </c>
      <c r="G794" s="38">
        <v>357</v>
      </c>
      <c r="H794" s="38">
        <v>509</v>
      </c>
      <c r="I794" s="38">
        <v>231</v>
      </c>
      <c r="J794" s="38">
        <v>312</v>
      </c>
      <c r="K794" s="38">
        <v>290</v>
      </c>
      <c r="L794" s="38">
        <v>234</v>
      </c>
      <c r="M794" s="38">
        <v>125</v>
      </c>
      <c r="N794" s="38">
        <v>135</v>
      </c>
      <c r="O794" s="173">
        <v>24</v>
      </c>
      <c r="P794">
        <v>3</v>
      </c>
      <c r="Q794">
        <v>1</v>
      </c>
      <c r="R794" s="38"/>
    </row>
    <row r="795" spans="1:18" x14ac:dyDescent="0.25">
      <c r="A795" s="38">
        <f>+COUNTIF($B$1:B795,ESTADISTICAS!B$9)</f>
        <v>25</v>
      </c>
      <c r="B795">
        <v>63</v>
      </c>
      <c r="C795" t="s">
        <v>267</v>
      </c>
      <c r="D795">
        <v>63690</v>
      </c>
      <c r="E795" s="38" t="s">
        <v>1012</v>
      </c>
      <c r="F795" s="38" t="s">
        <v>67</v>
      </c>
      <c r="G795" s="38" t="s">
        <v>67</v>
      </c>
      <c r="H795" s="38">
        <v>38</v>
      </c>
      <c r="I795" s="38" t="s">
        <v>67</v>
      </c>
      <c r="J795" s="38" t="s">
        <v>67</v>
      </c>
      <c r="K795" s="38" t="s">
        <v>67</v>
      </c>
      <c r="L795" s="38" t="s">
        <v>67</v>
      </c>
      <c r="M795" s="38" t="s">
        <v>67</v>
      </c>
      <c r="N795" s="38">
        <v>35</v>
      </c>
      <c r="O795" s="173">
        <v>0</v>
      </c>
      <c r="P795" t="s">
        <v>67</v>
      </c>
      <c r="Q795">
        <v>0</v>
      </c>
      <c r="R795" s="38"/>
    </row>
    <row r="796" spans="1:18" x14ac:dyDescent="0.25">
      <c r="A796" s="38">
        <f>+COUNTIF($B$1:B796,ESTADISTICAS!B$9)</f>
        <v>25</v>
      </c>
      <c r="B796">
        <v>66</v>
      </c>
      <c r="C796" t="s">
        <v>88</v>
      </c>
      <c r="D796">
        <v>66001</v>
      </c>
      <c r="E796" s="38" t="s">
        <v>1013</v>
      </c>
      <c r="F796" s="38">
        <v>31465</v>
      </c>
      <c r="G796" s="38">
        <v>34075</v>
      </c>
      <c r="H796" s="38">
        <v>35906</v>
      </c>
      <c r="I796" s="38">
        <v>39432</v>
      </c>
      <c r="J796" s="38">
        <v>44824</v>
      </c>
      <c r="K796" s="38">
        <v>45208</v>
      </c>
      <c r="L796" s="38">
        <v>46644</v>
      </c>
      <c r="M796" s="38">
        <v>46574</v>
      </c>
      <c r="N796" s="38">
        <v>46542</v>
      </c>
      <c r="O796" s="173">
        <v>45188</v>
      </c>
      <c r="P796">
        <v>45898</v>
      </c>
      <c r="Q796">
        <v>44853</v>
      </c>
      <c r="R796" s="38"/>
    </row>
    <row r="797" spans="1:18" x14ac:dyDescent="0.25">
      <c r="A797" s="38">
        <f>+COUNTIF($B$1:B797,ESTADISTICAS!B$9)</f>
        <v>25</v>
      </c>
      <c r="B797">
        <v>66</v>
      </c>
      <c r="C797" t="s">
        <v>88</v>
      </c>
      <c r="D797">
        <v>66045</v>
      </c>
      <c r="E797" s="38" t="s">
        <v>1014</v>
      </c>
      <c r="F797" s="38">
        <v>101</v>
      </c>
      <c r="G797" s="38">
        <v>48</v>
      </c>
      <c r="H797" s="38">
        <v>95</v>
      </c>
      <c r="I797" s="38">
        <v>58</v>
      </c>
      <c r="J797" s="38">
        <v>29</v>
      </c>
      <c r="K797" s="38">
        <v>17</v>
      </c>
      <c r="L797" s="38" t="s">
        <v>67</v>
      </c>
      <c r="M797" s="38">
        <v>29</v>
      </c>
      <c r="N797" s="38">
        <v>21</v>
      </c>
      <c r="O797" s="173" t="s">
        <v>67</v>
      </c>
      <c r="P797" t="s">
        <v>67</v>
      </c>
      <c r="Q797">
        <v>0</v>
      </c>
      <c r="R797" s="38"/>
    </row>
    <row r="798" spans="1:18" x14ac:dyDescent="0.25">
      <c r="A798" s="38">
        <f>+COUNTIF($B$1:B798,ESTADISTICAS!B$9)</f>
        <v>25</v>
      </c>
      <c r="B798">
        <v>66</v>
      </c>
      <c r="C798" t="s">
        <v>88</v>
      </c>
      <c r="D798">
        <v>66075</v>
      </c>
      <c r="E798" s="38" t="s">
        <v>661</v>
      </c>
      <c r="F798" s="38" t="s">
        <v>67</v>
      </c>
      <c r="G798" s="38" t="s">
        <v>67</v>
      </c>
      <c r="H798" s="38">
        <v>31</v>
      </c>
      <c r="I798" s="38">
        <v>31</v>
      </c>
      <c r="J798" s="38" t="s">
        <v>67</v>
      </c>
      <c r="K798" s="38">
        <v>1</v>
      </c>
      <c r="L798" s="38" t="s">
        <v>67</v>
      </c>
      <c r="M798" s="38" t="s">
        <v>67</v>
      </c>
      <c r="N798" s="38">
        <v>0</v>
      </c>
      <c r="O798" s="173">
        <v>0</v>
      </c>
      <c r="P798">
        <v>22</v>
      </c>
      <c r="Q798">
        <v>0</v>
      </c>
      <c r="R798" s="38"/>
    </row>
    <row r="799" spans="1:18" x14ac:dyDescent="0.25">
      <c r="A799" s="38">
        <f>+COUNTIF($B$1:B799,ESTADISTICAS!B$9)</f>
        <v>25</v>
      </c>
      <c r="B799">
        <v>66</v>
      </c>
      <c r="C799" t="s">
        <v>88</v>
      </c>
      <c r="D799">
        <v>66088</v>
      </c>
      <c r="E799" s="38" t="s">
        <v>2679</v>
      </c>
      <c r="F799" s="38">
        <v>45</v>
      </c>
      <c r="G799" s="38">
        <v>78</v>
      </c>
      <c r="H799" s="38">
        <v>141</v>
      </c>
      <c r="I799" s="38">
        <v>114</v>
      </c>
      <c r="J799" s="38">
        <v>102</v>
      </c>
      <c r="K799" s="38">
        <v>1</v>
      </c>
      <c r="L799" s="38" t="s">
        <v>67</v>
      </c>
      <c r="M799" s="38">
        <v>23</v>
      </c>
      <c r="N799" s="38">
        <v>22</v>
      </c>
      <c r="O799" s="173">
        <v>1</v>
      </c>
      <c r="P799">
        <v>79</v>
      </c>
      <c r="Q799">
        <v>69</v>
      </c>
      <c r="R799" s="38"/>
    </row>
    <row r="800" spans="1:18" x14ac:dyDescent="0.25">
      <c r="A800" s="38">
        <f>+COUNTIF($B$1:B800,ESTADISTICAS!B$9)</f>
        <v>25</v>
      </c>
      <c r="B800" s="172">
        <v>66</v>
      </c>
      <c r="C800" t="s">
        <v>88</v>
      </c>
      <c r="D800">
        <v>66170</v>
      </c>
      <c r="E800" s="38" t="s">
        <v>1015</v>
      </c>
      <c r="F800" s="38">
        <v>2587</v>
      </c>
      <c r="G800" s="38">
        <v>2388</v>
      </c>
      <c r="H800" s="38">
        <v>2100</v>
      </c>
      <c r="I800" s="38">
        <v>2710</v>
      </c>
      <c r="J800" s="38">
        <v>2432</v>
      </c>
      <c r="K800" s="38">
        <v>2941</v>
      </c>
      <c r="L800" s="38">
        <v>2923</v>
      </c>
      <c r="M800" s="38">
        <v>3632</v>
      </c>
      <c r="N800" s="38">
        <v>3812</v>
      </c>
      <c r="O800" s="173">
        <v>3807</v>
      </c>
      <c r="P800">
        <v>3207</v>
      </c>
      <c r="Q800">
        <v>2103</v>
      </c>
      <c r="R800" s="38"/>
    </row>
    <row r="801" spans="1:18" x14ac:dyDescent="0.25">
      <c r="A801" s="38">
        <f>+COUNTIF($B$1:B801,ESTADISTICAS!B$9)</f>
        <v>25</v>
      </c>
      <c r="B801">
        <v>66</v>
      </c>
      <c r="C801" t="s">
        <v>88</v>
      </c>
      <c r="D801">
        <v>66318</v>
      </c>
      <c r="E801" s="38" t="s">
        <v>1016</v>
      </c>
      <c r="F801" s="38">
        <v>80</v>
      </c>
      <c r="G801" s="38">
        <v>73</v>
      </c>
      <c r="H801" s="38">
        <v>16</v>
      </c>
      <c r="I801" s="38">
        <v>15</v>
      </c>
      <c r="J801" s="38" t="s">
        <v>67</v>
      </c>
      <c r="K801" s="38" t="s">
        <v>67</v>
      </c>
      <c r="L801" s="38" t="s">
        <v>67</v>
      </c>
      <c r="M801" s="38">
        <v>30</v>
      </c>
      <c r="N801" s="38">
        <v>0</v>
      </c>
      <c r="O801" s="173">
        <v>1</v>
      </c>
      <c r="P801">
        <v>33</v>
      </c>
      <c r="Q801">
        <v>0</v>
      </c>
      <c r="R801" s="38"/>
    </row>
    <row r="802" spans="1:18" x14ac:dyDescent="0.25">
      <c r="A802" s="38">
        <f>+COUNTIF($B$1:B802,ESTADISTICAS!B$9)</f>
        <v>25</v>
      </c>
      <c r="B802">
        <v>66</v>
      </c>
      <c r="C802" t="s">
        <v>88</v>
      </c>
      <c r="D802">
        <v>66383</v>
      </c>
      <c r="E802" s="38" t="s">
        <v>1017</v>
      </c>
      <c r="F802" s="38">
        <v>116</v>
      </c>
      <c r="G802" s="38">
        <v>80</v>
      </c>
      <c r="H802" s="38">
        <v>3</v>
      </c>
      <c r="I802" s="38">
        <v>3</v>
      </c>
      <c r="J802" s="38" t="s">
        <v>67</v>
      </c>
      <c r="K802" s="38" t="s">
        <v>67</v>
      </c>
      <c r="L802" s="38" t="s">
        <v>67</v>
      </c>
      <c r="M802" s="38">
        <v>1</v>
      </c>
      <c r="N802" s="38">
        <v>0</v>
      </c>
      <c r="O802" s="173" t="s">
        <v>67</v>
      </c>
      <c r="P802">
        <v>21</v>
      </c>
      <c r="Q802">
        <v>0</v>
      </c>
      <c r="R802" s="38"/>
    </row>
    <row r="803" spans="1:18" x14ac:dyDescent="0.25">
      <c r="A803" s="38">
        <f>+COUNTIF($B$1:B803,ESTADISTICAS!B$9)</f>
        <v>25</v>
      </c>
      <c r="B803">
        <v>66</v>
      </c>
      <c r="C803" t="s">
        <v>88</v>
      </c>
      <c r="D803">
        <v>66400</v>
      </c>
      <c r="E803" s="38" t="s">
        <v>1018</v>
      </c>
      <c r="F803" s="38">
        <v>226</v>
      </c>
      <c r="G803" s="38">
        <v>180</v>
      </c>
      <c r="H803" s="38">
        <v>133</v>
      </c>
      <c r="I803" s="38">
        <v>65</v>
      </c>
      <c r="J803" s="38">
        <v>42</v>
      </c>
      <c r="K803" s="38">
        <v>35</v>
      </c>
      <c r="L803" s="38">
        <v>61</v>
      </c>
      <c r="M803" s="38">
        <v>57</v>
      </c>
      <c r="N803" s="38">
        <v>54</v>
      </c>
      <c r="O803" s="173">
        <v>4</v>
      </c>
      <c r="P803" t="s">
        <v>67</v>
      </c>
      <c r="Q803">
        <v>0</v>
      </c>
      <c r="R803" s="38"/>
    </row>
    <row r="804" spans="1:18" x14ac:dyDescent="0.25">
      <c r="A804" s="38">
        <f>+COUNTIF($B$1:B804,ESTADISTICAS!B$9)</f>
        <v>25</v>
      </c>
      <c r="B804">
        <v>66</v>
      </c>
      <c r="C804" t="s">
        <v>88</v>
      </c>
      <c r="D804">
        <v>66440</v>
      </c>
      <c r="E804" s="38" t="s">
        <v>1019</v>
      </c>
      <c r="F804" s="38">
        <v>261</v>
      </c>
      <c r="G804" s="38">
        <v>145</v>
      </c>
      <c r="H804" s="38">
        <v>19</v>
      </c>
      <c r="I804" s="38" t="s">
        <v>67</v>
      </c>
      <c r="J804" s="38" t="s">
        <v>67</v>
      </c>
      <c r="K804" s="38" t="s">
        <v>67</v>
      </c>
      <c r="L804" s="38" t="s">
        <v>67</v>
      </c>
      <c r="M804" s="38">
        <v>2</v>
      </c>
      <c r="N804" s="38">
        <v>0</v>
      </c>
      <c r="O804" s="173">
        <v>1</v>
      </c>
      <c r="P804" t="s">
        <v>67</v>
      </c>
      <c r="Q804">
        <v>33</v>
      </c>
      <c r="R804" s="38"/>
    </row>
    <row r="805" spans="1:18" x14ac:dyDescent="0.25">
      <c r="A805" s="38">
        <f>+COUNTIF($B$1:B805,ESTADISTICAS!B$9)</f>
        <v>25</v>
      </c>
      <c r="B805">
        <v>66</v>
      </c>
      <c r="C805" t="s">
        <v>88</v>
      </c>
      <c r="D805">
        <v>66456</v>
      </c>
      <c r="E805" s="38" t="s">
        <v>1020</v>
      </c>
      <c r="F805" s="38">
        <v>124</v>
      </c>
      <c r="G805" s="38">
        <v>237</v>
      </c>
      <c r="H805" s="38">
        <v>141</v>
      </c>
      <c r="I805" s="38">
        <v>115</v>
      </c>
      <c r="J805" s="38">
        <v>210</v>
      </c>
      <c r="K805" s="38">
        <v>136</v>
      </c>
      <c r="L805" s="38">
        <v>121</v>
      </c>
      <c r="M805" s="38" t="s">
        <v>67</v>
      </c>
      <c r="N805" s="38">
        <v>0</v>
      </c>
      <c r="O805" s="173" t="s">
        <v>67</v>
      </c>
      <c r="P805">
        <v>44</v>
      </c>
      <c r="Q805">
        <v>0</v>
      </c>
      <c r="R805" s="38"/>
    </row>
    <row r="806" spans="1:18" x14ac:dyDescent="0.25">
      <c r="A806" s="38">
        <f>+COUNTIF($B$1:B806,ESTADISTICAS!B$9)</f>
        <v>25</v>
      </c>
      <c r="B806">
        <v>66</v>
      </c>
      <c r="C806" t="s">
        <v>88</v>
      </c>
      <c r="D806">
        <v>66572</v>
      </c>
      <c r="E806" s="38" t="s">
        <v>1021</v>
      </c>
      <c r="F806" s="38">
        <v>40</v>
      </c>
      <c r="G806" s="38">
        <v>29</v>
      </c>
      <c r="H806" s="38">
        <v>12</v>
      </c>
      <c r="I806" s="38">
        <v>2</v>
      </c>
      <c r="J806" s="38" t="s">
        <v>67</v>
      </c>
      <c r="K806" s="38">
        <v>1</v>
      </c>
      <c r="L806" s="38" t="s">
        <v>67</v>
      </c>
      <c r="M806" s="38">
        <v>17</v>
      </c>
      <c r="N806" s="38">
        <v>33</v>
      </c>
      <c r="O806" s="173">
        <v>16</v>
      </c>
      <c r="P806">
        <v>15</v>
      </c>
      <c r="Q806">
        <v>14</v>
      </c>
      <c r="R806" s="38"/>
    </row>
    <row r="807" spans="1:18" x14ac:dyDescent="0.25">
      <c r="A807" s="38">
        <f>+COUNTIF($B$1:B807,ESTADISTICAS!B$9)</f>
        <v>25</v>
      </c>
      <c r="B807">
        <v>66</v>
      </c>
      <c r="C807" t="s">
        <v>88</v>
      </c>
      <c r="D807">
        <v>66594</v>
      </c>
      <c r="E807" s="38" t="s">
        <v>2680</v>
      </c>
      <c r="F807" s="38">
        <v>266</v>
      </c>
      <c r="G807" s="38">
        <v>290</v>
      </c>
      <c r="H807" s="38">
        <v>226</v>
      </c>
      <c r="I807" s="38">
        <v>201</v>
      </c>
      <c r="J807" s="38">
        <v>155</v>
      </c>
      <c r="K807" s="38">
        <v>23</v>
      </c>
      <c r="L807" s="38">
        <v>34</v>
      </c>
      <c r="M807" s="38">
        <v>14</v>
      </c>
      <c r="N807" s="38">
        <v>11</v>
      </c>
      <c r="O807" s="173">
        <v>39</v>
      </c>
      <c r="P807">
        <v>94</v>
      </c>
      <c r="Q807">
        <v>45</v>
      </c>
      <c r="R807" s="38"/>
    </row>
    <row r="808" spans="1:18" x14ac:dyDescent="0.25">
      <c r="A808" s="38">
        <f>+COUNTIF($B$1:B808,ESTADISTICAS!B$9)</f>
        <v>25</v>
      </c>
      <c r="B808">
        <v>66</v>
      </c>
      <c r="C808" t="s">
        <v>88</v>
      </c>
      <c r="D808">
        <v>66682</v>
      </c>
      <c r="E808" s="38" t="s">
        <v>1022</v>
      </c>
      <c r="F808" s="38">
        <v>1919</v>
      </c>
      <c r="G808" s="38">
        <v>1789</v>
      </c>
      <c r="H808" s="38">
        <v>1583</v>
      </c>
      <c r="I808" s="38">
        <v>1704</v>
      </c>
      <c r="J808" s="38">
        <v>1603</v>
      </c>
      <c r="K808" s="38">
        <v>1581</v>
      </c>
      <c r="L808" s="38">
        <v>1322</v>
      </c>
      <c r="M808" s="38">
        <v>1381</v>
      </c>
      <c r="N808" s="38">
        <v>1106</v>
      </c>
      <c r="O808" s="173">
        <v>1100</v>
      </c>
      <c r="P808">
        <v>1030</v>
      </c>
      <c r="Q808">
        <v>1253</v>
      </c>
      <c r="R808" s="38"/>
    </row>
    <row r="809" spans="1:18" x14ac:dyDescent="0.25">
      <c r="A809" s="38">
        <f>+COUNTIF($B$1:B809,ESTADISTICAS!B$9)</f>
        <v>25</v>
      </c>
      <c r="B809">
        <v>66</v>
      </c>
      <c r="C809" t="s">
        <v>88</v>
      </c>
      <c r="D809">
        <v>66687</v>
      </c>
      <c r="E809" s="38" t="s">
        <v>1023</v>
      </c>
      <c r="F809" s="38">
        <v>53</v>
      </c>
      <c r="G809" s="38">
        <v>18</v>
      </c>
      <c r="H809" s="38" t="s">
        <v>67</v>
      </c>
      <c r="I809" s="38" t="s">
        <v>67</v>
      </c>
      <c r="J809" s="38">
        <v>32</v>
      </c>
      <c r="K809" s="38">
        <v>37</v>
      </c>
      <c r="L809" s="38">
        <v>32</v>
      </c>
      <c r="M809" s="38">
        <v>9</v>
      </c>
      <c r="N809" s="38">
        <v>0</v>
      </c>
      <c r="O809" s="173">
        <v>1</v>
      </c>
      <c r="P809" t="s">
        <v>67</v>
      </c>
      <c r="Q809">
        <v>0</v>
      </c>
      <c r="R809" s="38"/>
    </row>
    <row r="810" spans="1:18" x14ac:dyDescent="0.25">
      <c r="A810" s="38">
        <f>+COUNTIF($B$1:B810,ESTADISTICAS!B$9)</f>
        <v>25</v>
      </c>
      <c r="B810">
        <v>68</v>
      </c>
      <c r="C810" t="s">
        <v>162</v>
      </c>
      <c r="D810">
        <v>68001</v>
      </c>
      <c r="E810" s="38" t="s">
        <v>1024</v>
      </c>
      <c r="F810" s="38">
        <v>75848</v>
      </c>
      <c r="G810" s="38">
        <v>93095</v>
      </c>
      <c r="H810" s="38">
        <v>99588</v>
      </c>
      <c r="I810" s="38">
        <v>99844</v>
      </c>
      <c r="J810" s="38">
        <v>103199</v>
      </c>
      <c r="K810" s="38">
        <v>99158</v>
      </c>
      <c r="L810" s="38">
        <v>97531</v>
      </c>
      <c r="M810" s="38">
        <v>95381</v>
      </c>
      <c r="N810" s="38">
        <v>97861</v>
      </c>
      <c r="O810" s="173">
        <v>92548</v>
      </c>
      <c r="P810">
        <v>94015</v>
      </c>
      <c r="Q810">
        <v>97140</v>
      </c>
      <c r="R810" s="38"/>
    </row>
    <row r="811" spans="1:18" x14ac:dyDescent="0.25">
      <c r="A811" s="38">
        <f>+COUNTIF($B$1:B811,ESTADISTICAS!B$9)</f>
        <v>25</v>
      </c>
      <c r="B811">
        <v>68</v>
      </c>
      <c r="C811" t="s">
        <v>162</v>
      </c>
      <c r="D811">
        <v>68013</v>
      </c>
      <c r="E811" s="38" t="s">
        <v>1025</v>
      </c>
      <c r="F811" s="38">
        <v>1</v>
      </c>
      <c r="G811" s="38" t="s">
        <v>67</v>
      </c>
      <c r="H811" s="38" t="s">
        <v>67</v>
      </c>
      <c r="I811" s="38" t="s">
        <v>67</v>
      </c>
      <c r="J811" s="38" t="s">
        <v>67</v>
      </c>
      <c r="K811" s="38" t="s">
        <v>67</v>
      </c>
      <c r="L811" s="38" t="s">
        <v>67</v>
      </c>
      <c r="M811" s="38" t="s">
        <v>67</v>
      </c>
      <c r="N811" s="38">
        <v>0</v>
      </c>
      <c r="O811" s="173" t="s">
        <v>67</v>
      </c>
      <c r="P811" t="s">
        <v>67</v>
      </c>
      <c r="Q811">
        <v>0</v>
      </c>
      <c r="R811" s="38"/>
    </row>
    <row r="812" spans="1:18" x14ac:dyDescent="0.25">
      <c r="A812" s="38">
        <f>+COUNTIF($B$1:B812,ESTADISTICAS!B$9)</f>
        <v>25</v>
      </c>
      <c r="B812">
        <v>68</v>
      </c>
      <c r="C812" t="s">
        <v>162</v>
      </c>
      <c r="D812">
        <v>68020</v>
      </c>
      <c r="E812" s="38" t="s">
        <v>653</v>
      </c>
      <c r="F812" s="38">
        <v>115</v>
      </c>
      <c r="G812" s="38">
        <v>66</v>
      </c>
      <c r="H812" s="38">
        <v>1</v>
      </c>
      <c r="I812" s="38">
        <v>1</v>
      </c>
      <c r="J812" s="38" t="s">
        <v>67</v>
      </c>
      <c r="K812" s="38" t="s">
        <v>67</v>
      </c>
      <c r="L812" s="38">
        <v>1</v>
      </c>
      <c r="M812" s="38">
        <v>25</v>
      </c>
      <c r="N812" s="38">
        <v>0</v>
      </c>
      <c r="O812" s="173">
        <v>2</v>
      </c>
      <c r="P812" t="s">
        <v>67</v>
      </c>
      <c r="Q812">
        <v>0</v>
      </c>
      <c r="R812" s="38"/>
    </row>
    <row r="813" spans="1:18" x14ac:dyDescent="0.25">
      <c r="A813" s="38">
        <f>+COUNTIF($B$1:B813,ESTADISTICAS!B$9)</f>
        <v>25</v>
      </c>
      <c r="B813">
        <v>68</v>
      </c>
      <c r="C813" t="s">
        <v>162</v>
      </c>
      <c r="D813">
        <v>68051</v>
      </c>
      <c r="E813" s="38" t="s">
        <v>1026</v>
      </c>
      <c r="F813" s="38" t="s">
        <v>67</v>
      </c>
      <c r="G813" s="38" t="s">
        <v>67</v>
      </c>
      <c r="H813" s="38" t="s">
        <v>67</v>
      </c>
      <c r="I813" s="38" t="s">
        <v>67</v>
      </c>
      <c r="J813" s="38" t="s">
        <v>67</v>
      </c>
      <c r="K813" s="38">
        <v>4</v>
      </c>
      <c r="L813" s="38" t="s">
        <v>67</v>
      </c>
      <c r="M813" s="38" t="s">
        <v>67</v>
      </c>
      <c r="N813" s="38">
        <v>0</v>
      </c>
      <c r="O813" s="173" t="s">
        <v>67</v>
      </c>
      <c r="P813" t="s">
        <v>67</v>
      </c>
      <c r="Q813">
        <v>0</v>
      </c>
      <c r="R813" s="38"/>
    </row>
    <row r="814" spans="1:18" x14ac:dyDescent="0.25">
      <c r="A814" s="38">
        <f>+COUNTIF($B$1:B814,ESTADISTICAS!B$9)</f>
        <v>25</v>
      </c>
      <c r="B814">
        <v>68</v>
      </c>
      <c r="C814" t="s">
        <v>162</v>
      </c>
      <c r="D814">
        <v>68077</v>
      </c>
      <c r="E814" s="38" t="s">
        <v>360</v>
      </c>
      <c r="F814" s="38">
        <v>652</v>
      </c>
      <c r="G814" s="38">
        <v>497</v>
      </c>
      <c r="H814" s="38">
        <v>305</v>
      </c>
      <c r="I814" s="38">
        <v>352</v>
      </c>
      <c r="J814" s="38">
        <v>256</v>
      </c>
      <c r="K814" s="38">
        <v>185</v>
      </c>
      <c r="L814" s="38">
        <v>65</v>
      </c>
      <c r="M814" s="38">
        <v>2</v>
      </c>
      <c r="N814" s="38">
        <v>0</v>
      </c>
      <c r="O814" s="173">
        <v>37</v>
      </c>
      <c r="P814">
        <v>429</v>
      </c>
      <c r="Q814">
        <v>0</v>
      </c>
      <c r="R814" s="38"/>
    </row>
    <row r="815" spans="1:18" x14ac:dyDescent="0.25">
      <c r="A815" s="38">
        <f>+COUNTIF($B$1:B815,ESTADISTICAS!B$9)</f>
        <v>25</v>
      </c>
      <c r="B815">
        <v>68</v>
      </c>
      <c r="C815" t="s">
        <v>162</v>
      </c>
      <c r="D815">
        <v>68079</v>
      </c>
      <c r="E815" s="38" t="s">
        <v>1027</v>
      </c>
      <c r="F815" s="38">
        <v>32</v>
      </c>
      <c r="G815" s="38">
        <v>124</v>
      </c>
      <c r="H815" s="38">
        <v>79</v>
      </c>
      <c r="I815" s="38">
        <v>45</v>
      </c>
      <c r="J815" s="38" t="s">
        <v>67</v>
      </c>
      <c r="K815" s="38">
        <v>17</v>
      </c>
      <c r="L815" s="38" t="s">
        <v>67</v>
      </c>
      <c r="M815" s="38" t="s">
        <v>67</v>
      </c>
      <c r="N815" s="38">
        <v>0</v>
      </c>
      <c r="O815" s="173" t="s">
        <v>67</v>
      </c>
      <c r="P815" t="s">
        <v>67</v>
      </c>
      <c r="Q815">
        <v>0</v>
      </c>
      <c r="R815" s="38"/>
    </row>
    <row r="816" spans="1:18" x14ac:dyDescent="0.25">
      <c r="A816" s="38">
        <f>+COUNTIF($B$1:B816,ESTADISTICAS!B$9)</f>
        <v>25</v>
      </c>
      <c r="B816">
        <v>68</v>
      </c>
      <c r="C816" t="s">
        <v>162</v>
      </c>
      <c r="D816">
        <v>68081</v>
      </c>
      <c r="E816" s="38" t="s">
        <v>1028</v>
      </c>
      <c r="F816" s="38">
        <v>4204</v>
      </c>
      <c r="G816" s="38">
        <v>8769</v>
      </c>
      <c r="H816" s="38">
        <v>8760</v>
      </c>
      <c r="I816" s="38">
        <v>10923</v>
      </c>
      <c r="J816" s="38">
        <v>10473</v>
      </c>
      <c r="K816" s="38">
        <v>11075</v>
      </c>
      <c r="L816" s="38">
        <v>11327</v>
      </c>
      <c r="M816" s="38">
        <v>10904</v>
      </c>
      <c r="N816" s="38">
        <v>10700</v>
      </c>
      <c r="O816" s="173">
        <v>10574</v>
      </c>
      <c r="P816">
        <v>11347</v>
      </c>
      <c r="Q816">
        <v>10320</v>
      </c>
      <c r="R816" s="38"/>
    </row>
    <row r="817" spans="1:18" x14ac:dyDescent="0.25">
      <c r="A817" s="38">
        <f>+COUNTIF($B$1:B817,ESTADISTICAS!B$9)</f>
        <v>25</v>
      </c>
      <c r="B817">
        <v>68</v>
      </c>
      <c r="C817" t="s">
        <v>162</v>
      </c>
      <c r="D817">
        <v>68092</v>
      </c>
      <c r="E817" s="38" t="s">
        <v>364</v>
      </c>
      <c r="F817" s="38" t="s">
        <v>67</v>
      </c>
      <c r="G817" s="38" t="s">
        <v>67</v>
      </c>
      <c r="H817" s="38">
        <v>1</v>
      </c>
      <c r="I817" s="38">
        <v>1</v>
      </c>
      <c r="J817" s="38" t="s">
        <v>67</v>
      </c>
      <c r="K817" s="38" t="s">
        <v>67</v>
      </c>
      <c r="L817" s="38" t="s">
        <v>67</v>
      </c>
      <c r="M817" s="38" t="s">
        <v>67</v>
      </c>
      <c r="N817" s="38">
        <v>0</v>
      </c>
      <c r="O817" s="173" t="s">
        <v>67</v>
      </c>
      <c r="P817" t="s">
        <v>67</v>
      </c>
      <c r="Q817">
        <v>0</v>
      </c>
      <c r="R817" s="38"/>
    </row>
    <row r="818" spans="1:18" x14ac:dyDescent="0.25">
      <c r="A818" s="38">
        <f>+COUNTIF($B$1:B818,ESTADISTICAS!B$9)</f>
        <v>25</v>
      </c>
      <c r="B818">
        <v>68</v>
      </c>
      <c r="C818" t="s">
        <v>162</v>
      </c>
      <c r="D818">
        <v>68101</v>
      </c>
      <c r="E818" s="38" t="s">
        <v>105</v>
      </c>
      <c r="F818" s="38">
        <v>31</v>
      </c>
      <c r="G818" s="38" t="s">
        <v>67</v>
      </c>
      <c r="H818" s="38" t="s">
        <v>67</v>
      </c>
      <c r="I818" s="38" t="s">
        <v>67</v>
      </c>
      <c r="J818" s="38" t="s">
        <v>67</v>
      </c>
      <c r="K818" s="38">
        <v>2</v>
      </c>
      <c r="L818" s="38" t="s">
        <v>67</v>
      </c>
      <c r="M818" s="38" t="s">
        <v>67</v>
      </c>
      <c r="N818" s="38">
        <v>0</v>
      </c>
      <c r="O818" s="173" t="s">
        <v>67</v>
      </c>
      <c r="P818" t="s">
        <v>67</v>
      </c>
      <c r="Q818">
        <v>0</v>
      </c>
      <c r="R818" s="38"/>
    </row>
    <row r="819" spans="1:18" x14ac:dyDescent="0.25">
      <c r="A819" s="38">
        <f>+COUNTIF($B$1:B819,ESTADISTICAS!B$9)</f>
        <v>25</v>
      </c>
      <c r="B819">
        <v>68</v>
      </c>
      <c r="C819" t="s">
        <v>162</v>
      </c>
      <c r="D819">
        <v>68121</v>
      </c>
      <c r="E819" s="38" t="s">
        <v>733</v>
      </c>
      <c r="F819" s="38" t="s">
        <v>67</v>
      </c>
      <c r="G819" s="38" t="s">
        <v>67</v>
      </c>
      <c r="H819" s="38" t="s">
        <v>67</v>
      </c>
      <c r="I819" s="38" t="s">
        <v>67</v>
      </c>
      <c r="J819" s="38" t="s">
        <v>67</v>
      </c>
      <c r="K819" s="38">
        <v>1</v>
      </c>
      <c r="L819" s="38" t="s">
        <v>67</v>
      </c>
      <c r="M819" s="38" t="s">
        <v>67</v>
      </c>
      <c r="N819" s="38">
        <v>0</v>
      </c>
      <c r="O819" s="173" t="s">
        <v>67</v>
      </c>
      <c r="P819" t="s">
        <v>67</v>
      </c>
      <c r="Q819">
        <v>0</v>
      </c>
      <c r="R819" s="38"/>
    </row>
    <row r="820" spans="1:18" x14ac:dyDescent="0.25">
      <c r="A820" s="38">
        <f>+COUNTIF($B$1:B820,ESTADISTICAS!B$9)</f>
        <v>25</v>
      </c>
      <c r="B820">
        <v>68</v>
      </c>
      <c r="C820" t="s">
        <v>162</v>
      </c>
      <c r="D820">
        <v>68147</v>
      </c>
      <c r="E820" s="38" t="s">
        <v>1029</v>
      </c>
      <c r="F820" s="38">
        <v>59</v>
      </c>
      <c r="G820" s="38">
        <v>62</v>
      </c>
      <c r="H820" s="38">
        <v>57</v>
      </c>
      <c r="I820" s="38">
        <v>41</v>
      </c>
      <c r="J820" s="38">
        <v>15</v>
      </c>
      <c r="K820" s="38">
        <v>1</v>
      </c>
      <c r="L820" s="38" t="s">
        <v>67</v>
      </c>
      <c r="M820" s="38" t="s">
        <v>67</v>
      </c>
      <c r="N820" s="38">
        <v>0</v>
      </c>
      <c r="O820" s="173" t="s">
        <v>67</v>
      </c>
      <c r="P820" t="s">
        <v>67</v>
      </c>
      <c r="Q820">
        <v>0</v>
      </c>
      <c r="R820" s="38"/>
    </row>
    <row r="821" spans="1:18" x14ac:dyDescent="0.25">
      <c r="A821" s="38">
        <f>+COUNTIF($B$1:B821,ESTADISTICAS!B$9)</f>
        <v>25</v>
      </c>
      <c r="B821">
        <v>68</v>
      </c>
      <c r="C821" t="s">
        <v>162</v>
      </c>
      <c r="D821">
        <v>68152</v>
      </c>
      <c r="E821" s="38" t="s">
        <v>1030</v>
      </c>
      <c r="F821" s="38" t="s">
        <v>67</v>
      </c>
      <c r="G821" s="38">
        <v>29</v>
      </c>
      <c r="H821" s="38">
        <v>22</v>
      </c>
      <c r="I821" s="38">
        <v>11</v>
      </c>
      <c r="J821" s="38" t="s">
        <v>67</v>
      </c>
      <c r="K821" s="38" t="s">
        <v>67</v>
      </c>
      <c r="L821" s="38" t="s">
        <v>67</v>
      </c>
      <c r="M821" s="38" t="s">
        <v>67</v>
      </c>
      <c r="N821" s="38">
        <v>0</v>
      </c>
      <c r="O821" s="173" t="s">
        <v>67</v>
      </c>
      <c r="P821" t="s">
        <v>67</v>
      </c>
      <c r="Q821">
        <v>0</v>
      </c>
      <c r="R821" s="38"/>
    </row>
    <row r="822" spans="1:18" x14ac:dyDescent="0.25">
      <c r="A822" s="38">
        <f>+COUNTIF($B$1:B822,ESTADISTICAS!B$9)</f>
        <v>25</v>
      </c>
      <c r="B822">
        <v>68</v>
      </c>
      <c r="C822" t="s">
        <v>162</v>
      </c>
      <c r="D822">
        <v>68162</v>
      </c>
      <c r="E822" s="38" t="s">
        <v>1031</v>
      </c>
      <c r="F822" s="38">
        <v>31</v>
      </c>
      <c r="G822" s="38">
        <v>92</v>
      </c>
      <c r="H822" s="38">
        <v>56</v>
      </c>
      <c r="I822" s="38">
        <v>52</v>
      </c>
      <c r="J822" s="38" t="s">
        <v>67</v>
      </c>
      <c r="K822" s="38" t="s">
        <v>67</v>
      </c>
      <c r="L822" s="38" t="s">
        <v>67</v>
      </c>
      <c r="M822" s="38" t="s">
        <v>67</v>
      </c>
      <c r="N822" s="38">
        <v>0</v>
      </c>
      <c r="O822" s="173" t="s">
        <v>67</v>
      </c>
      <c r="P822" t="s">
        <v>67</v>
      </c>
      <c r="Q822">
        <v>0</v>
      </c>
      <c r="R822" s="38"/>
    </row>
    <row r="823" spans="1:18" x14ac:dyDescent="0.25">
      <c r="A823" s="38">
        <f>+COUNTIF($B$1:B823,ESTADISTICAS!B$9)</f>
        <v>25</v>
      </c>
      <c r="B823">
        <v>68</v>
      </c>
      <c r="C823" t="s">
        <v>162</v>
      </c>
      <c r="D823">
        <v>68167</v>
      </c>
      <c r="E823" s="38" t="s">
        <v>1032</v>
      </c>
      <c r="F823" s="38">
        <v>69</v>
      </c>
      <c r="G823" s="38">
        <v>83</v>
      </c>
      <c r="H823" s="38">
        <v>63</v>
      </c>
      <c r="I823" s="38">
        <v>38</v>
      </c>
      <c r="J823" s="38" t="s">
        <v>67</v>
      </c>
      <c r="K823" s="38">
        <v>9</v>
      </c>
      <c r="L823" s="38" t="s">
        <v>67</v>
      </c>
      <c r="M823" s="38" t="s">
        <v>67</v>
      </c>
      <c r="N823" s="38">
        <v>0</v>
      </c>
      <c r="O823" s="173" t="s">
        <v>67</v>
      </c>
      <c r="P823" t="s">
        <v>67</v>
      </c>
      <c r="Q823">
        <v>0</v>
      </c>
      <c r="R823" s="38"/>
    </row>
    <row r="824" spans="1:18" x14ac:dyDescent="0.25">
      <c r="A824" s="38">
        <f>+COUNTIF($B$1:B824,ESTADISTICAS!B$9)</f>
        <v>25</v>
      </c>
      <c r="B824">
        <v>68</v>
      </c>
      <c r="C824" t="s">
        <v>162</v>
      </c>
      <c r="D824">
        <v>68176</v>
      </c>
      <c r="E824" s="38" t="s">
        <v>707</v>
      </c>
      <c r="F824" s="38" t="s">
        <v>67</v>
      </c>
      <c r="G824" s="38" t="s">
        <v>67</v>
      </c>
      <c r="H824" s="38">
        <v>31</v>
      </c>
      <c r="I824" s="38">
        <v>21</v>
      </c>
      <c r="J824" s="38">
        <v>17</v>
      </c>
      <c r="K824" s="38">
        <v>21</v>
      </c>
      <c r="L824" s="38" t="s">
        <v>67</v>
      </c>
      <c r="M824" s="38" t="s">
        <v>67</v>
      </c>
      <c r="N824" s="38">
        <v>0</v>
      </c>
      <c r="O824" s="173" t="s">
        <v>67</v>
      </c>
      <c r="P824" t="s">
        <v>67</v>
      </c>
      <c r="Q824">
        <v>0</v>
      </c>
      <c r="R824" s="38"/>
    </row>
    <row r="825" spans="1:18" x14ac:dyDescent="0.25">
      <c r="A825" s="38">
        <f>+COUNTIF($B$1:B825,ESTADISTICAS!B$9)</f>
        <v>25</v>
      </c>
      <c r="B825">
        <v>68</v>
      </c>
      <c r="C825" t="s">
        <v>162</v>
      </c>
      <c r="D825">
        <v>68179</v>
      </c>
      <c r="E825" s="38" t="s">
        <v>1033</v>
      </c>
      <c r="F825" s="38" t="s">
        <v>67</v>
      </c>
      <c r="G825" s="38">
        <v>41</v>
      </c>
      <c r="H825" s="38">
        <v>41</v>
      </c>
      <c r="I825" s="38">
        <v>29</v>
      </c>
      <c r="J825" s="38" t="s">
        <v>67</v>
      </c>
      <c r="K825" s="38" t="s">
        <v>67</v>
      </c>
      <c r="L825" s="38" t="s">
        <v>67</v>
      </c>
      <c r="M825" s="38" t="s">
        <v>67</v>
      </c>
      <c r="N825" s="38">
        <v>0</v>
      </c>
      <c r="O825" s="173" t="s">
        <v>67</v>
      </c>
      <c r="P825" t="s">
        <v>67</v>
      </c>
      <c r="Q825">
        <v>0</v>
      </c>
      <c r="R825" s="38"/>
    </row>
    <row r="826" spans="1:18" x14ac:dyDescent="0.25">
      <c r="A826" s="38">
        <f>+COUNTIF($B$1:B826,ESTADISTICAS!B$9)</f>
        <v>25</v>
      </c>
      <c r="B826">
        <v>68</v>
      </c>
      <c r="C826" t="s">
        <v>162</v>
      </c>
      <c r="D826">
        <v>68190</v>
      </c>
      <c r="E826" s="38" t="s">
        <v>1034</v>
      </c>
      <c r="F826" s="38">
        <v>303</v>
      </c>
      <c r="G826" s="38">
        <v>158</v>
      </c>
      <c r="H826" s="38">
        <v>78</v>
      </c>
      <c r="I826" s="38">
        <v>28</v>
      </c>
      <c r="J826" s="38">
        <v>23</v>
      </c>
      <c r="K826" s="38">
        <v>13</v>
      </c>
      <c r="L826" s="38">
        <v>1</v>
      </c>
      <c r="M826" s="38">
        <v>3</v>
      </c>
      <c r="N826" s="38">
        <v>0</v>
      </c>
      <c r="O826" s="173">
        <v>1</v>
      </c>
      <c r="P826" t="s">
        <v>67</v>
      </c>
      <c r="Q826">
        <v>0</v>
      </c>
      <c r="R826" s="38"/>
    </row>
    <row r="827" spans="1:18" x14ac:dyDescent="0.25">
      <c r="A827" s="38">
        <f>+COUNTIF($B$1:B827,ESTADISTICAS!B$9)</f>
        <v>25</v>
      </c>
      <c r="B827">
        <v>68</v>
      </c>
      <c r="C827" t="s">
        <v>162</v>
      </c>
      <c r="D827">
        <v>68207</v>
      </c>
      <c r="E827" s="38" t="s">
        <v>381</v>
      </c>
      <c r="F827" s="38">
        <v>36</v>
      </c>
      <c r="G827" s="38">
        <v>36</v>
      </c>
      <c r="H827" s="38">
        <v>33</v>
      </c>
      <c r="I827" s="38">
        <v>24</v>
      </c>
      <c r="J827" s="38">
        <v>14</v>
      </c>
      <c r="K827" s="38" t="s">
        <v>67</v>
      </c>
      <c r="L827" s="38">
        <v>1</v>
      </c>
      <c r="M827" s="38" t="s">
        <v>67</v>
      </c>
      <c r="N827" s="38">
        <v>0</v>
      </c>
      <c r="O827" s="173" t="s">
        <v>67</v>
      </c>
      <c r="P827" t="s">
        <v>67</v>
      </c>
      <c r="Q827">
        <v>0</v>
      </c>
      <c r="R827" s="38"/>
    </row>
    <row r="828" spans="1:18" x14ac:dyDescent="0.25">
      <c r="A828" s="38">
        <f>+COUNTIF($B$1:B828,ESTADISTICAS!B$9)</f>
        <v>25</v>
      </c>
      <c r="B828">
        <v>68</v>
      </c>
      <c r="C828" t="s">
        <v>162</v>
      </c>
      <c r="D828">
        <v>68209</v>
      </c>
      <c r="E828" s="38" t="s">
        <v>1035</v>
      </c>
      <c r="F828" s="38">
        <v>30</v>
      </c>
      <c r="G828" s="38" t="s">
        <v>67</v>
      </c>
      <c r="H828" s="38" t="s">
        <v>67</v>
      </c>
      <c r="I828" s="38" t="s">
        <v>67</v>
      </c>
      <c r="J828" s="38" t="s">
        <v>67</v>
      </c>
      <c r="K828" s="38" t="s">
        <v>67</v>
      </c>
      <c r="L828" s="38" t="s">
        <v>67</v>
      </c>
      <c r="M828" s="38" t="s">
        <v>67</v>
      </c>
      <c r="N828" s="38">
        <v>0</v>
      </c>
      <c r="O828" s="173" t="s">
        <v>67</v>
      </c>
      <c r="P828" t="s">
        <v>67</v>
      </c>
      <c r="Q828">
        <v>0</v>
      </c>
      <c r="R828" s="38"/>
    </row>
    <row r="829" spans="1:18" x14ac:dyDescent="0.25">
      <c r="A829" s="38">
        <f>+COUNTIF($B$1:B829,ESTADISTICAS!B$9)</f>
        <v>25</v>
      </c>
      <c r="B829">
        <v>68</v>
      </c>
      <c r="C829" t="s">
        <v>162</v>
      </c>
      <c r="D829">
        <v>68211</v>
      </c>
      <c r="E829" s="38" t="s">
        <v>1036</v>
      </c>
      <c r="F829" s="38" t="s">
        <v>67</v>
      </c>
      <c r="G829" s="38" t="s">
        <v>67</v>
      </c>
      <c r="H829" s="38" t="s">
        <v>67</v>
      </c>
      <c r="I829" s="38" t="s">
        <v>67</v>
      </c>
      <c r="J829" s="38" t="s">
        <v>67</v>
      </c>
      <c r="K829" s="38">
        <v>2</v>
      </c>
      <c r="L829" s="38" t="s">
        <v>67</v>
      </c>
      <c r="M829" s="38">
        <v>1</v>
      </c>
      <c r="N829" s="38">
        <v>0</v>
      </c>
      <c r="O829" s="173" t="s">
        <v>67</v>
      </c>
      <c r="P829" t="s">
        <v>67</v>
      </c>
      <c r="Q829">
        <v>0</v>
      </c>
      <c r="R829" s="38"/>
    </row>
    <row r="830" spans="1:18" x14ac:dyDescent="0.25">
      <c r="A830" s="38">
        <f>+COUNTIF($B$1:B830,ESTADISTICAS!B$9)</f>
        <v>25</v>
      </c>
      <c r="B830">
        <v>68</v>
      </c>
      <c r="C830" t="s">
        <v>162</v>
      </c>
      <c r="D830">
        <v>68229</v>
      </c>
      <c r="E830" s="38" t="s">
        <v>1037</v>
      </c>
      <c r="F830" s="38" t="s">
        <v>67</v>
      </c>
      <c r="G830" s="38">
        <v>68</v>
      </c>
      <c r="H830" s="38">
        <v>93</v>
      </c>
      <c r="I830" s="38">
        <v>86</v>
      </c>
      <c r="J830" s="38">
        <v>19</v>
      </c>
      <c r="K830" s="38">
        <v>21</v>
      </c>
      <c r="L830" s="38" t="s">
        <v>67</v>
      </c>
      <c r="M830" s="38" t="s">
        <v>67</v>
      </c>
      <c r="N830" s="38">
        <v>0</v>
      </c>
      <c r="O830" s="173" t="s">
        <v>67</v>
      </c>
      <c r="P830" t="s">
        <v>67</v>
      </c>
      <c r="Q830">
        <v>0</v>
      </c>
      <c r="R830" s="38"/>
    </row>
    <row r="831" spans="1:18" x14ac:dyDescent="0.25">
      <c r="A831" s="38">
        <f>+COUNTIF($B$1:B831,ESTADISTICAS!B$9)</f>
        <v>25</v>
      </c>
      <c r="B831">
        <v>68</v>
      </c>
      <c r="C831" t="s">
        <v>162</v>
      </c>
      <c r="D831">
        <v>68235</v>
      </c>
      <c r="E831" s="38" t="s">
        <v>1038</v>
      </c>
      <c r="F831" s="38">
        <v>33</v>
      </c>
      <c r="G831" s="38">
        <v>50</v>
      </c>
      <c r="H831" s="38">
        <v>42</v>
      </c>
      <c r="I831" s="38" t="s">
        <v>67</v>
      </c>
      <c r="J831" s="38" t="s">
        <v>67</v>
      </c>
      <c r="K831" s="38" t="s">
        <v>67</v>
      </c>
      <c r="L831" s="38" t="s">
        <v>67</v>
      </c>
      <c r="M831" s="38" t="s">
        <v>67</v>
      </c>
      <c r="N831" s="38">
        <v>0</v>
      </c>
      <c r="O831" s="173">
        <v>0</v>
      </c>
      <c r="P831" t="s">
        <v>67</v>
      </c>
      <c r="Q831">
        <v>0</v>
      </c>
      <c r="R831" s="38"/>
    </row>
    <row r="832" spans="1:18" x14ac:dyDescent="0.25">
      <c r="A832" s="38">
        <f>+COUNTIF($B$1:B832,ESTADISTICAS!B$9)</f>
        <v>25</v>
      </c>
      <c r="B832">
        <v>68</v>
      </c>
      <c r="C832" t="s">
        <v>162</v>
      </c>
      <c r="D832">
        <v>68245</v>
      </c>
      <c r="E832" s="38" t="s">
        <v>1039</v>
      </c>
      <c r="F832" s="38" t="s">
        <v>67</v>
      </c>
      <c r="G832" s="38">
        <v>26</v>
      </c>
      <c r="H832" s="38">
        <v>26</v>
      </c>
      <c r="I832" s="38">
        <v>20</v>
      </c>
      <c r="J832" s="38" t="s">
        <v>67</v>
      </c>
      <c r="K832" s="38">
        <v>1</v>
      </c>
      <c r="L832" s="38" t="s">
        <v>67</v>
      </c>
      <c r="M832" s="38" t="s">
        <v>67</v>
      </c>
      <c r="N832" s="38">
        <v>0</v>
      </c>
      <c r="O832" s="173" t="s">
        <v>67</v>
      </c>
      <c r="P832" t="s">
        <v>67</v>
      </c>
      <c r="Q832">
        <v>0</v>
      </c>
      <c r="R832" s="38"/>
    </row>
    <row r="833" spans="1:18" x14ac:dyDescent="0.25">
      <c r="A833" s="38">
        <f>+COUNTIF($B$1:B833,ESTADISTICAS!B$9)</f>
        <v>25</v>
      </c>
      <c r="B833">
        <v>68</v>
      </c>
      <c r="C833" t="s">
        <v>162</v>
      </c>
      <c r="D833">
        <v>68250</v>
      </c>
      <c r="E833" s="38" t="s">
        <v>499</v>
      </c>
      <c r="F833" s="38" t="s">
        <v>67</v>
      </c>
      <c r="G833" s="38" t="s">
        <v>67</v>
      </c>
      <c r="H833" s="38" t="s">
        <v>67</v>
      </c>
      <c r="I833" s="38" t="s">
        <v>67</v>
      </c>
      <c r="J833" s="38" t="s">
        <v>67</v>
      </c>
      <c r="K833" s="38">
        <v>4</v>
      </c>
      <c r="L833" s="38" t="s">
        <v>67</v>
      </c>
      <c r="M833" s="38" t="s">
        <v>67</v>
      </c>
      <c r="N833" s="38">
        <v>0</v>
      </c>
      <c r="O833" s="173" t="s">
        <v>67</v>
      </c>
      <c r="P833" t="s">
        <v>67</v>
      </c>
      <c r="Q833">
        <v>0</v>
      </c>
      <c r="R833" s="38"/>
    </row>
    <row r="834" spans="1:18" x14ac:dyDescent="0.25">
      <c r="A834" s="38">
        <f>+COUNTIF($B$1:B834,ESTADISTICAS!B$9)</f>
        <v>25</v>
      </c>
      <c r="B834">
        <v>68</v>
      </c>
      <c r="C834" t="s">
        <v>162</v>
      </c>
      <c r="D834">
        <v>68255</v>
      </c>
      <c r="E834" s="38" t="s">
        <v>2681</v>
      </c>
      <c r="F834" s="38">
        <v>180</v>
      </c>
      <c r="G834" s="38">
        <v>217</v>
      </c>
      <c r="H834" s="38">
        <v>283</v>
      </c>
      <c r="I834" s="38">
        <v>268</v>
      </c>
      <c r="J834" s="38">
        <v>185</v>
      </c>
      <c r="K834" s="38">
        <v>102</v>
      </c>
      <c r="L834" s="38">
        <v>127</v>
      </c>
      <c r="M834" s="38">
        <v>189</v>
      </c>
      <c r="N834" s="38">
        <v>199</v>
      </c>
      <c r="O834" s="173">
        <v>175</v>
      </c>
      <c r="P834">
        <v>199</v>
      </c>
      <c r="Q834">
        <v>187</v>
      </c>
      <c r="R834" s="38"/>
    </row>
    <row r="835" spans="1:18" x14ac:dyDescent="0.25">
      <c r="A835" s="38">
        <f>+COUNTIF($B$1:B835,ESTADISTICAS!B$9)</f>
        <v>25</v>
      </c>
      <c r="B835">
        <v>68</v>
      </c>
      <c r="C835" t="s">
        <v>162</v>
      </c>
      <c r="D835">
        <v>68264</v>
      </c>
      <c r="E835" s="38" t="s">
        <v>1040</v>
      </c>
      <c r="F835" s="38" t="s">
        <v>67</v>
      </c>
      <c r="G835" s="38" t="s">
        <v>67</v>
      </c>
      <c r="H835" s="38" t="s">
        <v>67</v>
      </c>
      <c r="I835" s="38" t="s">
        <v>67</v>
      </c>
      <c r="J835" s="38" t="s">
        <v>67</v>
      </c>
      <c r="K835" s="38">
        <v>2</v>
      </c>
      <c r="L835" s="38" t="s">
        <v>67</v>
      </c>
      <c r="M835" s="38" t="s">
        <v>67</v>
      </c>
      <c r="N835" s="38">
        <v>0</v>
      </c>
      <c r="O835" s="173" t="s">
        <v>67</v>
      </c>
      <c r="P835" t="s">
        <v>67</v>
      </c>
      <c r="Q835">
        <v>0</v>
      </c>
      <c r="R835" s="38"/>
    </row>
    <row r="836" spans="1:18" x14ac:dyDescent="0.25">
      <c r="A836" s="38">
        <f>+COUNTIF($B$1:B836,ESTADISTICAS!B$9)</f>
        <v>25</v>
      </c>
      <c r="B836">
        <v>68</v>
      </c>
      <c r="C836" t="s">
        <v>162</v>
      </c>
      <c r="D836">
        <v>68266</v>
      </c>
      <c r="E836" s="38" t="s">
        <v>1041</v>
      </c>
      <c r="F836" s="38">
        <v>47</v>
      </c>
      <c r="G836" s="38">
        <v>34</v>
      </c>
      <c r="H836" s="38">
        <v>43</v>
      </c>
      <c r="I836" s="38">
        <v>35</v>
      </c>
      <c r="J836" s="38">
        <v>29</v>
      </c>
      <c r="K836" s="38">
        <v>12</v>
      </c>
      <c r="L836" s="38" t="s">
        <v>67</v>
      </c>
      <c r="M836" s="38" t="s">
        <v>67</v>
      </c>
      <c r="N836" s="38">
        <v>0</v>
      </c>
      <c r="O836" s="173" t="s">
        <v>67</v>
      </c>
      <c r="P836" t="s">
        <v>67</v>
      </c>
      <c r="Q836">
        <v>0</v>
      </c>
      <c r="R836" s="38"/>
    </row>
    <row r="837" spans="1:18" x14ac:dyDescent="0.25">
      <c r="A837" s="38">
        <f>+COUNTIF($B$1:B837,ESTADISTICAS!B$9)</f>
        <v>25</v>
      </c>
      <c r="B837">
        <v>68</v>
      </c>
      <c r="C837" t="s">
        <v>162</v>
      </c>
      <c r="D837">
        <v>68271</v>
      </c>
      <c r="E837" s="38" t="s">
        <v>1042</v>
      </c>
      <c r="F837" s="38">
        <v>74</v>
      </c>
      <c r="G837" s="38">
        <v>60</v>
      </c>
      <c r="H837" s="38">
        <v>37</v>
      </c>
      <c r="I837" s="38">
        <v>22</v>
      </c>
      <c r="J837" s="38" t="s">
        <v>67</v>
      </c>
      <c r="K837" s="38" t="s">
        <v>67</v>
      </c>
      <c r="L837" s="38" t="s">
        <v>67</v>
      </c>
      <c r="M837" s="38" t="s">
        <v>67</v>
      </c>
      <c r="N837" s="38">
        <v>0</v>
      </c>
      <c r="O837" s="173">
        <v>0</v>
      </c>
      <c r="P837" t="s">
        <v>67</v>
      </c>
      <c r="Q837">
        <v>0</v>
      </c>
      <c r="R837" s="38"/>
    </row>
    <row r="838" spans="1:18" x14ac:dyDescent="0.25">
      <c r="A838" s="38">
        <f>+COUNTIF($B$1:B838,ESTADISTICAS!B$9)</f>
        <v>25</v>
      </c>
      <c r="B838">
        <v>68</v>
      </c>
      <c r="C838" t="s">
        <v>162</v>
      </c>
      <c r="D838">
        <v>68276</v>
      </c>
      <c r="E838" s="38" t="s">
        <v>1043</v>
      </c>
      <c r="F838" s="38">
        <v>1208</v>
      </c>
      <c r="G838" s="38">
        <v>1353</v>
      </c>
      <c r="H838" s="38">
        <v>1587</v>
      </c>
      <c r="I838" s="38">
        <v>1783</v>
      </c>
      <c r="J838" s="38">
        <v>2055</v>
      </c>
      <c r="K838" s="38">
        <v>2020</v>
      </c>
      <c r="L838" s="38">
        <v>1912</v>
      </c>
      <c r="M838" s="38">
        <v>2238</v>
      </c>
      <c r="N838" s="38">
        <v>2330</v>
      </c>
      <c r="O838" s="173">
        <v>2200</v>
      </c>
      <c r="P838">
        <v>2040</v>
      </c>
      <c r="Q838">
        <v>351</v>
      </c>
      <c r="R838" s="38"/>
    </row>
    <row r="839" spans="1:18" x14ac:dyDescent="0.25">
      <c r="A839" s="38">
        <f>+COUNTIF($B$1:B839,ESTADISTICAS!B$9)</f>
        <v>25</v>
      </c>
      <c r="B839">
        <v>68</v>
      </c>
      <c r="C839" t="s">
        <v>162</v>
      </c>
      <c r="D839">
        <v>68296</v>
      </c>
      <c r="E839" s="38" t="s">
        <v>1044</v>
      </c>
      <c r="F839" s="38" t="s">
        <v>67</v>
      </c>
      <c r="G839" s="38">
        <v>29</v>
      </c>
      <c r="H839" s="38">
        <v>30</v>
      </c>
      <c r="I839" s="38">
        <v>18</v>
      </c>
      <c r="J839" s="38" t="s">
        <v>67</v>
      </c>
      <c r="K839" s="38">
        <v>4</v>
      </c>
      <c r="L839" s="38" t="s">
        <v>67</v>
      </c>
      <c r="M839" s="38">
        <v>1</v>
      </c>
      <c r="N839" s="38">
        <v>0</v>
      </c>
      <c r="O839" s="173" t="s">
        <v>67</v>
      </c>
      <c r="P839" t="s">
        <v>67</v>
      </c>
      <c r="Q839">
        <v>0</v>
      </c>
      <c r="R839" s="38"/>
    </row>
    <row r="840" spans="1:18" x14ac:dyDescent="0.25">
      <c r="A840" s="38">
        <f>+COUNTIF($B$1:B840,ESTADISTICAS!B$9)</f>
        <v>25</v>
      </c>
      <c r="B840">
        <v>68</v>
      </c>
      <c r="C840" t="s">
        <v>162</v>
      </c>
      <c r="D840">
        <v>68298</v>
      </c>
      <c r="E840" s="38" t="s">
        <v>1045</v>
      </c>
      <c r="F840" s="38" t="s">
        <v>67</v>
      </c>
      <c r="G840" s="38">
        <v>7</v>
      </c>
      <c r="H840" s="38" t="s">
        <v>67</v>
      </c>
      <c r="I840" s="38" t="s">
        <v>67</v>
      </c>
      <c r="J840" s="38" t="s">
        <v>67</v>
      </c>
      <c r="K840" s="38" t="s">
        <v>67</v>
      </c>
      <c r="L840" s="38" t="s">
        <v>67</v>
      </c>
      <c r="M840" s="38">
        <v>2</v>
      </c>
      <c r="N840" s="38">
        <v>0</v>
      </c>
      <c r="O840" s="173" t="s">
        <v>67</v>
      </c>
      <c r="P840" t="s">
        <v>67</v>
      </c>
      <c r="Q840">
        <v>0</v>
      </c>
      <c r="R840" s="38"/>
    </row>
    <row r="841" spans="1:18" x14ac:dyDescent="0.25">
      <c r="A841" s="38">
        <f>+COUNTIF($B$1:B841,ESTADISTICAS!B$9)</f>
        <v>25</v>
      </c>
      <c r="B841">
        <v>68</v>
      </c>
      <c r="C841" t="s">
        <v>162</v>
      </c>
      <c r="D841">
        <v>68307</v>
      </c>
      <c r="E841" s="38" t="s">
        <v>2682</v>
      </c>
      <c r="F841" s="38">
        <v>1754</v>
      </c>
      <c r="G841" s="38">
        <v>2135</v>
      </c>
      <c r="H841" s="38">
        <v>2121</v>
      </c>
      <c r="I841" s="38">
        <v>2578</v>
      </c>
      <c r="J841" s="38">
        <v>2823</v>
      </c>
      <c r="K841" s="38">
        <v>2954</v>
      </c>
      <c r="L841" s="38">
        <v>2946</v>
      </c>
      <c r="M841" s="38">
        <v>3558</v>
      </c>
      <c r="N841" s="38">
        <v>2867</v>
      </c>
      <c r="O841" s="173">
        <v>3193</v>
      </c>
      <c r="P841">
        <v>3478</v>
      </c>
      <c r="Q841">
        <v>2740</v>
      </c>
      <c r="R841" s="38"/>
    </row>
    <row r="842" spans="1:18" x14ac:dyDescent="0.25">
      <c r="A842" s="38">
        <f>+COUNTIF($B$1:B842,ESTADISTICAS!B$9)</f>
        <v>25</v>
      </c>
      <c r="B842">
        <v>68</v>
      </c>
      <c r="C842" t="s">
        <v>162</v>
      </c>
      <c r="D842">
        <v>68318</v>
      </c>
      <c r="E842" s="38" t="s">
        <v>1046</v>
      </c>
      <c r="F842" s="38">
        <v>5</v>
      </c>
      <c r="G842" s="38" t="s">
        <v>67</v>
      </c>
      <c r="H842" s="38">
        <v>59</v>
      </c>
      <c r="I842" s="38">
        <v>41</v>
      </c>
      <c r="J842" s="38">
        <v>31</v>
      </c>
      <c r="K842" s="38" t="s">
        <v>67</v>
      </c>
      <c r="L842" s="38" t="s">
        <v>67</v>
      </c>
      <c r="M842" s="38" t="s">
        <v>67</v>
      </c>
      <c r="N842" s="38">
        <v>0</v>
      </c>
      <c r="O842" s="173" t="s">
        <v>67</v>
      </c>
      <c r="P842" t="s">
        <v>67</v>
      </c>
      <c r="Q842">
        <v>0</v>
      </c>
      <c r="R842" s="38"/>
    </row>
    <row r="843" spans="1:18" x14ac:dyDescent="0.25">
      <c r="A843" s="38">
        <f>+COUNTIF($B$1:B843,ESTADISTICAS!B$9)</f>
        <v>25</v>
      </c>
      <c r="B843">
        <v>68</v>
      </c>
      <c r="C843" t="s">
        <v>162</v>
      </c>
      <c r="D843">
        <v>68320</v>
      </c>
      <c r="E843" s="38" t="s">
        <v>396</v>
      </c>
      <c r="F843" s="38" t="s">
        <v>67</v>
      </c>
      <c r="G843" s="38">
        <v>40</v>
      </c>
      <c r="H843" s="38">
        <v>63</v>
      </c>
      <c r="I843" s="38">
        <v>55</v>
      </c>
      <c r="J843" s="38">
        <v>15</v>
      </c>
      <c r="K843" s="38">
        <v>1</v>
      </c>
      <c r="L843" s="38" t="s">
        <v>67</v>
      </c>
      <c r="M843" s="38" t="s">
        <v>67</v>
      </c>
      <c r="N843" s="38">
        <v>0</v>
      </c>
      <c r="O843" s="173" t="s">
        <v>67</v>
      </c>
      <c r="P843" t="s">
        <v>67</v>
      </c>
      <c r="Q843">
        <v>0</v>
      </c>
      <c r="R843" s="38"/>
    </row>
    <row r="844" spans="1:18" x14ac:dyDescent="0.25">
      <c r="A844" s="38">
        <f>+COUNTIF($B$1:B844,ESTADISTICAS!B$9)</f>
        <v>25</v>
      </c>
      <c r="B844">
        <v>68</v>
      </c>
      <c r="C844" t="s">
        <v>162</v>
      </c>
      <c r="D844">
        <v>68322</v>
      </c>
      <c r="E844" s="38" t="s">
        <v>1047</v>
      </c>
      <c r="F844" s="38">
        <v>33</v>
      </c>
      <c r="G844" s="38">
        <v>21</v>
      </c>
      <c r="H844" s="38">
        <v>17</v>
      </c>
      <c r="I844" s="38" t="s">
        <v>67</v>
      </c>
      <c r="J844" s="38" t="s">
        <v>67</v>
      </c>
      <c r="K844" s="38" t="s">
        <v>67</v>
      </c>
      <c r="L844" s="38" t="s">
        <v>67</v>
      </c>
      <c r="M844" s="38" t="s">
        <v>67</v>
      </c>
      <c r="N844" s="38">
        <v>0</v>
      </c>
      <c r="O844" s="173" t="s">
        <v>67</v>
      </c>
      <c r="P844" t="s">
        <v>67</v>
      </c>
      <c r="Q844">
        <v>0</v>
      </c>
      <c r="R844" s="38"/>
    </row>
    <row r="845" spans="1:18" x14ac:dyDescent="0.25">
      <c r="A845" s="38">
        <f>+COUNTIF($B$1:B845,ESTADISTICAS!B$9)</f>
        <v>25</v>
      </c>
      <c r="B845">
        <v>68</v>
      </c>
      <c r="C845" t="s">
        <v>162</v>
      </c>
      <c r="D845">
        <v>68327</v>
      </c>
      <c r="E845" s="38" t="s">
        <v>1048</v>
      </c>
      <c r="F845" s="38" t="s">
        <v>67</v>
      </c>
      <c r="G845" s="38" t="s">
        <v>67</v>
      </c>
      <c r="H845" s="38" t="s">
        <v>67</v>
      </c>
      <c r="I845" s="38" t="s">
        <v>67</v>
      </c>
      <c r="J845" s="38" t="s">
        <v>67</v>
      </c>
      <c r="K845" s="38">
        <v>2</v>
      </c>
      <c r="L845" s="38" t="s">
        <v>67</v>
      </c>
      <c r="M845" s="38" t="s">
        <v>67</v>
      </c>
      <c r="N845" s="38">
        <v>0</v>
      </c>
      <c r="O845" s="173" t="s">
        <v>67</v>
      </c>
      <c r="P845" t="s">
        <v>67</v>
      </c>
      <c r="Q845">
        <v>0</v>
      </c>
      <c r="R845" s="38"/>
    </row>
    <row r="846" spans="1:18" x14ac:dyDescent="0.25">
      <c r="A846" s="38">
        <f>+COUNTIF($B$1:B846,ESTADISTICAS!B$9)</f>
        <v>25</v>
      </c>
      <c r="B846">
        <v>68</v>
      </c>
      <c r="C846" t="s">
        <v>162</v>
      </c>
      <c r="D846">
        <v>68344</v>
      </c>
      <c r="E846" s="38" t="s">
        <v>1049</v>
      </c>
      <c r="F846" s="38">
        <v>31</v>
      </c>
      <c r="G846" s="38">
        <v>31</v>
      </c>
      <c r="H846" s="38">
        <v>32</v>
      </c>
      <c r="I846" s="38">
        <v>32</v>
      </c>
      <c r="J846" s="38" t="s">
        <v>67</v>
      </c>
      <c r="K846" s="38">
        <v>2</v>
      </c>
      <c r="L846" s="38" t="s">
        <v>67</v>
      </c>
      <c r="M846" s="38" t="s">
        <v>67</v>
      </c>
      <c r="N846" s="38">
        <v>0</v>
      </c>
      <c r="O846" s="173" t="s">
        <v>67</v>
      </c>
      <c r="P846" t="s">
        <v>67</v>
      </c>
      <c r="Q846">
        <v>0</v>
      </c>
      <c r="R846" s="38"/>
    </row>
    <row r="847" spans="1:18" x14ac:dyDescent="0.25">
      <c r="A847" s="38">
        <f>+COUNTIF($B$1:B847,ESTADISTICAS!B$9)</f>
        <v>25</v>
      </c>
      <c r="B847">
        <v>68</v>
      </c>
      <c r="C847" t="s">
        <v>162</v>
      </c>
      <c r="D847">
        <v>68368</v>
      </c>
      <c r="E847" s="38" t="s">
        <v>1050</v>
      </c>
      <c r="F847" s="38">
        <v>31</v>
      </c>
      <c r="G847" s="38" t="s">
        <v>67</v>
      </c>
      <c r="H847" s="38" t="s">
        <v>67</v>
      </c>
      <c r="I847" s="38" t="s">
        <v>67</v>
      </c>
      <c r="J847" s="38" t="s">
        <v>67</v>
      </c>
      <c r="K847" s="38">
        <v>1</v>
      </c>
      <c r="L847" s="38" t="s">
        <v>67</v>
      </c>
      <c r="M847" s="38" t="s">
        <v>67</v>
      </c>
      <c r="N847" s="38">
        <v>0</v>
      </c>
      <c r="O847" s="173" t="s">
        <v>67</v>
      </c>
      <c r="P847" t="s">
        <v>67</v>
      </c>
      <c r="Q847">
        <v>0</v>
      </c>
      <c r="R847" s="38"/>
    </row>
    <row r="848" spans="1:18" x14ac:dyDescent="0.25">
      <c r="A848" s="38">
        <f>+COUNTIF($B$1:B848,ESTADISTICAS!B$9)</f>
        <v>25</v>
      </c>
      <c r="B848">
        <v>68</v>
      </c>
      <c r="C848" t="s">
        <v>162</v>
      </c>
      <c r="D848">
        <v>68377</v>
      </c>
      <c r="E848" s="38" t="s">
        <v>1051</v>
      </c>
      <c r="F848" s="38" t="s">
        <v>67</v>
      </c>
      <c r="G848" s="38" t="s">
        <v>67</v>
      </c>
      <c r="H848" s="38">
        <v>30</v>
      </c>
      <c r="I848" s="38">
        <v>17</v>
      </c>
      <c r="J848" s="38">
        <v>15</v>
      </c>
      <c r="K848" s="38">
        <v>1</v>
      </c>
      <c r="L848" s="38">
        <v>1</v>
      </c>
      <c r="M848" s="38" t="s">
        <v>67</v>
      </c>
      <c r="N848" s="38">
        <v>0</v>
      </c>
      <c r="O848" s="173" t="s">
        <v>67</v>
      </c>
      <c r="P848" t="s">
        <v>67</v>
      </c>
      <c r="Q848">
        <v>0</v>
      </c>
      <c r="R848" s="38"/>
    </row>
    <row r="849" spans="1:18" x14ac:dyDescent="0.25">
      <c r="A849" s="38">
        <f>+COUNTIF($B$1:B849,ESTADISTICAS!B$9)</f>
        <v>25</v>
      </c>
      <c r="B849">
        <v>68</v>
      </c>
      <c r="C849" t="s">
        <v>162</v>
      </c>
      <c r="D849">
        <v>68385</v>
      </c>
      <c r="E849" s="38" t="s">
        <v>1052</v>
      </c>
      <c r="F849" s="38">
        <v>92</v>
      </c>
      <c r="G849" s="38">
        <v>135</v>
      </c>
      <c r="H849" s="38">
        <v>99</v>
      </c>
      <c r="I849" s="38">
        <v>84</v>
      </c>
      <c r="J849" s="38">
        <v>55</v>
      </c>
      <c r="K849" s="38">
        <v>4</v>
      </c>
      <c r="L849" s="38" t="s">
        <v>67</v>
      </c>
      <c r="M849" s="38" t="s">
        <v>67</v>
      </c>
      <c r="N849" s="38">
        <v>0</v>
      </c>
      <c r="O849" s="173">
        <v>1</v>
      </c>
      <c r="P849" t="s">
        <v>67</v>
      </c>
      <c r="Q849">
        <v>0</v>
      </c>
      <c r="R849" s="38"/>
    </row>
    <row r="850" spans="1:18" x14ac:dyDescent="0.25">
      <c r="A850" s="38">
        <f>+COUNTIF($B$1:B850,ESTADISTICAS!B$9)</f>
        <v>25</v>
      </c>
      <c r="B850">
        <v>68</v>
      </c>
      <c r="C850" t="s">
        <v>162</v>
      </c>
      <c r="D850">
        <v>68397</v>
      </c>
      <c r="E850" s="38" t="s">
        <v>700</v>
      </c>
      <c r="F850" s="38">
        <v>113</v>
      </c>
      <c r="G850" s="38">
        <v>18</v>
      </c>
      <c r="H850" s="38" t="s">
        <v>67</v>
      </c>
      <c r="I850" s="38" t="s">
        <v>67</v>
      </c>
      <c r="J850" s="38" t="s">
        <v>67</v>
      </c>
      <c r="K850" s="38">
        <v>2</v>
      </c>
      <c r="L850" s="38" t="s">
        <v>67</v>
      </c>
      <c r="M850" s="38" t="s">
        <v>67</v>
      </c>
      <c r="N850" s="38">
        <v>0</v>
      </c>
      <c r="O850" s="173" t="s">
        <v>67</v>
      </c>
      <c r="P850" t="s">
        <v>67</v>
      </c>
      <c r="Q850">
        <v>0</v>
      </c>
      <c r="R850" s="38"/>
    </row>
    <row r="851" spans="1:18" x14ac:dyDescent="0.25">
      <c r="A851" s="38">
        <f>+COUNTIF($B$1:B851,ESTADISTICAS!B$9)</f>
        <v>25</v>
      </c>
      <c r="B851">
        <v>68</v>
      </c>
      <c r="C851" t="s">
        <v>162</v>
      </c>
      <c r="D851">
        <v>68406</v>
      </c>
      <c r="E851" s="38" t="s">
        <v>1053</v>
      </c>
      <c r="F851" s="38">
        <v>33</v>
      </c>
      <c r="G851" s="38">
        <v>66</v>
      </c>
      <c r="H851" s="38">
        <v>33</v>
      </c>
      <c r="I851" s="38">
        <v>32</v>
      </c>
      <c r="J851" s="38" t="s">
        <v>67</v>
      </c>
      <c r="K851" s="38" t="s">
        <v>67</v>
      </c>
      <c r="L851" s="38" t="s">
        <v>67</v>
      </c>
      <c r="M851" s="38" t="s">
        <v>67</v>
      </c>
      <c r="N851" s="38">
        <v>0</v>
      </c>
      <c r="O851" s="173" t="s">
        <v>67</v>
      </c>
      <c r="P851" t="s">
        <v>67</v>
      </c>
      <c r="Q851">
        <v>0</v>
      </c>
      <c r="R851" s="38"/>
    </row>
    <row r="852" spans="1:18" x14ac:dyDescent="0.25">
      <c r="A852" s="38">
        <f>+COUNTIF($B$1:B852,ESTADISTICAS!B$9)</f>
        <v>25</v>
      </c>
      <c r="B852">
        <v>68</v>
      </c>
      <c r="C852" t="s">
        <v>162</v>
      </c>
      <c r="D852">
        <v>68425</v>
      </c>
      <c r="E852" s="38" t="s">
        <v>1054</v>
      </c>
      <c r="F852" s="38" t="s">
        <v>67</v>
      </c>
      <c r="G852" s="38" t="s">
        <v>67</v>
      </c>
      <c r="H852" s="38">
        <v>28</v>
      </c>
      <c r="I852" s="38">
        <v>18</v>
      </c>
      <c r="J852" s="38">
        <v>16</v>
      </c>
      <c r="K852" s="38" t="s">
        <v>67</v>
      </c>
      <c r="L852" s="38">
        <v>1</v>
      </c>
      <c r="M852" s="38" t="s">
        <v>67</v>
      </c>
      <c r="N852" s="38">
        <v>0</v>
      </c>
      <c r="O852" s="173" t="s">
        <v>67</v>
      </c>
      <c r="P852" t="s">
        <v>67</v>
      </c>
      <c r="Q852">
        <v>0</v>
      </c>
      <c r="R852" s="38"/>
    </row>
    <row r="853" spans="1:18" x14ac:dyDescent="0.25">
      <c r="A853" s="38">
        <f>+COUNTIF($B$1:B853,ESTADISTICAS!B$9)</f>
        <v>25</v>
      </c>
      <c r="B853">
        <v>68</v>
      </c>
      <c r="C853" t="s">
        <v>162</v>
      </c>
      <c r="D853">
        <v>68432</v>
      </c>
      <c r="E853" s="38" t="s">
        <v>2683</v>
      </c>
      <c r="F853" s="38">
        <v>1206</v>
      </c>
      <c r="G853" s="38">
        <v>1247</v>
      </c>
      <c r="H853" s="38">
        <v>1097</v>
      </c>
      <c r="I853" s="38">
        <v>1399</v>
      </c>
      <c r="J853" s="38">
        <v>1721</v>
      </c>
      <c r="K853" s="38">
        <v>1846</v>
      </c>
      <c r="L853" s="38">
        <v>1917</v>
      </c>
      <c r="M853" s="38">
        <v>1986</v>
      </c>
      <c r="N853" s="38">
        <v>1981</v>
      </c>
      <c r="O853" s="173">
        <v>1972</v>
      </c>
      <c r="P853">
        <v>2885</v>
      </c>
      <c r="Q853">
        <v>2105</v>
      </c>
      <c r="R853" s="38"/>
    </row>
    <row r="854" spans="1:18" x14ac:dyDescent="0.25">
      <c r="A854" s="38">
        <f>+COUNTIF($B$1:B854,ESTADISTICAS!B$9)</f>
        <v>25</v>
      </c>
      <c r="B854">
        <v>68</v>
      </c>
      <c r="C854" t="s">
        <v>162</v>
      </c>
      <c r="D854">
        <v>68444</v>
      </c>
      <c r="E854" s="38" t="s">
        <v>1055</v>
      </c>
      <c r="F854" s="38">
        <v>1</v>
      </c>
      <c r="G854" s="38" t="s">
        <v>67</v>
      </c>
      <c r="H854" s="38">
        <v>1</v>
      </c>
      <c r="I854" s="38">
        <v>1</v>
      </c>
      <c r="J854" s="38" t="s">
        <v>67</v>
      </c>
      <c r="K854" s="38" t="s">
        <v>67</v>
      </c>
      <c r="L854" s="38" t="s">
        <v>67</v>
      </c>
      <c r="M854" s="38" t="s">
        <v>67</v>
      </c>
      <c r="N854" s="38">
        <v>0</v>
      </c>
      <c r="O854" s="173" t="s">
        <v>67</v>
      </c>
      <c r="P854" t="s">
        <v>67</v>
      </c>
      <c r="Q854">
        <v>0</v>
      </c>
      <c r="R854" s="38"/>
    </row>
    <row r="855" spans="1:18" x14ac:dyDescent="0.25">
      <c r="A855" s="38">
        <f>+COUNTIF($B$1:B855,ESTADISTICAS!B$9)</f>
        <v>25</v>
      </c>
      <c r="B855">
        <v>68</v>
      </c>
      <c r="C855" t="s">
        <v>162</v>
      </c>
      <c r="D855">
        <v>68464</v>
      </c>
      <c r="E855" s="38" t="s">
        <v>1056</v>
      </c>
      <c r="F855" s="38">
        <v>72</v>
      </c>
      <c r="G855" s="38">
        <v>103</v>
      </c>
      <c r="H855" s="38">
        <v>57</v>
      </c>
      <c r="I855" s="38">
        <v>22</v>
      </c>
      <c r="J855" s="38" t="s">
        <v>67</v>
      </c>
      <c r="K855" s="38">
        <v>6</v>
      </c>
      <c r="L855" s="38" t="s">
        <v>67</v>
      </c>
      <c r="M855" s="38" t="s">
        <v>67</v>
      </c>
      <c r="N855" s="38">
        <v>0</v>
      </c>
      <c r="O855" s="173" t="s">
        <v>67</v>
      </c>
      <c r="P855" t="s">
        <v>67</v>
      </c>
      <c r="Q855">
        <v>0</v>
      </c>
      <c r="R855" s="38"/>
    </row>
    <row r="856" spans="1:18" x14ac:dyDescent="0.25">
      <c r="A856" s="38">
        <f>+COUNTIF($B$1:B856,ESTADISTICAS!B$9)</f>
        <v>25</v>
      </c>
      <c r="B856">
        <v>68</v>
      </c>
      <c r="C856" t="s">
        <v>162</v>
      </c>
      <c r="D856">
        <v>68468</v>
      </c>
      <c r="E856" s="38" t="s">
        <v>1057</v>
      </c>
      <c r="F856" s="38" t="s">
        <v>67</v>
      </c>
      <c r="G856" s="38" t="s">
        <v>67</v>
      </c>
      <c r="H856" s="38" t="s">
        <v>67</v>
      </c>
      <c r="I856" s="38">
        <v>20</v>
      </c>
      <c r="J856" s="38">
        <v>19</v>
      </c>
      <c r="K856" s="38" t="s">
        <v>67</v>
      </c>
      <c r="L856" s="38">
        <v>1</v>
      </c>
      <c r="M856" s="38" t="s">
        <v>67</v>
      </c>
      <c r="N856" s="38">
        <v>0</v>
      </c>
      <c r="O856" s="173" t="s">
        <v>67</v>
      </c>
      <c r="P856" t="s">
        <v>67</v>
      </c>
      <c r="Q856">
        <v>0</v>
      </c>
      <c r="R856" s="38"/>
    </row>
    <row r="857" spans="1:18" x14ac:dyDescent="0.25">
      <c r="A857" s="38">
        <f>+COUNTIF($B$1:B857,ESTADISTICAS!B$9)</f>
        <v>25</v>
      </c>
      <c r="B857">
        <v>68</v>
      </c>
      <c r="C857" t="s">
        <v>162</v>
      </c>
      <c r="D857">
        <v>68498</v>
      </c>
      <c r="E857" s="38" t="s">
        <v>1058</v>
      </c>
      <c r="F857" s="38" t="s">
        <v>67</v>
      </c>
      <c r="G857" s="38" t="s">
        <v>67</v>
      </c>
      <c r="H857" s="38" t="s">
        <v>67</v>
      </c>
      <c r="I857" s="38" t="s">
        <v>67</v>
      </c>
      <c r="J857" s="38" t="s">
        <v>67</v>
      </c>
      <c r="K857" s="38">
        <v>5</v>
      </c>
      <c r="L857" s="38" t="s">
        <v>67</v>
      </c>
      <c r="M857" s="38" t="s">
        <v>67</v>
      </c>
      <c r="N857" s="38">
        <v>0</v>
      </c>
      <c r="O857" s="173" t="s">
        <v>67</v>
      </c>
      <c r="P857" t="s">
        <v>67</v>
      </c>
      <c r="Q857">
        <v>0</v>
      </c>
      <c r="R857" s="38"/>
    </row>
    <row r="858" spans="1:18" x14ac:dyDescent="0.25">
      <c r="A858" s="38">
        <f>+COUNTIF($B$1:B858,ESTADISTICAS!B$9)</f>
        <v>25</v>
      </c>
      <c r="B858">
        <v>68</v>
      </c>
      <c r="C858" t="s">
        <v>162</v>
      </c>
      <c r="D858">
        <v>68500</v>
      </c>
      <c r="E858" s="38" t="s">
        <v>1059</v>
      </c>
      <c r="F858" s="38">
        <v>82</v>
      </c>
      <c r="G858" s="38">
        <v>108</v>
      </c>
      <c r="H858" s="38">
        <v>108</v>
      </c>
      <c r="I858" s="38">
        <v>87</v>
      </c>
      <c r="J858" s="38">
        <v>91</v>
      </c>
      <c r="K858" s="38">
        <v>60</v>
      </c>
      <c r="L858" s="38">
        <v>77</v>
      </c>
      <c r="M858" s="38">
        <v>40</v>
      </c>
      <c r="N858" s="38">
        <v>65</v>
      </c>
      <c r="O858" s="173">
        <v>45</v>
      </c>
      <c r="P858">
        <v>77</v>
      </c>
      <c r="Q858">
        <v>80</v>
      </c>
      <c r="R858" s="38"/>
    </row>
    <row r="859" spans="1:18" x14ac:dyDescent="0.25">
      <c r="A859" s="38">
        <f>+COUNTIF($B$1:B859,ESTADISTICAS!B$9)</f>
        <v>25</v>
      </c>
      <c r="B859">
        <v>68</v>
      </c>
      <c r="C859" t="s">
        <v>162</v>
      </c>
      <c r="D859">
        <v>68502</v>
      </c>
      <c r="E859" s="38" t="s">
        <v>1060</v>
      </c>
      <c r="F859" s="38">
        <v>31</v>
      </c>
      <c r="G859" s="38">
        <v>21</v>
      </c>
      <c r="H859" s="38" t="s">
        <v>67</v>
      </c>
      <c r="I859" s="38" t="s">
        <v>67</v>
      </c>
      <c r="J859" s="38" t="s">
        <v>67</v>
      </c>
      <c r="K859" s="38">
        <v>4</v>
      </c>
      <c r="L859" s="38" t="s">
        <v>67</v>
      </c>
      <c r="M859" s="38" t="s">
        <v>67</v>
      </c>
      <c r="N859" s="38">
        <v>0</v>
      </c>
      <c r="O859" s="173" t="s">
        <v>67</v>
      </c>
      <c r="P859" t="s">
        <v>67</v>
      </c>
      <c r="Q859">
        <v>0</v>
      </c>
      <c r="R859" s="38"/>
    </row>
    <row r="860" spans="1:18" x14ac:dyDescent="0.25">
      <c r="A860" s="38">
        <f>+COUNTIF($B$1:B860,ESTADISTICAS!B$9)</f>
        <v>25</v>
      </c>
      <c r="B860">
        <v>68</v>
      </c>
      <c r="C860" t="s">
        <v>162</v>
      </c>
      <c r="D860">
        <v>68522</v>
      </c>
      <c r="E860" s="38" t="s">
        <v>1061</v>
      </c>
      <c r="F860" s="38" t="s">
        <v>67</v>
      </c>
      <c r="G860" s="38">
        <v>19</v>
      </c>
      <c r="H860" s="38">
        <v>19</v>
      </c>
      <c r="I860" s="38" t="s">
        <v>67</v>
      </c>
      <c r="J860" s="38" t="s">
        <v>67</v>
      </c>
      <c r="K860" s="38" t="s">
        <v>67</v>
      </c>
      <c r="L860" s="38" t="s">
        <v>67</v>
      </c>
      <c r="M860" s="38" t="s">
        <v>67</v>
      </c>
      <c r="N860" s="38">
        <v>0</v>
      </c>
      <c r="O860" s="173" t="s">
        <v>67</v>
      </c>
      <c r="P860" t="s">
        <v>67</v>
      </c>
      <c r="Q860">
        <v>0</v>
      </c>
      <c r="R860" s="38"/>
    </row>
    <row r="861" spans="1:18" x14ac:dyDescent="0.25">
      <c r="A861" s="38">
        <f>+COUNTIF($B$1:B861,ESTADISTICAS!B$9)</f>
        <v>25</v>
      </c>
      <c r="B861">
        <v>68</v>
      </c>
      <c r="C861" t="s">
        <v>162</v>
      </c>
      <c r="D861">
        <v>68524</v>
      </c>
      <c r="E861" s="38" t="s">
        <v>1062</v>
      </c>
      <c r="F861" s="38">
        <v>38</v>
      </c>
      <c r="G861" s="38">
        <v>1</v>
      </c>
      <c r="H861" s="38" t="s">
        <v>67</v>
      </c>
      <c r="I861" s="38" t="s">
        <v>67</v>
      </c>
      <c r="J861" s="38" t="s">
        <v>67</v>
      </c>
      <c r="K861" s="38">
        <v>2</v>
      </c>
      <c r="L861" s="38" t="s">
        <v>67</v>
      </c>
      <c r="M861" s="38" t="s">
        <v>67</v>
      </c>
      <c r="N861" s="38">
        <v>0</v>
      </c>
      <c r="O861" s="173">
        <v>1</v>
      </c>
      <c r="P861" t="s">
        <v>67</v>
      </c>
      <c r="Q861">
        <v>0</v>
      </c>
      <c r="R861" s="38"/>
    </row>
    <row r="862" spans="1:18" x14ac:dyDescent="0.25">
      <c r="A862" s="38">
        <f>+COUNTIF($B$1:B862,ESTADISTICAS!B$9)</f>
        <v>25</v>
      </c>
      <c r="B862">
        <v>68</v>
      </c>
      <c r="C862" t="s">
        <v>162</v>
      </c>
      <c r="D862">
        <v>68533</v>
      </c>
      <c r="E862" s="38" t="s">
        <v>1063</v>
      </c>
      <c r="F862" s="38">
        <v>63</v>
      </c>
      <c r="G862" s="38">
        <v>71</v>
      </c>
      <c r="H862" s="38">
        <v>69</v>
      </c>
      <c r="I862" s="38">
        <v>50</v>
      </c>
      <c r="J862" s="38">
        <v>16</v>
      </c>
      <c r="K862" s="38">
        <v>22</v>
      </c>
      <c r="L862" s="38" t="s">
        <v>67</v>
      </c>
      <c r="M862" s="38" t="s">
        <v>67</v>
      </c>
      <c r="N862" s="38">
        <v>0</v>
      </c>
      <c r="O862" s="173" t="s">
        <v>67</v>
      </c>
      <c r="P862" t="s">
        <v>67</v>
      </c>
      <c r="Q862">
        <v>0</v>
      </c>
      <c r="R862" s="38"/>
    </row>
    <row r="863" spans="1:18" x14ac:dyDescent="0.25">
      <c r="A863" s="38">
        <f>+COUNTIF($B$1:B863,ESTADISTICAS!B$9)</f>
        <v>25</v>
      </c>
      <c r="B863">
        <v>68</v>
      </c>
      <c r="C863" t="s">
        <v>162</v>
      </c>
      <c r="D863">
        <v>68547</v>
      </c>
      <c r="E863" s="38" t="s">
        <v>1064</v>
      </c>
      <c r="F863" s="38">
        <v>1139</v>
      </c>
      <c r="G863" s="38">
        <v>1196</v>
      </c>
      <c r="H863" s="38">
        <v>1187</v>
      </c>
      <c r="I863" s="38">
        <v>1718</v>
      </c>
      <c r="J863" s="38">
        <v>2087</v>
      </c>
      <c r="K863" s="38">
        <v>1709</v>
      </c>
      <c r="L863" s="38">
        <v>1668</v>
      </c>
      <c r="M863" s="38">
        <v>1695</v>
      </c>
      <c r="N863" s="38">
        <v>1220</v>
      </c>
      <c r="O863" s="173">
        <v>1201</v>
      </c>
      <c r="P863">
        <v>1368</v>
      </c>
      <c r="Q863">
        <v>1252</v>
      </c>
      <c r="R863" s="38"/>
    </row>
    <row r="864" spans="1:18" x14ac:dyDescent="0.25">
      <c r="A864" s="38">
        <f>+COUNTIF($B$1:B864,ESTADISTICAS!B$9)</f>
        <v>25</v>
      </c>
      <c r="B864">
        <v>68</v>
      </c>
      <c r="C864" t="s">
        <v>162</v>
      </c>
      <c r="D864">
        <v>68549</v>
      </c>
      <c r="E864" s="38" t="s">
        <v>1065</v>
      </c>
      <c r="F864" s="38" t="s">
        <v>67</v>
      </c>
      <c r="G864" s="38" t="s">
        <v>67</v>
      </c>
      <c r="H864" s="38" t="s">
        <v>67</v>
      </c>
      <c r="I864" s="38" t="s">
        <v>67</v>
      </c>
      <c r="J864" s="38" t="s">
        <v>67</v>
      </c>
      <c r="K864" s="38">
        <v>2</v>
      </c>
      <c r="L864" s="38" t="s">
        <v>67</v>
      </c>
      <c r="M864" s="38" t="s">
        <v>67</v>
      </c>
      <c r="N864" s="38">
        <v>0</v>
      </c>
      <c r="O864" s="173" t="s">
        <v>67</v>
      </c>
      <c r="P864" t="s">
        <v>67</v>
      </c>
      <c r="Q864">
        <v>0</v>
      </c>
      <c r="R864" s="38"/>
    </row>
    <row r="865" spans="1:18" x14ac:dyDescent="0.25">
      <c r="A865" s="38">
        <f>+COUNTIF($B$1:B865,ESTADISTICAS!B$9)</f>
        <v>25</v>
      </c>
      <c r="B865">
        <v>68</v>
      </c>
      <c r="C865" t="s">
        <v>162</v>
      </c>
      <c r="D865">
        <v>68572</v>
      </c>
      <c r="E865" s="38" t="s">
        <v>1066</v>
      </c>
      <c r="F865" s="38">
        <v>79</v>
      </c>
      <c r="G865" s="38">
        <v>22</v>
      </c>
      <c r="H865" s="38" t="s">
        <v>67</v>
      </c>
      <c r="I865" s="38">
        <v>1</v>
      </c>
      <c r="J865" s="38" t="s">
        <v>67</v>
      </c>
      <c r="K865" s="38">
        <v>7</v>
      </c>
      <c r="L865" s="38" t="s">
        <v>67</v>
      </c>
      <c r="M865" s="38" t="s">
        <v>67</v>
      </c>
      <c r="N865" s="38">
        <v>0</v>
      </c>
      <c r="O865" s="173" t="s">
        <v>67</v>
      </c>
      <c r="P865" t="s">
        <v>67</v>
      </c>
      <c r="Q865">
        <v>0</v>
      </c>
      <c r="R865" s="38"/>
    </row>
    <row r="866" spans="1:18" x14ac:dyDescent="0.25">
      <c r="A866" s="38">
        <f>+COUNTIF($B$1:B866,ESTADISTICAS!B$9)</f>
        <v>25</v>
      </c>
      <c r="B866">
        <v>68</v>
      </c>
      <c r="C866" t="s">
        <v>162</v>
      </c>
      <c r="D866">
        <v>68575</v>
      </c>
      <c r="E866" s="38" t="s">
        <v>1067</v>
      </c>
      <c r="F866" s="38">
        <v>71</v>
      </c>
      <c r="G866" s="38">
        <v>78</v>
      </c>
      <c r="H866" s="38">
        <v>87</v>
      </c>
      <c r="I866" s="38">
        <v>62</v>
      </c>
      <c r="J866" s="38">
        <v>34</v>
      </c>
      <c r="K866" s="38">
        <v>34</v>
      </c>
      <c r="L866" s="38">
        <v>1</v>
      </c>
      <c r="M866" s="38" t="s">
        <v>67</v>
      </c>
      <c r="N866" s="38">
        <v>0</v>
      </c>
      <c r="O866" s="173">
        <v>1</v>
      </c>
      <c r="P866" t="s">
        <v>67</v>
      </c>
      <c r="Q866">
        <v>0</v>
      </c>
      <c r="R866" s="38"/>
    </row>
    <row r="867" spans="1:18" x14ac:dyDescent="0.25">
      <c r="A867" s="38">
        <f>+COUNTIF($B$1:B867,ESTADISTICAS!B$9)</f>
        <v>25</v>
      </c>
      <c r="B867">
        <v>68</v>
      </c>
      <c r="C867" t="s">
        <v>162</v>
      </c>
      <c r="D867">
        <v>68615</v>
      </c>
      <c r="E867" s="38" t="s">
        <v>427</v>
      </c>
      <c r="F867" s="38">
        <v>84</v>
      </c>
      <c r="G867" s="38">
        <v>63</v>
      </c>
      <c r="H867" s="38">
        <v>32</v>
      </c>
      <c r="I867" s="38" t="s">
        <v>67</v>
      </c>
      <c r="J867" s="38" t="s">
        <v>67</v>
      </c>
      <c r="K867" s="38">
        <v>1</v>
      </c>
      <c r="L867" s="38">
        <v>1</v>
      </c>
      <c r="M867" s="38" t="s">
        <v>67</v>
      </c>
      <c r="N867" s="38">
        <v>0</v>
      </c>
      <c r="O867" s="173" t="s">
        <v>67</v>
      </c>
      <c r="P867" t="s">
        <v>67</v>
      </c>
      <c r="Q867">
        <v>0</v>
      </c>
      <c r="R867" s="38"/>
    </row>
    <row r="868" spans="1:18" x14ac:dyDescent="0.25">
      <c r="A868" s="38">
        <f>+COUNTIF($B$1:B868,ESTADISTICAS!B$9)</f>
        <v>25</v>
      </c>
      <c r="B868">
        <v>68</v>
      </c>
      <c r="C868" t="s">
        <v>162</v>
      </c>
      <c r="D868">
        <v>68655</v>
      </c>
      <c r="E868" s="38" t="s">
        <v>1068</v>
      </c>
      <c r="F868" s="38">
        <v>86</v>
      </c>
      <c r="G868" s="38">
        <v>69</v>
      </c>
      <c r="H868" s="38">
        <v>138</v>
      </c>
      <c r="I868" s="38">
        <v>102</v>
      </c>
      <c r="J868" s="38">
        <v>50</v>
      </c>
      <c r="K868" s="38">
        <v>2</v>
      </c>
      <c r="L868" s="38" t="s">
        <v>67</v>
      </c>
      <c r="M868" s="38" t="s">
        <v>67</v>
      </c>
      <c r="N868" s="38">
        <v>0</v>
      </c>
      <c r="O868" s="173" t="s">
        <v>67</v>
      </c>
      <c r="P868" t="s">
        <v>67</v>
      </c>
      <c r="Q868">
        <v>0</v>
      </c>
      <c r="R868" s="38"/>
    </row>
    <row r="869" spans="1:18" x14ac:dyDescent="0.25">
      <c r="A869" s="38">
        <f>+COUNTIF($B$1:B869,ESTADISTICAS!B$9)</f>
        <v>25</v>
      </c>
      <c r="B869">
        <v>68</v>
      </c>
      <c r="C869" t="s">
        <v>162</v>
      </c>
      <c r="D869">
        <v>68669</v>
      </c>
      <c r="E869" s="38" t="s">
        <v>1069</v>
      </c>
      <c r="F869" s="38">
        <v>52</v>
      </c>
      <c r="G869" s="38">
        <v>43</v>
      </c>
      <c r="H869" s="38">
        <v>70</v>
      </c>
      <c r="I869" s="38">
        <v>45</v>
      </c>
      <c r="J869" s="38">
        <v>18</v>
      </c>
      <c r="K869" s="38">
        <v>1</v>
      </c>
      <c r="L869" s="38" t="s">
        <v>67</v>
      </c>
      <c r="M869" s="38" t="s">
        <v>67</v>
      </c>
      <c r="N869" s="38">
        <v>0</v>
      </c>
      <c r="O869" s="173" t="s">
        <v>67</v>
      </c>
      <c r="P869" t="s">
        <v>67</v>
      </c>
      <c r="Q869">
        <v>0</v>
      </c>
      <c r="R869" s="38"/>
    </row>
    <row r="870" spans="1:18" x14ac:dyDescent="0.25">
      <c r="A870" s="38">
        <f>+COUNTIF($B$1:B870,ESTADISTICAS!B$9)</f>
        <v>25</v>
      </c>
      <c r="B870">
        <v>68</v>
      </c>
      <c r="C870" t="s">
        <v>162</v>
      </c>
      <c r="D870">
        <v>68673</v>
      </c>
      <c r="E870" s="38" t="s">
        <v>1070</v>
      </c>
      <c r="F870" s="38">
        <v>20</v>
      </c>
      <c r="G870" s="38">
        <v>20</v>
      </c>
      <c r="H870" s="38" t="s">
        <v>67</v>
      </c>
      <c r="I870" s="38" t="s">
        <v>67</v>
      </c>
      <c r="J870" s="38" t="s">
        <v>67</v>
      </c>
      <c r="K870" s="38">
        <v>1</v>
      </c>
      <c r="L870" s="38" t="s">
        <v>67</v>
      </c>
      <c r="M870" s="38" t="s">
        <v>67</v>
      </c>
      <c r="N870" s="38">
        <v>0</v>
      </c>
      <c r="O870" s="173">
        <v>1</v>
      </c>
      <c r="P870" t="s">
        <v>67</v>
      </c>
      <c r="Q870">
        <v>0</v>
      </c>
      <c r="R870" s="38"/>
    </row>
    <row r="871" spans="1:18" x14ac:dyDescent="0.25">
      <c r="A871" s="38">
        <f>+COUNTIF($B$1:B871,ESTADISTICAS!B$9)</f>
        <v>25</v>
      </c>
      <c r="B871">
        <v>68</v>
      </c>
      <c r="C871" t="s">
        <v>162</v>
      </c>
      <c r="D871">
        <v>68679</v>
      </c>
      <c r="E871" s="38" t="s">
        <v>1071</v>
      </c>
      <c r="F871" s="38">
        <v>3526</v>
      </c>
      <c r="G871" s="38">
        <v>3996</v>
      </c>
      <c r="H871" s="38">
        <v>3888</v>
      </c>
      <c r="I871" s="38">
        <v>5080</v>
      </c>
      <c r="J871" s="38">
        <v>5167</v>
      </c>
      <c r="K871" s="38">
        <v>6132</v>
      </c>
      <c r="L871" s="38">
        <v>6530</v>
      </c>
      <c r="M871" s="38">
        <v>7426</v>
      </c>
      <c r="N871" s="38">
        <v>7019</v>
      </c>
      <c r="O871" s="173">
        <v>6721</v>
      </c>
      <c r="P871">
        <v>6111</v>
      </c>
      <c r="Q871">
        <v>3862</v>
      </c>
      <c r="R871" s="38"/>
    </row>
    <row r="872" spans="1:18" x14ac:dyDescent="0.25">
      <c r="A872" s="38">
        <f>+COUNTIF($B$1:B872,ESTADISTICAS!B$9)</f>
        <v>25</v>
      </c>
      <c r="B872">
        <v>68</v>
      </c>
      <c r="C872" t="s">
        <v>162</v>
      </c>
      <c r="D872">
        <v>68682</v>
      </c>
      <c r="E872" s="38" t="s">
        <v>1072</v>
      </c>
      <c r="F872" s="38" t="s">
        <v>67</v>
      </c>
      <c r="G872" s="38" t="s">
        <v>67</v>
      </c>
      <c r="H872" s="38" t="s">
        <v>67</v>
      </c>
      <c r="I872" s="38" t="s">
        <v>67</v>
      </c>
      <c r="J872" s="38" t="s">
        <v>67</v>
      </c>
      <c r="K872" s="38">
        <v>2</v>
      </c>
      <c r="L872" s="38">
        <v>2</v>
      </c>
      <c r="M872" s="38" t="s">
        <v>67</v>
      </c>
      <c r="N872" s="38">
        <v>0</v>
      </c>
      <c r="O872" s="173" t="s">
        <v>67</v>
      </c>
      <c r="P872" t="s">
        <v>67</v>
      </c>
      <c r="Q872">
        <v>0</v>
      </c>
      <c r="R872" s="38"/>
    </row>
    <row r="873" spans="1:18" x14ac:dyDescent="0.25">
      <c r="A873" s="38">
        <f>+COUNTIF($B$1:B873,ESTADISTICAS!B$9)</f>
        <v>25</v>
      </c>
      <c r="B873">
        <v>68</v>
      </c>
      <c r="C873" t="s">
        <v>162</v>
      </c>
      <c r="D873">
        <v>68684</v>
      </c>
      <c r="E873" s="38" t="s">
        <v>1073</v>
      </c>
      <c r="F873" s="38" t="s">
        <v>67</v>
      </c>
      <c r="G873" s="38" t="s">
        <v>67</v>
      </c>
      <c r="H873" s="38" t="s">
        <v>67</v>
      </c>
      <c r="I873" s="38">
        <v>22</v>
      </c>
      <c r="J873" s="38">
        <v>9</v>
      </c>
      <c r="K873" s="38" t="s">
        <v>67</v>
      </c>
      <c r="L873" s="38" t="s">
        <v>67</v>
      </c>
      <c r="M873" s="38" t="s">
        <v>67</v>
      </c>
      <c r="N873" s="38">
        <v>0</v>
      </c>
      <c r="O873" s="173" t="s">
        <v>67</v>
      </c>
      <c r="P873" t="s">
        <v>67</v>
      </c>
      <c r="Q873">
        <v>0</v>
      </c>
      <c r="R873" s="38"/>
    </row>
    <row r="874" spans="1:18" x14ac:dyDescent="0.25">
      <c r="A874" s="38">
        <f>+COUNTIF($B$1:B874,ESTADISTICAS!B$9)</f>
        <v>25</v>
      </c>
      <c r="B874">
        <v>68</v>
      </c>
      <c r="C874" t="s">
        <v>162</v>
      </c>
      <c r="D874">
        <v>68686</v>
      </c>
      <c r="E874" s="38" t="s">
        <v>1074</v>
      </c>
      <c r="F874" s="38" t="s">
        <v>67</v>
      </c>
      <c r="G874" s="38" t="s">
        <v>67</v>
      </c>
      <c r="H874" s="38">
        <v>35</v>
      </c>
      <c r="I874" s="38">
        <v>27</v>
      </c>
      <c r="J874" s="38">
        <v>24</v>
      </c>
      <c r="K874" s="38" t="s">
        <v>67</v>
      </c>
      <c r="L874" s="38" t="s">
        <v>67</v>
      </c>
      <c r="M874" s="38" t="s">
        <v>67</v>
      </c>
      <c r="N874" s="38">
        <v>0</v>
      </c>
      <c r="O874" s="173" t="s">
        <v>67</v>
      </c>
      <c r="P874" t="s">
        <v>67</v>
      </c>
      <c r="Q874">
        <v>0</v>
      </c>
      <c r="R874" s="38"/>
    </row>
    <row r="875" spans="1:18" x14ac:dyDescent="0.25">
      <c r="A875" s="38">
        <f>+COUNTIF($B$1:B875,ESTADISTICAS!B$9)</f>
        <v>25</v>
      </c>
      <c r="B875">
        <v>68</v>
      </c>
      <c r="C875" t="s">
        <v>162</v>
      </c>
      <c r="D875">
        <v>68689</v>
      </c>
      <c r="E875" s="38" t="s">
        <v>1075</v>
      </c>
      <c r="F875" s="38" t="s">
        <v>67</v>
      </c>
      <c r="G875" s="38">
        <v>163</v>
      </c>
      <c r="H875" s="38">
        <v>64</v>
      </c>
      <c r="I875" s="38">
        <v>56</v>
      </c>
      <c r="J875" s="38">
        <v>43</v>
      </c>
      <c r="K875" s="38">
        <v>1</v>
      </c>
      <c r="L875" s="38">
        <v>1</v>
      </c>
      <c r="M875" s="38" t="s">
        <v>67</v>
      </c>
      <c r="N875" s="38">
        <v>0</v>
      </c>
      <c r="O875" s="173">
        <v>1</v>
      </c>
      <c r="P875" t="s">
        <v>67</v>
      </c>
      <c r="Q875">
        <v>0</v>
      </c>
      <c r="R875" s="38"/>
    </row>
    <row r="876" spans="1:18" x14ac:dyDescent="0.25">
      <c r="A876" s="38">
        <f>+COUNTIF($B$1:B876,ESTADISTICAS!B$9)</f>
        <v>25</v>
      </c>
      <c r="B876">
        <v>68</v>
      </c>
      <c r="C876" t="s">
        <v>162</v>
      </c>
      <c r="D876">
        <v>68720</v>
      </c>
      <c r="E876" s="38" t="s">
        <v>1076</v>
      </c>
      <c r="F876" s="38" t="s">
        <v>67</v>
      </c>
      <c r="G876" s="38" t="s">
        <v>67</v>
      </c>
      <c r="H876" s="38" t="s">
        <v>67</v>
      </c>
      <c r="I876" s="38" t="s">
        <v>67</v>
      </c>
      <c r="J876" s="38" t="s">
        <v>67</v>
      </c>
      <c r="K876" s="38">
        <v>1</v>
      </c>
      <c r="L876" s="38" t="s">
        <v>67</v>
      </c>
      <c r="M876" s="38" t="s">
        <v>67</v>
      </c>
      <c r="N876" s="38">
        <v>0</v>
      </c>
      <c r="O876" s="173" t="s">
        <v>67</v>
      </c>
      <c r="P876" t="s">
        <v>67</v>
      </c>
      <c r="Q876">
        <v>0</v>
      </c>
      <c r="R876" s="38"/>
    </row>
    <row r="877" spans="1:18" x14ac:dyDescent="0.25">
      <c r="A877" s="38">
        <f>+COUNTIF($B$1:B877,ESTADISTICAS!B$9)</f>
        <v>25</v>
      </c>
      <c r="B877">
        <v>68</v>
      </c>
      <c r="C877" t="s">
        <v>162</v>
      </c>
      <c r="D877">
        <v>68745</v>
      </c>
      <c r="E877" s="38" t="s">
        <v>1077</v>
      </c>
      <c r="F877" s="38">
        <v>45</v>
      </c>
      <c r="G877" s="38">
        <v>21</v>
      </c>
      <c r="H877" s="38">
        <v>21</v>
      </c>
      <c r="I877" s="38">
        <v>20</v>
      </c>
      <c r="J877" s="38" t="s">
        <v>67</v>
      </c>
      <c r="K877" s="38">
        <v>7</v>
      </c>
      <c r="L877" s="38">
        <v>1</v>
      </c>
      <c r="M877" s="38" t="s">
        <v>67</v>
      </c>
      <c r="N877" s="38">
        <v>0</v>
      </c>
      <c r="O877" s="173" t="s">
        <v>67</v>
      </c>
      <c r="P877" t="s">
        <v>67</v>
      </c>
      <c r="Q877">
        <v>0</v>
      </c>
      <c r="R877" s="38"/>
    </row>
    <row r="878" spans="1:18" x14ac:dyDescent="0.25">
      <c r="A878" s="38">
        <f>+COUNTIF($B$1:B878,ESTADISTICAS!B$9)</f>
        <v>25</v>
      </c>
      <c r="B878" s="172">
        <v>68</v>
      </c>
      <c r="C878" t="s">
        <v>162</v>
      </c>
      <c r="D878">
        <v>68755</v>
      </c>
      <c r="E878" s="38" t="s">
        <v>1078</v>
      </c>
      <c r="F878" s="38">
        <v>1611</v>
      </c>
      <c r="G878" s="38">
        <v>1765</v>
      </c>
      <c r="H878" s="38">
        <v>1745</v>
      </c>
      <c r="I878" s="38">
        <v>1756</v>
      </c>
      <c r="J878" s="38">
        <v>1578</v>
      </c>
      <c r="K878" s="38">
        <v>1677</v>
      </c>
      <c r="L878" s="38">
        <v>1678</v>
      </c>
      <c r="M878" s="38">
        <v>1679</v>
      </c>
      <c r="N878" s="38">
        <v>1771</v>
      </c>
      <c r="O878" s="173">
        <v>1660</v>
      </c>
      <c r="P878">
        <v>2260</v>
      </c>
      <c r="Q878">
        <v>1351</v>
      </c>
      <c r="R878" s="38"/>
    </row>
    <row r="879" spans="1:18" x14ac:dyDescent="0.25">
      <c r="A879" s="38">
        <f>+COUNTIF($B$1:B879,ESTADISTICAS!B$9)</f>
        <v>25</v>
      </c>
      <c r="B879">
        <v>68</v>
      </c>
      <c r="C879" t="s">
        <v>162</v>
      </c>
      <c r="D879">
        <v>68770</v>
      </c>
      <c r="E879" s="38" t="s">
        <v>1079</v>
      </c>
      <c r="F879" s="38">
        <v>57</v>
      </c>
      <c r="G879" s="38">
        <v>28</v>
      </c>
      <c r="H879" s="38">
        <v>40</v>
      </c>
      <c r="I879" s="38">
        <v>68</v>
      </c>
      <c r="J879" s="38">
        <v>41</v>
      </c>
      <c r="K879" s="38">
        <v>1</v>
      </c>
      <c r="L879" s="38" t="s">
        <v>67</v>
      </c>
      <c r="M879" s="38" t="s">
        <v>67</v>
      </c>
      <c r="N879" s="38">
        <v>0</v>
      </c>
      <c r="O879" s="173">
        <v>1</v>
      </c>
      <c r="P879" t="s">
        <v>67</v>
      </c>
      <c r="Q879">
        <v>0</v>
      </c>
      <c r="R879" s="38"/>
    </row>
    <row r="880" spans="1:18" x14ac:dyDescent="0.25">
      <c r="A880" s="38">
        <f>+COUNTIF($B$1:B880,ESTADISTICAS!B$9)</f>
        <v>25</v>
      </c>
      <c r="B880">
        <v>68</v>
      </c>
      <c r="C880" t="s">
        <v>162</v>
      </c>
      <c r="D880">
        <v>68773</v>
      </c>
      <c r="E880" s="38" t="s">
        <v>176</v>
      </c>
      <c r="F880" s="38">
        <v>30</v>
      </c>
      <c r="G880" s="38">
        <v>19</v>
      </c>
      <c r="H880" s="38" t="s">
        <v>67</v>
      </c>
      <c r="I880" s="38" t="s">
        <v>67</v>
      </c>
      <c r="J880" s="38" t="s">
        <v>67</v>
      </c>
      <c r="K880" s="38" t="s">
        <v>67</v>
      </c>
      <c r="L880" s="38" t="s">
        <v>67</v>
      </c>
      <c r="M880" s="38" t="s">
        <v>67</v>
      </c>
      <c r="N880" s="38">
        <v>0</v>
      </c>
      <c r="O880" s="173" t="s">
        <v>67</v>
      </c>
      <c r="P880" t="s">
        <v>67</v>
      </c>
      <c r="Q880">
        <v>0</v>
      </c>
      <c r="R880" s="38"/>
    </row>
    <row r="881" spans="1:18" x14ac:dyDescent="0.25">
      <c r="A881" s="38">
        <f>+COUNTIF($B$1:B881,ESTADISTICAS!B$9)</f>
        <v>25</v>
      </c>
      <c r="B881">
        <v>68</v>
      </c>
      <c r="C881" t="s">
        <v>162</v>
      </c>
      <c r="D881">
        <v>68780</v>
      </c>
      <c r="E881" s="38" t="s">
        <v>1080</v>
      </c>
      <c r="F881" s="38" t="s">
        <v>67</v>
      </c>
      <c r="G881" s="38">
        <v>14</v>
      </c>
      <c r="H881" s="38" t="s">
        <v>67</v>
      </c>
      <c r="I881" s="38">
        <v>95</v>
      </c>
      <c r="J881" s="38">
        <v>237</v>
      </c>
      <c r="K881" s="38">
        <v>58</v>
      </c>
      <c r="L881" s="38">
        <v>15</v>
      </c>
      <c r="M881" s="38" t="s">
        <v>67</v>
      </c>
      <c r="N881" s="38">
        <v>0</v>
      </c>
      <c r="O881" s="173" t="s">
        <v>67</v>
      </c>
      <c r="P881" t="s">
        <v>67</v>
      </c>
      <c r="Q881">
        <v>0</v>
      </c>
      <c r="R881" s="38"/>
    </row>
    <row r="882" spans="1:18" x14ac:dyDescent="0.25">
      <c r="A882" s="38">
        <f>+COUNTIF($B$1:B882,ESTADISTICAS!B$9)</f>
        <v>25</v>
      </c>
      <c r="B882">
        <v>68</v>
      </c>
      <c r="C882" t="s">
        <v>162</v>
      </c>
      <c r="D882">
        <v>68820</v>
      </c>
      <c r="E882" s="38" t="s">
        <v>1081</v>
      </c>
      <c r="F882" s="38" t="s">
        <v>67</v>
      </c>
      <c r="G882" s="38" t="s">
        <v>67</v>
      </c>
      <c r="H882" s="38" t="s">
        <v>67</v>
      </c>
      <c r="I882" s="38" t="s">
        <v>67</v>
      </c>
      <c r="J882" s="38" t="s">
        <v>67</v>
      </c>
      <c r="K882" s="38" t="s">
        <v>67</v>
      </c>
      <c r="L882" s="38" t="s">
        <v>67</v>
      </c>
      <c r="M882" s="38" t="s">
        <v>67</v>
      </c>
      <c r="N882" s="38">
        <v>0</v>
      </c>
      <c r="O882" s="173" t="s">
        <v>67</v>
      </c>
      <c r="P882" t="s">
        <v>67</v>
      </c>
      <c r="Q882">
        <v>0</v>
      </c>
      <c r="R882" s="38"/>
    </row>
    <row r="883" spans="1:18" x14ac:dyDescent="0.25">
      <c r="A883" s="38">
        <f>+COUNTIF($B$1:B883,ESTADISTICAS!B$9)</f>
        <v>25</v>
      </c>
      <c r="B883">
        <v>68</v>
      </c>
      <c r="C883" t="s">
        <v>162</v>
      </c>
      <c r="D883">
        <v>68855</v>
      </c>
      <c r="E883" s="38" t="s">
        <v>1082</v>
      </c>
      <c r="F883" s="38" t="s">
        <v>67</v>
      </c>
      <c r="G883" s="38">
        <v>26</v>
      </c>
      <c r="H883" s="38">
        <v>33</v>
      </c>
      <c r="I883" s="38">
        <v>20</v>
      </c>
      <c r="J883" s="38">
        <v>8</v>
      </c>
      <c r="K883" s="38">
        <v>3</v>
      </c>
      <c r="L883" s="38" t="s">
        <v>67</v>
      </c>
      <c r="M883" s="38" t="s">
        <v>67</v>
      </c>
      <c r="N883" s="38">
        <v>0</v>
      </c>
      <c r="O883" s="173" t="s">
        <v>67</v>
      </c>
      <c r="P883" t="s">
        <v>67</v>
      </c>
      <c r="Q883">
        <v>0</v>
      </c>
      <c r="R883" s="38"/>
    </row>
    <row r="884" spans="1:18" x14ac:dyDescent="0.25">
      <c r="A884" s="38">
        <f>+COUNTIF($B$1:B884,ESTADISTICAS!B$9)</f>
        <v>25</v>
      </c>
      <c r="B884">
        <v>68</v>
      </c>
      <c r="C884" t="s">
        <v>162</v>
      </c>
      <c r="D884">
        <v>68861</v>
      </c>
      <c r="E884" s="38" t="s">
        <v>2684</v>
      </c>
      <c r="F884" s="38">
        <v>1333</v>
      </c>
      <c r="G884" s="38">
        <v>1217</v>
      </c>
      <c r="H884" s="38">
        <v>978</v>
      </c>
      <c r="I884" s="38">
        <v>1555</v>
      </c>
      <c r="J884" s="38">
        <v>2339</v>
      </c>
      <c r="K884" s="38">
        <v>2294</v>
      </c>
      <c r="L884" s="38">
        <v>2609</v>
      </c>
      <c r="M884" s="38">
        <v>2799</v>
      </c>
      <c r="N884" s="38">
        <v>3378</v>
      </c>
      <c r="O884" s="173">
        <v>3543</v>
      </c>
      <c r="P884">
        <v>3889</v>
      </c>
      <c r="Q884">
        <v>3580</v>
      </c>
      <c r="R884" s="38"/>
    </row>
    <row r="885" spans="1:18" x14ac:dyDescent="0.25">
      <c r="A885" s="38">
        <f>+COUNTIF($B$1:B885,ESTADISTICAS!B$9)</f>
        <v>25</v>
      </c>
      <c r="B885">
        <v>68</v>
      </c>
      <c r="C885" t="s">
        <v>162</v>
      </c>
      <c r="D885">
        <v>68867</v>
      </c>
      <c r="E885" s="38" t="s">
        <v>1083</v>
      </c>
      <c r="F885" s="38" t="s">
        <v>67</v>
      </c>
      <c r="G885" s="38" t="s">
        <v>67</v>
      </c>
      <c r="H885" s="38">
        <v>43</v>
      </c>
      <c r="I885" s="38">
        <v>29</v>
      </c>
      <c r="J885" s="38">
        <v>29</v>
      </c>
      <c r="K885" s="38" t="s">
        <v>67</v>
      </c>
      <c r="L885" s="38" t="s">
        <v>67</v>
      </c>
      <c r="M885" s="38" t="s">
        <v>67</v>
      </c>
      <c r="N885" s="38">
        <v>0</v>
      </c>
      <c r="O885" s="173" t="s">
        <v>67</v>
      </c>
      <c r="P885" t="s">
        <v>67</v>
      </c>
      <c r="Q885">
        <v>0</v>
      </c>
      <c r="R885" s="38"/>
    </row>
    <row r="886" spans="1:18" x14ac:dyDescent="0.25">
      <c r="A886" s="38">
        <f>+COUNTIF($B$1:B886,ESTADISTICAS!B$9)</f>
        <v>25</v>
      </c>
      <c r="B886">
        <v>68</v>
      </c>
      <c r="C886" t="s">
        <v>162</v>
      </c>
      <c r="D886">
        <v>68872</v>
      </c>
      <c r="E886" s="38" t="s">
        <v>525</v>
      </c>
      <c r="F886" s="38">
        <v>99</v>
      </c>
      <c r="G886" s="38">
        <v>99</v>
      </c>
      <c r="H886" s="38">
        <v>47</v>
      </c>
      <c r="I886" s="38">
        <v>42</v>
      </c>
      <c r="J886" s="38">
        <v>13</v>
      </c>
      <c r="K886" s="38">
        <v>24</v>
      </c>
      <c r="L886" s="38" t="s">
        <v>67</v>
      </c>
      <c r="M886" s="38" t="s">
        <v>67</v>
      </c>
      <c r="N886" s="38">
        <v>0</v>
      </c>
      <c r="O886" s="173" t="s">
        <v>67</v>
      </c>
      <c r="P886" t="s">
        <v>67</v>
      </c>
      <c r="Q886">
        <v>0</v>
      </c>
      <c r="R886" s="38"/>
    </row>
    <row r="887" spans="1:18" x14ac:dyDescent="0.25">
      <c r="A887" s="38">
        <f>+COUNTIF($B$1:B887,ESTADISTICAS!B$9)</f>
        <v>25</v>
      </c>
      <c r="B887">
        <v>68</v>
      </c>
      <c r="C887" t="s">
        <v>162</v>
      </c>
      <c r="D887">
        <v>68895</v>
      </c>
      <c r="E887" s="38" t="s">
        <v>1084</v>
      </c>
      <c r="F887" s="38">
        <v>50</v>
      </c>
      <c r="G887" s="38">
        <v>43</v>
      </c>
      <c r="H887" s="38">
        <v>2</v>
      </c>
      <c r="I887" s="38">
        <v>2</v>
      </c>
      <c r="J887" s="38" t="s">
        <v>67</v>
      </c>
      <c r="K887" s="38" t="s">
        <v>67</v>
      </c>
      <c r="L887" s="38" t="s">
        <v>67</v>
      </c>
      <c r="M887" s="38" t="s">
        <v>67</v>
      </c>
      <c r="N887" s="38">
        <v>0</v>
      </c>
      <c r="O887" s="173" t="s">
        <v>67</v>
      </c>
      <c r="P887" t="s">
        <v>67</v>
      </c>
      <c r="Q887">
        <v>0</v>
      </c>
      <c r="R887" s="38"/>
    </row>
    <row r="888" spans="1:18" x14ac:dyDescent="0.25">
      <c r="A888" s="38">
        <f>+COUNTIF($B$1:B888,ESTADISTICAS!B$9)</f>
        <v>25</v>
      </c>
      <c r="B888">
        <v>70</v>
      </c>
      <c r="C888" t="s">
        <v>176</v>
      </c>
      <c r="D888">
        <v>70001</v>
      </c>
      <c r="E888" s="38" t="s">
        <v>1085</v>
      </c>
      <c r="F888" s="38">
        <v>12624</v>
      </c>
      <c r="G888" s="38">
        <v>15599</v>
      </c>
      <c r="H888" s="38">
        <v>14576</v>
      </c>
      <c r="I888" s="38">
        <v>16885</v>
      </c>
      <c r="J888" s="38">
        <v>18600</v>
      </c>
      <c r="K888" s="38">
        <v>18674</v>
      </c>
      <c r="L888" s="38">
        <v>20855</v>
      </c>
      <c r="M888" s="38">
        <v>23492</v>
      </c>
      <c r="N888" s="38">
        <v>21950</v>
      </c>
      <c r="O888" s="173">
        <v>23592</v>
      </c>
      <c r="P888">
        <v>25132</v>
      </c>
      <c r="Q888">
        <v>23702</v>
      </c>
    </row>
    <row r="889" spans="1:18" x14ac:dyDescent="0.25">
      <c r="A889" s="38">
        <f>+COUNTIF($B$1:B889,ESTADISTICAS!B$9)</f>
        <v>25</v>
      </c>
      <c r="B889">
        <v>70</v>
      </c>
      <c r="C889" t="s">
        <v>176</v>
      </c>
      <c r="D889">
        <v>70110</v>
      </c>
      <c r="E889" s="38" t="s">
        <v>534</v>
      </c>
      <c r="F889" s="38" t="s">
        <v>67</v>
      </c>
      <c r="G889" s="38" t="s">
        <v>67</v>
      </c>
      <c r="H889" s="38" t="s">
        <v>67</v>
      </c>
      <c r="I889" s="38" t="s">
        <v>67</v>
      </c>
      <c r="J889" s="38" t="s">
        <v>67</v>
      </c>
      <c r="K889" s="38" t="s">
        <v>67</v>
      </c>
      <c r="L889" s="38" t="s">
        <v>67</v>
      </c>
      <c r="M889" s="38">
        <v>1</v>
      </c>
      <c r="N889" s="38">
        <v>0</v>
      </c>
      <c r="O889" s="173">
        <v>5</v>
      </c>
      <c r="P889" t="s">
        <v>67</v>
      </c>
      <c r="Q889">
        <v>0</v>
      </c>
      <c r="R889" s="38"/>
    </row>
    <row r="890" spans="1:18" x14ac:dyDescent="0.25">
      <c r="A890" s="38">
        <f>+COUNTIF($B$1:B890,ESTADISTICAS!B$9)</f>
        <v>25</v>
      </c>
      <c r="B890">
        <v>70</v>
      </c>
      <c r="C890" t="s">
        <v>176</v>
      </c>
      <c r="D890">
        <v>70124</v>
      </c>
      <c r="E890" s="38" t="s">
        <v>1086</v>
      </c>
      <c r="F890" s="38" t="s">
        <v>67</v>
      </c>
      <c r="G890" s="38" t="s">
        <v>67</v>
      </c>
      <c r="H890" s="38" t="s">
        <v>67</v>
      </c>
      <c r="I890" s="38" t="s">
        <v>67</v>
      </c>
      <c r="J890" s="38" t="s">
        <v>67</v>
      </c>
      <c r="K890" s="38">
        <v>2</v>
      </c>
      <c r="L890" s="38">
        <v>1</v>
      </c>
      <c r="M890" s="38">
        <v>1</v>
      </c>
      <c r="N890" s="38">
        <v>0</v>
      </c>
      <c r="O890" s="173">
        <v>4</v>
      </c>
      <c r="P890" t="s">
        <v>67</v>
      </c>
      <c r="Q890">
        <v>0</v>
      </c>
      <c r="R890" s="38"/>
    </row>
    <row r="891" spans="1:18" x14ac:dyDescent="0.25">
      <c r="A891" s="38">
        <f>+COUNTIF($B$1:B891,ESTADISTICAS!B$9)</f>
        <v>25</v>
      </c>
      <c r="B891">
        <v>70</v>
      </c>
      <c r="C891" t="s">
        <v>176</v>
      </c>
      <c r="D891">
        <v>70204</v>
      </c>
      <c r="E891" s="38" t="s">
        <v>1087</v>
      </c>
      <c r="F891" s="38" t="s">
        <v>67</v>
      </c>
      <c r="G891" s="38" t="s">
        <v>67</v>
      </c>
      <c r="H891" s="38" t="s">
        <v>67</v>
      </c>
      <c r="I891" s="38" t="s">
        <v>67</v>
      </c>
      <c r="J891" s="38" t="s">
        <v>67</v>
      </c>
      <c r="K891" s="38">
        <v>2</v>
      </c>
      <c r="L891" s="38">
        <v>1</v>
      </c>
      <c r="M891" s="38">
        <v>2</v>
      </c>
      <c r="N891" s="38">
        <v>0</v>
      </c>
      <c r="O891" s="173">
        <v>9</v>
      </c>
      <c r="P891">
        <v>1</v>
      </c>
      <c r="Q891">
        <v>0</v>
      </c>
      <c r="R891" s="38"/>
    </row>
    <row r="892" spans="1:18" x14ac:dyDescent="0.25">
      <c r="A892" s="38">
        <f>+COUNTIF($B$1:B892,ESTADISTICAS!B$9)</f>
        <v>25</v>
      </c>
      <c r="B892">
        <v>70</v>
      </c>
      <c r="C892" t="s">
        <v>176</v>
      </c>
      <c r="D892">
        <v>70215</v>
      </c>
      <c r="E892" s="38" t="s">
        <v>1088</v>
      </c>
      <c r="F892" s="38">
        <v>1053</v>
      </c>
      <c r="G892" s="38">
        <v>1108</v>
      </c>
      <c r="H892" s="38">
        <v>1123</v>
      </c>
      <c r="I892" s="38">
        <v>1429</v>
      </c>
      <c r="J892" s="38">
        <v>1638</v>
      </c>
      <c r="K892" s="38">
        <v>1338</v>
      </c>
      <c r="L892" s="38">
        <v>1416</v>
      </c>
      <c r="M892" s="38">
        <v>1403</v>
      </c>
      <c r="N892" s="38">
        <v>1203</v>
      </c>
      <c r="O892" s="173">
        <v>1771</v>
      </c>
      <c r="P892">
        <v>1754</v>
      </c>
      <c r="Q892">
        <v>2138</v>
      </c>
      <c r="R892" s="38"/>
    </row>
    <row r="893" spans="1:18" x14ac:dyDescent="0.25">
      <c r="A893" s="38">
        <f>+COUNTIF($B$1:B893,ESTADISTICAS!B$9)</f>
        <v>25</v>
      </c>
      <c r="B893">
        <v>70</v>
      </c>
      <c r="C893" t="s">
        <v>176</v>
      </c>
      <c r="D893">
        <v>70221</v>
      </c>
      <c r="E893" s="38" t="s">
        <v>1089</v>
      </c>
      <c r="F893" s="38">
        <v>409</v>
      </c>
      <c r="G893" s="38">
        <v>650</v>
      </c>
      <c r="H893" s="38">
        <v>244</v>
      </c>
      <c r="I893" s="38">
        <v>205</v>
      </c>
      <c r="J893" s="38">
        <v>54</v>
      </c>
      <c r="K893" s="38">
        <v>131</v>
      </c>
      <c r="L893" s="38">
        <v>175</v>
      </c>
      <c r="M893" s="38">
        <v>308</v>
      </c>
      <c r="N893" s="38">
        <v>367</v>
      </c>
      <c r="O893" s="173">
        <v>422</v>
      </c>
      <c r="P893">
        <v>517</v>
      </c>
      <c r="Q893">
        <v>315</v>
      </c>
      <c r="R893" s="38"/>
    </row>
    <row r="894" spans="1:18" x14ac:dyDescent="0.25">
      <c r="A894" s="38">
        <f>+COUNTIF($B$1:B894,ESTADISTICAS!B$9)</f>
        <v>25</v>
      </c>
      <c r="B894">
        <v>70</v>
      </c>
      <c r="C894" t="s">
        <v>1592</v>
      </c>
      <c r="D894">
        <v>70230</v>
      </c>
      <c r="E894" s="38" t="s">
        <v>2031</v>
      </c>
      <c r="O894" s="173">
        <v>4</v>
      </c>
      <c r="P894" t="s">
        <v>67</v>
      </c>
      <c r="Q894">
        <v>0</v>
      </c>
      <c r="R894" s="38"/>
    </row>
    <row r="895" spans="1:18" x14ac:dyDescent="0.25">
      <c r="A895" s="38">
        <f>+COUNTIF($B$1:B895,ESTADISTICAS!B$9)</f>
        <v>25</v>
      </c>
      <c r="B895">
        <v>70</v>
      </c>
      <c r="C895" t="s">
        <v>1592</v>
      </c>
      <c r="D895">
        <v>70233</v>
      </c>
      <c r="E895" s="38" t="s">
        <v>2032</v>
      </c>
      <c r="O895" s="173">
        <v>4</v>
      </c>
      <c r="P895">
        <v>2</v>
      </c>
      <c r="Q895">
        <v>0</v>
      </c>
      <c r="R895" s="38"/>
    </row>
    <row r="896" spans="1:18" x14ac:dyDescent="0.25">
      <c r="A896" s="38">
        <f>+COUNTIF($B$1:B896,ESTADISTICAS!B$9)</f>
        <v>25</v>
      </c>
      <c r="B896">
        <v>70</v>
      </c>
      <c r="C896" t="s">
        <v>176</v>
      </c>
      <c r="D896">
        <v>70235</v>
      </c>
      <c r="E896" s="38" t="s">
        <v>1090</v>
      </c>
      <c r="F896" s="38" t="s">
        <v>67</v>
      </c>
      <c r="G896" s="38">
        <v>18</v>
      </c>
      <c r="H896" s="38">
        <v>18</v>
      </c>
      <c r="I896" s="38">
        <v>19</v>
      </c>
      <c r="J896" s="38" t="s">
        <v>67</v>
      </c>
      <c r="K896" s="38">
        <v>4</v>
      </c>
      <c r="L896" s="38" t="s">
        <v>67</v>
      </c>
      <c r="M896" s="38">
        <v>10</v>
      </c>
      <c r="N896" s="38">
        <v>0</v>
      </c>
      <c r="O896" s="173">
        <v>23</v>
      </c>
      <c r="P896" t="s">
        <v>67</v>
      </c>
      <c r="Q896">
        <v>0</v>
      </c>
      <c r="R896" s="38"/>
    </row>
    <row r="897" spans="1:18" x14ac:dyDescent="0.25">
      <c r="A897" s="38">
        <f>+COUNTIF($B$1:B897,ESTADISTICAS!B$9)</f>
        <v>25</v>
      </c>
      <c r="B897">
        <v>70</v>
      </c>
      <c r="C897" t="s">
        <v>176</v>
      </c>
      <c r="D897">
        <v>70265</v>
      </c>
      <c r="E897" s="38" t="s">
        <v>1091</v>
      </c>
      <c r="F897" s="38" t="s">
        <v>67</v>
      </c>
      <c r="G897" s="38" t="s">
        <v>67</v>
      </c>
      <c r="H897" s="38" t="s">
        <v>67</v>
      </c>
      <c r="I897" s="38" t="s">
        <v>67</v>
      </c>
      <c r="J897" s="38" t="s">
        <v>67</v>
      </c>
      <c r="K897" s="38">
        <v>1</v>
      </c>
      <c r="L897" s="38" t="s">
        <v>67</v>
      </c>
      <c r="M897" s="38" t="s">
        <v>67</v>
      </c>
      <c r="N897" s="38">
        <v>0</v>
      </c>
      <c r="O897" s="173" t="s">
        <v>67</v>
      </c>
      <c r="P897" t="s">
        <v>67</v>
      </c>
      <c r="Q897">
        <v>0</v>
      </c>
      <c r="R897" s="38"/>
    </row>
    <row r="898" spans="1:18" x14ac:dyDescent="0.25">
      <c r="A898" s="38">
        <f>+COUNTIF($B$1:B898,ESTADISTICAS!B$9)</f>
        <v>25</v>
      </c>
      <c r="B898">
        <v>70</v>
      </c>
      <c r="C898" t="s">
        <v>176</v>
      </c>
      <c r="D898">
        <v>70400</v>
      </c>
      <c r="E898" s="38" t="s">
        <v>2669</v>
      </c>
      <c r="F898" s="38">
        <v>16</v>
      </c>
      <c r="G898" s="38">
        <v>11</v>
      </c>
      <c r="H898" s="38">
        <v>23</v>
      </c>
      <c r="I898" s="38">
        <v>16</v>
      </c>
      <c r="J898" s="38">
        <v>55</v>
      </c>
      <c r="K898" s="38">
        <v>39</v>
      </c>
      <c r="L898" s="38">
        <v>58</v>
      </c>
      <c r="M898" s="38">
        <v>56</v>
      </c>
      <c r="N898" s="38">
        <v>51</v>
      </c>
      <c r="O898" s="173">
        <v>23</v>
      </c>
      <c r="P898">
        <v>22</v>
      </c>
      <c r="Q898">
        <v>50</v>
      </c>
      <c r="R898" s="38"/>
    </row>
    <row r="899" spans="1:18" x14ac:dyDescent="0.25">
      <c r="A899" s="38">
        <f>+COUNTIF($B$1:B899,ESTADISTICAS!B$9)</f>
        <v>25</v>
      </c>
      <c r="B899">
        <v>70</v>
      </c>
      <c r="C899" t="s">
        <v>176</v>
      </c>
      <c r="D899">
        <v>70418</v>
      </c>
      <c r="E899" s="38" t="s">
        <v>1092</v>
      </c>
      <c r="F899" s="38" t="s">
        <v>67</v>
      </c>
      <c r="G899" s="38" t="s">
        <v>67</v>
      </c>
      <c r="H899" s="38">
        <v>19</v>
      </c>
      <c r="I899" s="38">
        <v>1</v>
      </c>
      <c r="J899" s="38" t="s">
        <v>67</v>
      </c>
      <c r="K899" s="38">
        <v>11</v>
      </c>
      <c r="L899" s="38" t="s">
        <v>67</v>
      </c>
      <c r="M899" s="38" t="s">
        <v>67</v>
      </c>
      <c r="N899" s="38">
        <v>0</v>
      </c>
      <c r="O899" s="173">
        <v>11</v>
      </c>
      <c r="P899">
        <v>1</v>
      </c>
      <c r="Q899">
        <v>0</v>
      </c>
      <c r="R899" s="38"/>
    </row>
    <row r="900" spans="1:18" x14ac:dyDescent="0.25">
      <c r="A900" s="38">
        <f>+COUNTIF($B$1:B900,ESTADISTICAS!B$9)</f>
        <v>25</v>
      </c>
      <c r="B900">
        <v>70</v>
      </c>
      <c r="C900" t="s">
        <v>176</v>
      </c>
      <c r="D900">
        <v>70429</v>
      </c>
      <c r="E900" s="38" t="s">
        <v>1093</v>
      </c>
      <c r="F900" s="38">
        <v>1</v>
      </c>
      <c r="G900" s="38">
        <v>18</v>
      </c>
      <c r="H900" s="38">
        <v>2</v>
      </c>
      <c r="I900" s="38">
        <v>2</v>
      </c>
      <c r="J900" s="38" t="s">
        <v>67</v>
      </c>
      <c r="K900" s="38" t="s">
        <v>67</v>
      </c>
      <c r="L900" s="38" t="s">
        <v>67</v>
      </c>
      <c r="M900" s="38">
        <v>2</v>
      </c>
      <c r="N900" s="38">
        <v>41</v>
      </c>
      <c r="O900" s="173">
        <v>73</v>
      </c>
      <c r="P900">
        <v>67</v>
      </c>
      <c r="Q900">
        <v>89</v>
      </c>
      <c r="R900" s="38"/>
    </row>
    <row r="901" spans="1:18" x14ac:dyDescent="0.25">
      <c r="A901" s="38">
        <f>+COUNTIF($B$1:B901,ESTADISTICAS!B$9)</f>
        <v>25</v>
      </c>
      <c r="B901">
        <v>70</v>
      </c>
      <c r="C901" t="s">
        <v>176</v>
      </c>
      <c r="D901">
        <v>70473</v>
      </c>
      <c r="E901" s="38" t="s">
        <v>1094</v>
      </c>
      <c r="F901" s="38">
        <v>1</v>
      </c>
      <c r="G901" s="38" t="s">
        <v>67</v>
      </c>
      <c r="H901" s="38">
        <v>1</v>
      </c>
      <c r="I901" s="38" t="s">
        <v>67</v>
      </c>
      <c r="J901" s="38" t="s">
        <v>67</v>
      </c>
      <c r="K901" s="38">
        <v>6</v>
      </c>
      <c r="L901" s="38" t="s">
        <v>67</v>
      </c>
      <c r="M901" s="38" t="s">
        <v>67</v>
      </c>
      <c r="N901" s="38">
        <v>0</v>
      </c>
      <c r="O901" s="173">
        <v>5</v>
      </c>
      <c r="P901" t="s">
        <v>67</v>
      </c>
      <c r="Q901">
        <v>0</v>
      </c>
      <c r="R901" s="38"/>
    </row>
    <row r="902" spans="1:18" x14ac:dyDescent="0.25">
      <c r="A902" s="38">
        <f>+COUNTIF($B$1:B902,ESTADISTICAS!B$9)</f>
        <v>25</v>
      </c>
      <c r="B902">
        <v>70</v>
      </c>
      <c r="C902" t="s">
        <v>176</v>
      </c>
      <c r="D902">
        <v>70508</v>
      </c>
      <c r="E902" s="38" t="s">
        <v>1095</v>
      </c>
      <c r="F902" s="38" t="s">
        <v>67</v>
      </c>
      <c r="G902" s="38" t="s">
        <v>67</v>
      </c>
      <c r="H902" s="38" t="s">
        <v>67</v>
      </c>
      <c r="I902" s="38" t="s">
        <v>67</v>
      </c>
      <c r="J902" s="38" t="s">
        <v>67</v>
      </c>
      <c r="K902" s="38">
        <v>6</v>
      </c>
      <c r="L902" s="38">
        <v>1</v>
      </c>
      <c r="M902" s="38">
        <v>18</v>
      </c>
      <c r="N902" s="38">
        <v>3</v>
      </c>
      <c r="O902" s="173">
        <v>15</v>
      </c>
      <c r="P902">
        <v>6</v>
      </c>
      <c r="Q902">
        <v>3</v>
      </c>
      <c r="R902" s="38"/>
    </row>
    <row r="903" spans="1:18" x14ac:dyDescent="0.25">
      <c r="A903" s="38">
        <f>+COUNTIF($B$1:B903,ESTADISTICAS!B$9)</f>
        <v>25</v>
      </c>
      <c r="B903" s="172">
        <v>70</v>
      </c>
      <c r="C903" t="s">
        <v>176</v>
      </c>
      <c r="D903">
        <v>70523</v>
      </c>
      <c r="E903" s="38" t="s">
        <v>1096</v>
      </c>
      <c r="F903" s="38">
        <v>32</v>
      </c>
      <c r="G903" s="38">
        <v>41</v>
      </c>
      <c r="H903" s="38">
        <v>45</v>
      </c>
      <c r="I903" s="38">
        <v>12</v>
      </c>
      <c r="J903" s="38">
        <v>18</v>
      </c>
      <c r="K903" s="38">
        <v>4</v>
      </c>
      <c r="L903" s="38" t="s">
        <v>67</v>
      </c>
      <c r="M903" s="38" t="s">
        <v>67</v>
      </c>
      <c r="N903" s="38">
        <v>0</v>
      </c>
      <c r="O903" s="173">
        <v>2</v>
      </c>
      <c r="P903">
        <v>3</v>
      </c>
      <c r="Q903">
        <v>0</v>
      </c>
      <c r="R903" s="38"/>
    </row>
    <row r="904" spans="1:18" x14ac:dyDescent="0.25">
      <c r="A904" s="38">
        <f>+COUNTIF($B$1:B904,ESTADISTICAS!B$9)</f>
        <v>25</v>
      </c>
      <c r="B904">
        <v>70</v>
      </c>
      <c r="C904" t="s">
        <v>176</v>
      </c>
      <c r="D904">
        <v>70670</v>
      </c>
      <c r="E904" s="38" t="s">
        <v>1097</v>
      </c>
      <c r="F904" s="38">
        <v>49</v>
      </c>
      <c r="G904" s="38">
        <v>35</v>
      </c>
      <c r="H904" s="38">
        <v>41</v>
      </c>
      <c r="I904" s="38">
        <v>46</v>
      </c>
      <c r="J904" s="38">
        <v>80</v>
      </c>
      <c r="K904" s="38">
        <v>12</v>
      </c>
      <c r="L904" s="38" t="s">
        <v>67</v>
      </c>
      <c r="M904" s="38">
        <v>1</v>
      </c>
      <c r="N904" s="38">
        <v>0</v>
      </c>
      <c r="O904" s="173">
        <v>24</v>
      </c>
      <c r="P904">
        <v>1</v>
      </c>
      <c r="Q904">
        <v>0</v>
      </c>
      <c r="R904" s="38"/>
    </row>
    <row r="905" spans="1:18" x14ac:dyDescent="0.25">
      <c r="A905" s="38">
        <f>+COUNTIF($B$1:B905,ESTADISTICAS!B$9)</f>
        <v>25</v>
      </c>
      <c r="B905">
        <v>70</v>
      </c>
      <c r="C905" t="s">
        <v>176</v>
      </c>
      <c r="D905">
        <v>70678</v>
      </c>
      <c r="E905" s="38" t="s">
        <v>1098</v>
      </c>
      <c r="F905" s="38" t="s">
        <v>67</v>
      </c>
      <c r="G905" s="38" t="s">
        <v>67</v>
      </c>
      <c r="H905" s="38" t="s">
        <v>67</v>
      </c>
      <c r="I905" s="38" t="s">
        <v>67</v>
      </c>
      <c r="J905" s="38" t="s">
        <v>67</v>
      </c>
      <c r="K905" s="38">
        <v>1</v>
      </c>
      <c r="L905" s="38" t="s">
        <v>67</v>
      </c>
      <c r="M905" s="38">
        <v>3</v>
      </c>
      <c r="N905" s="38">
        <v>0</v>
      </c>
      <c r="O905" s="173">
        <v>32</v>
      </c>
      <c r="P905">
        <v>16</v>
      </c>
      <c r="Q905">
        <v>15</v>
      </c>
      <c r="R905" s="38"/>
    </row>
    <row r="906" spans="1:18" x14ac:dyDescent="0.25">
      <c r="A906" s="38">
        <f>+COUNTIF($B$1:B906,ESTADISTICAS!B$9)</f>
        <v>25</v>
      </c>
      <c r="B906">
        <v>70</v>
      </c>
      <c r="C906" t="s">
        <v>176</v>
      </c>
      <c r="D906">
        <v>70702</v>
      </c>
      <c r="E906" s="38" t="s">
        <v>1099</v>
      </c>
      <c r="F906" s="38" t="s">
        <v>67</v>
      </c>
      <c r="G906" s="38" t="s">
        <v>67</v>
      </c>
      <c r="H906" s="38" t="s">
        <v>67</v>
      </c>
      <c r="I906" s="38" t="s">
        <v>67</v>
      </c>
      <c r="J906" s="38" t="s">
        <v>67</v>
      </c>
      <c r="K906" s="38">
        <v>6</v>
      </c>
      <c r="L906" s="38" t="s">
        <v>67</v>
      </c>
      <c r="M906" s="38">
        <v>1</v>
      </c>
      <c r="N906" s="38">
        <v>0</v>
      </c>
      <c r="O906" s="173">
        <v>26</v>
      </c>
      <c r="P906" t="s">
        <v>67</v>
      </c>
      <c r="Q906">
        <v>0</v>
      </c>
      <c r="R906" s="38"/>
    </row>
    <row r="907" spans="1:18" x14ac:dyDescent="0.25">
      <c r="A907" s="38">
        <f>+COUNTIF($B$1:B907,ESTADISTICAS!B$9)</f>
        <v>25</v>
      </c>
      <c r="B907">
        <v>70</v>
      </c>
      <c r="C907" t="s">
        <v>176</v>
      </c>
      <c r="D907">
        <v>70708</v>
      </c>
      <c r="E907" s="38" t="s">
        <v>1100</v>
      </c>
      <c r="F907" s="38">
        <v>147</v>
      </c>
      <c r="G907" s="38">
        <v>287</v>
      </c>
      <c r="H907" s="38">
        <v>357</v>
      </c>
      <c r="I907" s="38">
        <v>374</v>
      </c>
      <c r="J907" s="38">
        <v>283</v>
      </c>
      <c r="K907" s="38">
        <v>213</v>
      </c>
      <c r="L907" s="38">
        <v>141</v>
      </c>
      <c r="M907" s="38">
        <v>11</v>
      </c>
      <c r="N907" s="38">
        <v>49</v>
      </c>
      <c r="O907" s="173">
        <v>50</v>
      </c>
      <c r="P907">
        <v>43</v>
      </c>
      <c r="Q907">
        <v>29</v>
      </c>
      <c r="R907" s="38"/>
    </row>
    <row r="908" spans="1:18" x14ac:dyDescent="0.25">
      <c r="A908" s="38">
        <f>+COUNTIF($B$1:B908,ESTADISTICAS!B$9)</f>
        <v>25</v>
      </c>
      <c r="B908">
        <v>70</v>
      </c>
      <c r="C908" t="s">
        <v>176</v>
      </c>
      <c r="D908">
        <v>70713</v>
      </c>
      <c r="E908" s="38" t="s">
        <v>1101</v>
      </c>
      <c r="F908" s="38">
        <v>146</v>
      </c>
      <c r="G908" s="38">
        <v>119</v>
      </c>
      <c r="H908" s="38">
        <v>107</v>
      </c>
      <c r="I908" s="38">
        <v>121</v>
      </c>
      <c r="J908" s="38">
        <v>74</v>
      </c>
      <c r="K908" s="38">
        <v>50</v>
      </c>
      <c r="L908" s="38">
        <v>216</v>
      </c>
      <c r="M908" s="38">
        <v>1</v>
      </c>
      <c r="N908" s="38">
        <v>0</v>
      </c>
      <c r="O908" s="173">
        <v>9</v>
      </c>
      <c r="P908">
        <v>1</v>
      </c>
      <c r="Q908">
        <v>0</v>
      </c>
      <c r="R908" s="38"/>
    </row>
    <row r="909" spans="1:18" x14ac:dyDescent="0.25">
      <c r="A909" s="38">
        <f>+COUNTIF($B$1:B909,ESTADISTICAS!B$9)</f>
        <v>25</v>
      </c>
      <c r="B909">
        <v>70</v>
      </c>
      <c r="C909" t="s">
        <v>176</v>
      </c>
      <c r="D909">
        <v>70717</v>
      </c>
      <c r="E909" s="38" t="s">
        <v>1102</v>
      </c>
      <c r="F909" s="38" t="s">
        <v>67</v>
      </c>
      <c r="G909" s="38" t="s">
        <v>67</v>
      </c>
      <c r="H909" s="38" t="s">
        <v>67</v>
      </c>
      <c r="I909" s="38" t="s">
        <v>67</v>
      </c>
      <c r="J909" s="38" t="s">
        <v>67</v>
      </c>
      <c r="K909" s="38">
        <v>7</v>
      </c>
      <c r="L909" s="38">
        <v>1</v>
      </c>
      <c r="M909" s="38">
        <v>3</v>
      </c>
      <c r="N909" s="38">
        <v>0</v>
      </c>
      <c r="O909" s="173">
        <v>6</v>
      </c>
      <c r="P909">
        <v>1</v>
      </c>
      <c r="Q909">
        <v>0</v>
      </c>
      <c r="R909" s="38"/>
    </row>
    <row r="910" spans="1:18" x14ac:dyDescent="0.25">
      <c r="A910" s="38">
        <f>+COUNTIF($B$1:B910,ESTADISTICAS!B$9)</f>
        <v>25</v>
      </c>
      <c r="B910">
        <v>70</v>
      </c>
      <c r="C910" t="s">
        <v>176</v>
      </c>
      <c r="D910">
        <v>70742</v>
      </c>
      <c r="E910" s="38" t="s">
        <v>2685</v>
      </c>
      <c r="F910" s="38">
        <v>59</v>
      </c>
      <c r="G910" s="38">
        <v>218</v>
      </c>
      <c r="H910" s="38">
        <v>145</v>
      </c>
      <c r="I910" s="38">
        <v>203</v>
      </c>
      <c r="J910" s="38">
        <v>163</v>
      </c>
      <c r="K910" s="38">
        <v>106</v>
      </c>
      <c r="L910" s="38" t="s">
        <v>67</v>
      </c>
      <c r="M910" s="38">
        <v>5</v>
      </c>
      <c r="N910" s="38">
        <v>45</v>
      </c>
      <c r="O910" s="173">
        <v>49</v>
      </c>
      <c r="P910">
        <v>59</v>
      </c>
      <c r="Q910">
        <v>74</v>
      </c>
      <c r="R910" s="38"/>
    </row>
    <row r="911" spans="1:18" x14ac:dyDescent="0.25">
      <c r="A911" s="38">
        <f>+COUNTIF($B$1:B911,ESTADISTICAS!B$9)</f>
        <v>25</v>
      </c>
      <c r="B911">
        <v>70</v>
      </c>
      <c r="C911" t="s">
        <v>176</v>
      </c>
      <c r="D911">
        <v>70771</v>
      </c>
      <c r="E911" s="38" t="s">
        <v>176</v>
      </c>
      <c r="F911" s="38">
        <v>2</v>
      </c>
      <c r="G911" s="38" t="s">
        <v>67</v>
      </c>
      <c r="H911" s="38">
        <v>2</v>
      </c>
      <c r="I911" s="38">
        <v>2</v>
      </c>
      <c r="J911" s="38" t="s">
        <v>67</v>
      </c>
      <c r="K911" s="38" t="s">
        <v>67</v>
      </c>
      <c r="L911" s="38" t="s">
        <v>67</v>
      </c>
      <c r="M911" s="38" t="s">
        <v>67</v>
      </c>
      <c r="N911" s="38">
        <v>0</v>
      </c>
      <c r="O911" s="173">
        <v>3</v>
      </c>
      <c r="P911">
        <v>1</v>
      </c>
      <c r="Q911">
        <v>0</v>
      </c>
      <c r="R911" s="38"/>
    </row>
    <row r="912" spans="1:18" x14ac:dyDescent="0.25">
      <c r="A912" s="38">
        <f>+COUNTIF($B$1:B912,ESTADISTICAS!B$9)</f>
        <v>25</v>
      </c>
      <c r="B912">
        <v>70</v>
      </c>
      <c r="C912" t="s">
        <v>176</v>
      </c>
      <c r="D912">
        <v>70820</v>
      </c>
      <c r="E912" s="38" t="s">
        <v>1103</v>
      </c>
      <c r="F912" s="38">
        <v>90</v>
      </c>
      <c r="G912" s="38">
        <v>106</v>
      </c>
      <c r="H912" s="38">
        <v>184</v>
      </c>
      <c r="I912" s="38">
        <v>20</v>
      </c>
      <c r="J912" s="38">
        <v>66</v>
      </c>
      <c r="K912" s="38">
        <v>32</v>
      </c>
      <c r="L912" s="38">
        <v>22</v>
      </c>
      <c r="M912" s="38">
        <v>49</v>
      </c>
      <c r="N912" s="38">
        <v>24</v>
      </c>
      <c r="O912" s="173">
        <v>43</v>
      </c>
      <c r="P912" t="s">
        <v>67</v>
      </c>
      <c r="Q912">
        <v>0</v>
      </c>
      <c r="R912" s="38"/>
    </row>
    <row r="913" spans="1:18" x14ac:dyDescent="0.25">
      <c r="A913" s="38">
        <f>+COUNTIF($B$1:B913,ESTADISTICAS!B$9)</f>
        <v>25</v>
      </c>
      <c r="B913">
        <v>70</v>
      </c>
      <c r="C913" t="s">
        <v>176</v>
      </c>
      <c r="D913">
        <v>70823</v>
      </c>
      <c r="E913" s="38" t="s">
        <v>1104</v>
      </c>
      <c r="F913" s="38">
        <v>5</v>
      </c>
      <c r="G913" s="38">
        <v>25</v>
      </c>
      <c r="H913" s="38" t="s">
        <v>67</v>
      </c>
      <c r="I913" s="38">
        <v>1</v>
      </c>
      <c r="J913" s="38" t="s">
        <v>67</v>
      </c>
      <c r="K913" s="38">
        <v>3</v>
      </c>
      <c r="L913" s="38" t="s">
        <v>67</v>
      </c>
      <c r="M913" s="38">
        <v>1</v>
      </c>
      <c r="N913" s="38">
        <v>0</v>
      </c>
      <c r="O913" s="173">
        <v>8</v>
      </c>
      <c r="P913">
        <v>142</v>
      </c>
      <c r="Q913">
        <v>0</v>
      </c>
      <c r="R913" s="38"/>
    </row>
    <row r="914" spans="1:18" x14ac:dyDescent="0.25">
      <c r="A914" s="38">
        <f>+COUNTIF($B$1:B914,ESTADISTICAS!B$9)</f>
        <v>25</v>
      </c>
      <c r="B914">
        <v>73</v>
      </c>
      <c r="C914" t="s">
        <v>93</v>
      </c>
      <c r="D914">
        <v>73001</v>
      </c>
      <c r="E914" s="38" t="s">
        <v>2686</v>
      </c>
      <c r="F914" s="38">
        <v>26117</v>
      </c>
      <c r="G914" s="38">
        <v>29502</v>
      </c>
      <c r="H914" s="38">
        <v>31683</v>
      </c>
      <c r="I914" s="38">
        <v>36495</v>
      </c>
      <c r="J914" s="38">
        <v>40728</v>
      </c>
      <c r="K914" s="38">
        <v>40359</v>
      </c>
      <c r="L914" s="38">
        <v>41687</v>
      </c>
      <c r="M914" s="38">
        <v>42065</v>
      </c>
      <c r="N914" s="38">
        <v>40974</v>
      </c>
      <c r="O914" s="173">
        <v>38603</v>
      </c>
      <c r="P914">
        <v>44096</v>
      </c>
      <c r="Q914">
        <v>38463</v>
      </c>
      <c r="R914" s="38"/>
    </row>
    <row r="915" spans="1:18" x14ac:dyDescent="0.25">
      <c r="A915" s="38">
        <f>+COUNTIF($B$1:B915,ESTADISTICAS!B$9)</f>
        <v>25</v>
      </c>
      <c r="B915">
        <v>73</v>
      </c>
      <c r="C915" t="s">
        <v>93</v>
      </c>
      <c r="D915">
        <v>73024</v>
      </c>
      <c r="E915" s="38" t="s">
        <v>1105</v>
      </c>
      <c r="F915" s="38" t="s">
        <v>67</v>
      </c>
      <c r="G915" s="38">
        <v>33</v>
      </c>
      <c r="H915" s="38">
        <v>30</v>
      </c>
      <c r="I915" s="38">
        <v>19</v>
      </c>
      <c r="J915" s="38" t="s">
        <v>67</v>
      </c>
      <c r="K915" s="38" t="s">
        <v>67</v>
      </c>
      <c r="L915" s="38" t="s">
        <v>67</v>
      </c>
      <c r="M915" s="38" t="s">
        <v>67</v>
      </c>
      <c r="N915" s="38">
        <v>0</v>
      </c>
      <c r="O915" s="173">
        <v>2</v>
      </c>
      <c r="P915" t="s">
        <v>67</v>
      </c>
      <c r="Q915">
        <v>0</v>
      </c>
      <c r="R915" s="38"/>
    </row>
    <row r="916" spans="1:18" x14ac:dyDescent="0.25">
      <c r="A916" s="38">
        <f>+COUNTIF($B$1:B916,ESTADISTICAS!B$9)</f>
        <v>25</v>
      </c>
      <c r="B916">
        <v>73</v>
      </c>
      <c r="C916" t="s">
        <v>93</v>
      </c>
      <c r="D916">
        <v>73026</v>
      </c>
      <c r="E916" s="38" t="s">
        <v>1106</v>
      </c>
      <c r="F916" s="38">
        <v>53</v>
      </c>
      <c r="G916" s="38">
        <v>18</v>
      </c>
      <c r="H916" s="38">
        <v>46</v>
      </c>
      <c r="I916" s="38">
        <v>35</v>
      </c>
      <c r="J916" s="38">
        <v>50</v>
      </c>
      <c r="K916" s="38" t="s">
        <v>67</v>
      </c>
      <c r="L916" s="38" t="s">
        <v>67</v>
      </c>
      <c r="M916" s="38">
        <v>1</v>
      </c>
      <c r="N916" s="38">
        <v>0</v>
      </c>
      <c r="O916" s="173">
        <v>2</v>
      </c>
      <c r="P916" t="s">
        <v>67</v>
      </c>
      <c r="Q916">
        <v>0</v>
      </c>
      <c r="R916" s="38"/>
    </row>
    <row r="917" spans="1:18" x14ac:dyDescent="0.25">
      <c r="A917" s="38">
        <f>+COUNTIF($B$1:B917,ESTADISTICAS!B$9)</f>
        <v>25</v>
      </c>
      <c r="B917">
        <v>73</v>
      </c>
      <c r="C917" t="s">
        <v>93</v>
      </c>
      <c r="D917">
        <v>73030</v>
      </c>
      <c r="E917" s="38" t="s">
        <v>1107</v>
      </c>
      <c r="F917" s="38">
        <v>20</v>
      </c>
      <c r="G917" s="38">
        <v>69</v>
      </c>
      <c r="H917" s="38">
        <v>50</v>
      </c>
      <c r="I917" s="38">
        <v>1</v>
      </c>
      <c r="J917" s="38" t="s">
        <v>67</v>
      </c>
      <c r="K917" s="38" t="s">
        <v>67</v>
      </c>
      <c r="L917" s="38" t="s">
        <v>67</v>
      </c>
      <c r="M917" s="38" t="s">
        <v>67</v>
      </c>
      <c r="N917" s="38">
        <v>0</v>
      </c>
      <c r="O917" s="173" t="s">
        <v>67</v>
      </c>
      <c r="P917" t="s">
        <v>67</v>
      </c>
      <c r="Q917">
        <v>0</v>
      </c>
      <c r="R917" s="38"/>
    </row>
    <row r="918" spans="1:18" x14ac:dyDescent="0.25">
      <c r="A918" s="38">
        <f>+COUNTIF($B$1:B918,ESTADISTICAS!B$9)</f>
        <v>25</v>
      </c>
      <c r="B918">
        <v>73</v>
      </c>
      <c r="C918" t="s">
        <v>93</v>
      </c>
      <c r="D918">
        <v>73043</v>
      </c>
      <c r="E918" s="38" t="s">
        <v>1108</v>
      </c>
      <c r="F918" s="38">
        <v>87</v>
      </c>
      <c r="G918" s="38">
        <v>82</v>
      </c>
      <c r="H918" s="38">
        <v>32</v>
      </c>
      <c r="I918" s="38">
        <v>20</v>
      </c>
      <c r="J918" s="38" t="s">
        <v>67</v>
      </c>
      <c r="K918" s="38" t="s">
        <v>67</v>
      </c>
      <c r="L918" s="38">
        <v>40</v>
      </c>
      <c r="M918" s="38" t="s">
        <v>67</v>
      </c>
      <c r="N918" s="38">
        <v>0</v>
      </c>
      <c r="O918" s="173" t="s">
        <v>67</v>
      </c>
      <c r="P918" t="s">
        <v>67</v>
      </c>
      <c r="Q918">
        <v>0</v>
      </c>
      <c r="R918" s="38"/>
    </row>
    <row r="919" spans="1:18" x14ac:dyDescent="0.25">
      <c r="A919" s="38">
        <f>+COUNTIF($B$1:B919,ESTADISTICAS!B$9)</f>
        <v>25</v>
      </c>
      <c r="B919">
        <v>73</v>
      </c>
      <c r="C919" t="s">
        <v>93</v>
      </c>
      <c r="D919">
        <v>73055</v>
      </c>
      <c r="E919" s="38" t="s">
        <v>1109</v>
      </c>
      <c r="F919" s="38">
        <v>33</v>
      </c>
      <c r="G919" s="38">
        <v>147</v>
      </c>
      <c r="H919" s="38">
        <v>92</v>
      </c>
      <c r="I919" s="38">
        <v>92</v>
      </c>
      <c r="J919" s="38">
        <v>37</v>
      </c>
      <c r="K919" s="38">
        <v>37</v>
      </c>
      <c r="L919" s="38" t="s">
        <v>67</v>
      </c>
      <c r="M919" s="38">
        <v>3</v>
      </c>
      <c r="N919" s="38">
        <v>0</v>
      </c>
      <c r="O919" s="173">
        <v>1</v>
      </c>
      <c r="P919" t="s">
        <v>67</v>
      </c>
      <c r="Q919">
        <v>0</v>
      </c>
      <c r="R919" s="38"/>
    </row>
    <row r="920" spans="1:18" x14ac:dyDescent="0.25">
      <c r="A920" s="38">
        <f>+COUNTIF($B$1:B920,ESTADISTICAS!B$9)</f>
        <v>25</v>
      </c>
      <c r="B920">
        <v>73</v>
      </c>
      <c r="C920" t="s">
        <v>93</v>
      </c>
      <c r="D920">
        <v>73067</v>
      </c>
      <c r="E920" s="38" t="s">
        <v>1110</v>
      </c>
      <c r="F920" s="38">
        <v>97</v>
      </c>
      <c r="G920" s="38">
        <v>9</v>
      </c>
      <c r="H920" s="38">
        <v>17</v>
      </c>
      <c r="I920" s="38">
        <v>16</v>
      </c>
      <c r="J920" s="38">
        <v>5</v>
      </c>
      <c r="K920" s="38" t="s">
        <v>67</v>
      </c>
      <c r="L920" s="38" t="s">
        <v>67</v>
      </c>
      <c r="M920" s="38" t="s">
        <v>67</v>
      </c>
      <c r="N920" s="38">
        <v>0</v>
      </c>
      <c r="O920" s="173" t="s">
        <v>67</v>
      </c>
      <c r="P920" t="s">
        <v>67</v>
      </c>
      <c r="Q920">
        <v>0</v>
      </c>
      <c r="R920" s="38"/>
    </row>
    <row r="921" spans="1:18" x14ac:dyDescent="0.25">
      <c r="A921" s="38">
        <f>+COUNTIF($B$1:B921,ESTADISTICAS!B$9)</f>
        <v>25</v>
      </c>
      <c r="B921">
        <v>73</v>
      </c>
      <c r="C921" t="s">
        <v>93</v>
      </c>
      <c r="D921">
        <v>73124</v>
      </c>
      <c r="E921" s="38" t="s">
        <v>1111</v>
      </c>
      <c r="F921" s="38">
        <v>191</v>
      </c>
      <c r="G921" s="38">
        <v>427</v>
      </c>
      <c r="H921" s="38">
        <v>430</v>
      </c>
      <c r="I921" s="38">
        <v>359</v>
      </c>
      <c r="J921" s="38">
        <v>177</v>
      </c>
      <c r="K921" s="38">
        <v>35</v>
      </c>
      <c r="L921" s="38">
        <v>13</v>
      </c>
      <c r="M921" s="38" t="s">
        <v>67</v>
      </c>
      <c r="N921" s="38">
        <v>0</v>
      </c>
      <c r="O921" s="173">
        <v>0</v>
      </c>
      <c r="P921" t="s">
        <v>67</v>
      </c>
      <c r="Q921">
        <v>115</v>
      </c>
      <c r="R921" s="38"/>
    </row>
    <row r="922" spans="1:18" x14ac:dyDescent="0.25">
      <c r="A922" s="38">
        <f>+COUNTIF($B$1:B922,ESTADISTICAS!B$9)</f>
        <v>25</v>
      </c>
      <c r="B922">
        <v>73</v>
      </c>
      <c r="C922" t="s">
        <v>93</v>
      </c>
      <c r="D922">
        <v>73148</v>
      </c>
      <c r="E922" s="38" t="s">
        <v>1112</v>
      </c>
      <c r="F922" s="38">
        <v>124</v>
      </c>
      <c r="G922" s="38">
        <v>109</v>
      </c>
      <c r="H922" s="38">
        <v>142</v>
      </c>
      <c r="I922" s="38">
        <v>142</v>
      </c>
      <c r="J922" s="38">
        <v>92</v>
      </c>
      <c r="K922" s="38">
        <v>71</v>
      </c>
      <c r="L922" s="38">
        <v>49</v>
      </c>
      <c r="M922" s="38">
        <v>47</v>
      </c>
      <c r="N922" s="38">
        <v>1</v>
      </c>
      <c r="O922" s="173">
        <v>0</v>
      </c>
      <c r="P922" t="s">
        <v>67</v>
      </c>
      <c r="Q922">
        <v>0</v>
      </c>
      <c r="R922" s="38"/>
    </row>
    <row r="923" spans="1:18" x14ac:dyDescent="0.25">
      <c r="A923" s="38">
        <f>+COUNTIF($B$1:B923,ESTADISTICAS!B$9)</f>
        <v>25</v>
      </c>
      <c r="B923">
        <v>73</v>
      </c>
      <c r="C923" t="s">
        <v>93</v>
      </c>
      <c r="D923">
        <v>73152</v>
      </c>
      <c r="E923" s="38" t="s">
        <v>1113</v>
      </c>
      <c r="F923" s="38">
        <v>43</v>
      </c>
      <c r="G923" s="38">
        <v>47</v>
      </c>
      <c r="H923" s="38">
        <v>26</v>
      </c>
      <c r="I923" s="38">
        <v>24</v>
      </c>
      <c r="J923" s="38">
        <v>11</v>
      </c>
      <c r="K923" s="38" t="s">
        <v>67</v>
      </c>
      <c r="L923" s="38" t="s">
        <v>67</v>
      </c>
      <c r="M923" s="38" t="s">
        <v>67</v>
      </c>
      <c r="N923" s="38">
        <v>0</v>
      </c>
      <c r="O923" s="173" t="s">
        <v>67</v>
      </c>
      <c r="P923" t="s">
        <v>67</v>
      </c>
      <c r="Q923">
        <v>0</v>
      </c>
      <c r="R923" s="38"/>
    </row>
    <row r="924" spans="1:18" x14ac:dyDescent="0.25">
      <c r="A924" s="38">
        <f>+COUNTIF($B$1:B924,ESTADISTICAS!B$9)</f>
        <v>25</v>
      </c>
      <c r="B924">
        <v>73</v>
      </c>
      <c r="C924" t="s">
        <v>93</v>
      </c>
      <c r="D924">
        <v>73168</v>
      </c>
      <c r="E924" s="38" t="s">
        <v>1114</v>
      </c>
      <c r="F924" s="38">
        <v>381</v>
      </c>
      <c r="G924" s="38">
        <v>561</v>
      </c>
      <c r="H924" s="38">
        <v>529</v>
      </c>
      <c r="I924" s="38">
        <v>259</v>
      </c>
      <c r="J924" s="38">
        <v>503</v>
      </c>
      <c r="K924" s="38">
        <v>482</v>
      </c>
      <c r="L924" s="38">
        <v>575</v>
      </c>
      <c r="M924" s="38">
        <v>1023</v>
      </c>
      <c r="N924" s="38">
        <v>824</v>
      </c>
      <c r="O924" s="173">
        <v>818</v>
      </c>
      <c r="P924">
        <v>918</v>
      </c>
      <c r="Q924">
        <v>1109</v>
      </c>
      <c r="R924" s="38"/>
    </row>
    <row r="925" spans="1:18" x14ac:dyDescent="0.25">
      <c r="A925" s="38">
        <f>+COUNTIF($B$1:B925,ESTADISTICAS!B$9)</f>
        <v>25</v>
      </c>
      <c r="B925">
        <v>73</v>
      </c>
      <c r="C925" t="s">
        <v>93</v>
      </c>
      <c r="D925">
        <v>73200</v>
      </c>
      <c r="E925" s="38" t="s">
        <v>1115</v>
      </c>
      <c r="F925" s="38" t="s">
        <v>67</v>
      </c>
      <c r="G925" s="38">
        <v>62</v>
      </c>
      <c r="H925" s="38">
        <v>47</v>
      </c>
      <c r="I925" s="38">
        <v>74</v>
      </c>
      <c r="J925" s="38">
        <v>33</v>
      </c>
      <c r="K925" s="38" t="s">
        <v>67</v>
      </c>
      <c r="L925" s="38" t="s">
        <v>67</v>
      </c>
      <c r="M925" s="38" t="s">
        <v>67</v>
      </c>
      <c r="N925" s="38">
        <v>0</v>
      </c>
      <c r="O925" s="173" t="s">
        <v>67</v>
      </c>
      <c r="P925" t="s">
        <v>67</v>
      </c>
      <c r="Q925">
        <v>0</v>
      </c>
      <c r="R925" s="38"/>
    </row>
    <row r="926" spans="1:18" x14ac:dyDescent="0.25">
      <c r="A926" s="38">
        <f>+COUNTIF($B$1:B926,ESTADISTICAS!B$9)</f>
        <v>25</v>
      </c>
      <c r="B926">
        <v>73</v>
      </c>
      <c r="C926" t="s">
        <v>93</v>
      </c>
      <c r="D926">
        <v>73217</v>
      </c>
      <c r="E926" s="38" t="s">
        <v>1116</v>
      </c>
      <c r="F926" s="38">
        <v>189</v>
      </c>
      <c r="G926" s="38">
        <v>65</v>
      </c>
      <c r="H926" s="38">
        <v>59</v>
      </c>
      <c r="I926" s="38">
        <v>57</v>
      </c>
      <c r="J926" s="38">
        <v>41</v>
      </c>
      <c r="K926" s="38">
        <v>15</v>
      </c>
      <c r="L926" s="38">
        <v>1</v>
      </c>
      <c r="M926" s="38" t="s">
        <v>67</v>
      </c>
      <c r="N926" s="38">
        <v>0</v>
      </c>
      <c r="O926" s="173">
        <v>0</v>
      </c>
      <c r="P926">
        <v>1</v>
      </c>
      <c r="Q926">
        <v>0</v>
      </c>
      <c r="R926" s="38"/>
    </row>
    <row r="927" spans="1:18" x14ac:dyDescent="0.25">
      <c r="A927" s="38">
        <f>+COUNTIF($B$1:B927,ESTADISTICAS!B$9)</f>
        <v>25</v>
      </c>
      <c r="B927">
        <v>73</v>
      </c>
      <c r="C927" t="s">
        <v>93</v>
      </c>
      <c r="D927">
        <v>73226</v>
      </c>
      <c r="E927" s="38" t="s">
        <v>1117</v>
      </c>
      <c r="F927" s="38">
        <v>21</v>
      </c>
      <c r="G927" s="38">
        <v>50</v>
      </c>
      <c r="H927" s="38">
        <v>51</v>
      </c>
      <c r="I927" s="38">
        <v>22</v>
      </c>
      <c r="J927" s="38" t="s">
        <v>67</v>
      </c>
      <c r="K927" s="38" t="s">
        <v>67</v>
      </c>
      <c r="L927" s="38" t="s">
        <v>67</v>
      </c>
      <c r="M927" s="38" t="s">
        <v>67</v>
      </c>
      <c r="N927" s="38">
        <v>0</v>
      </c>
      <c r="O927" s="173" t="s">
        <v>67</v>
      </c>
      <c r="P927" t="s">
        <v>67</v>
      </c>
      <c r="Q927">
        <v>0</v>
      </c>
      <c r="R927" s="38"/>
    </row>
    <row r="928" spans="1:18" x14ac:dyDescent="0.25">
      <c r="A928" s="38">
        <f>+COUNTIF($B$1:B928,ESTADISTICAS!B$9)</f>
        <v>25</v>
      </c>
      <c r="B928">
        <v>73</v>
      </c>
      <c r="C928" t="s">
        <v>93</v>
      </c>
      <c r="D928">
        <v>73236</v>
      </c>
      <c r="E928" s="38" t="s">
        <v>1118</v>
      </c>
      <c r="F928" s="38">
        <v>3</v>
      </c>
      <c r="G928" s="38">
        <v>38</v>
      </c>
      <c r="H928" s="38">
        <v>52</v>
      </c>
      <c r="I928" s="38">
        <v>47</v>
      </c>
      <c r="J928" s="38">
        <v>46</v>
      </c>
      <c r="K928" s="38">
        <v>7</v>
      </c>
      <c r="L928" s="38" t="s">
        <v>67</v>
      </c>
      <c r="M928" s="38" t="s">
        <v>67</v>
      </c>
      <c r="N928" s="38">
        <v>0</v>
      </c>
      <c r="O928" s="173" t="s">
        <v>67</v>
      </c>
      <c r="P928" t="s">
        <v>67</v>
      </c>
      <c r="Q928">
        <v>0</v>
      </c>
      <c r="R928" s="38"/>
    </row>
    <row r="929" spans="1:18" x14ac:dyDescent="0.25">
      <c r="A929" s="38">
        <f>+COUNTIF($B$1:B929,ESTADISTICAS!B$9)</f>
        <v>25</v>
      </c>
      <c r="B929">
        <v>73</v>
      </c>
      <c r="C929" t="s">
        <v>93</v>
      </c>
      <c r="D929">
        <v>73268</v>
      </c>
      <c r="E929" s="38" t="s">
        <v>1119</v>
      </c>
      <c r="F929" s="38">
        <v>2839</v>
      </c>
      <c r="G929" s="38">
        <v>4910</v>
      </c>
      <c r="H929" s="38">
        <v>4751</v>
      </c>
      <c r="I929" s="38">
        <v>5453</v>
      </c>
      <c r="J929" s="38">
        <v>5257</v>
      </c>
      <c r="K929" s="38">
        <v>5512</v>
      </c>
      <c r="L929" s="38">
        <v>5602</v>
      </c>
      <c r="M929" s="38">
        <v>6553</v>
      </c>
      <c r="N929" s="38">
        <v>7311</v>
      </c>
      <c r="O929" s="173">
        <v>8573</v>
      </c>
      <c r="P929">
        <v>8700</v>
      </c>
      <c r="Q929">
        <v>7352</v>
      </c>
      <c r="R929" s="38"/>
    </row>
    <row r="930" spans="1:18" x14ac:dyDescent="0.25">
      <c r="A930" s="38">
        <f>+COUNTIF($B$1:B930,ESTADISTICAS!B$9)</f>
        <v>25</v>
      </c>
      <c r="B930">
        <v>73</v>
      </c>
      <c r="C930" t="s">
        <v>93</v>
      </c>
      <c r="D930">
        <v>73270</v>
      </c>
      <c r="E930" s="38" t="s">
        <v>1120</v>
      </c>
      <c r="F930" s="38">
        <v>18</v>
      </c>
      <c r="G930" s="38">
        <v>13</v>
      </c>
      <c r="H930" s="38">
        <v>20</v>
      </c>
      <c r="I930" s="38">
        <v>21</v>
      </c>
      <c r="J930" s="38">
        <v>19</v>
      </c>
      <c r="K930" s="38" t="s">
        <v>67</v>
      </c>
      <c r="L930" s="38" t="s">
        <v>67</v>
      </c>
      <c r="M930" s="38" t="s">
        <v>67</v>
      </c>
      <c r="N930" s="38">
        <v>0</v>
      </c>
      <c r="O930" s="173">
        <v>1</v>
      </c>
      <c r="P930" t="s">
        <v>67</v>
      </c>
      <c r="Q930">
        <v>0</v>
      </c>
      <c r="R930" s="38"/>
    </row>
    <row r="931" spans="1:18" x14ac:dyDescent="0.25">
      <c r="A931" s="38">
        <f>+COUNTIF($B$1:B931,ESTADISTICAS!B$9)</f>
        <v>25</v>
      </c>
      <c r="B931">
        <v>73</v>
      </c>
      <c r="C931" t="s">
        <v>93</v>
      </c>
      <c r="D931">
        <v>73275</v>
      </c>
      <c r="E931" s="38" t="s">
        <v>1121</v>
      </c>
      <c r="F931" s="38">
        <v>82</v>
      </c>
      <c r="G931" s="38">
        <v>263</v>
      </c>
      <c r="H931" s="38">
        <v>288</v>
      </c>
      <c r="I931" s="38">
        <v>66</v>
      </c>
      <c r="J931" s="38">
        <v>204</v>
      </c>
      <c r="K931" s="38">
        <v>249</v>
      </c>
      <c r="L931" s="38">
        <v>328</v>
      </c>
      <c r="M931" s="38">
        <v>289</v>
      </c>
      <c r="N931" s="38">
        <v>218</v>
      </c>
      <c r="O931" s="173">
        <v>191</v>
      </c>
      <c r="P931">
        <v>155</v>
      </c>
      <c r="Q931">
        <v>137</v>
      </c>
      <c r="R931" s="38"/>
    </row>
    <row r="932" spans="1:18" x14ac:dyDescent="0.25">
      <c r="A932" s="38">
        <f>+COUNTIF($B$1:B932,ESTADISTICAS!B$9)</f>
        <v>25</v>
      </c>
      <c r="B932">
        <v>73</v>
      </c>
      <c r="C932" t="s">
        <v>93</v>
      </c>
      <c r="D932">
        <v>73283</v>
      </c>
      <c r="E932" s="38" t="s">
        <v>1122</v>
      </c>
      <c r="F932" s="38">
        <v>132</v>
      </c>
      <c r="G932" s="38">
        <v>162</v>
      </c>
      <c r="H932" s="38">
        <v>190</v>
      </c>
      <c r="I932" s="38">
        <v>138</v>
      </c>
      <c r="J932" s="38">
        <v>110</v>
      </c>
      <c r="K932" s="38">
        <v>78</v>
      </c>
      <c r="L932" s="38">
        <v>60</v>
      </c>
      <c r="M932" s="38">
        <v>56</v>
      </c>
      <c r="N932" s="38">
        <v>47</v>
      </c>
      <c r="O932" s="173">
        <v>75</v>
      </c>
      <c r="P932">
        <v>54</v>
      </c>
      <c r="Q932">
        <v>74</v>
      </c>
      <c r="R932" s="38"/>
    </row>
    <row r="933" spans="1:18" x14ac:dyDescent="0.25">
      <c r="A933" s="38">
        <f>+COUNTIF($B$1:B933,ESTADISTICAS!B$9)</f>
        <v>25</v>
      </c>
      <c r="B933">
        <v>73</v>
      </c>
      <c r="C933" t="s">
        <v>93</v>
      </c>
      <c r="D933">
        <v>73319</v>
      </c>
      <c r="E933" s="38" t="s">
        <v>1123</v>
      </c>
      <c r="F933" s="38">
        <v>81</v>
      </c>
      <c r="G933" s="38">
        <v>148</v>
      </c>
      <c r="H933" s="38">
        <v>142</v>
      </c>
      <c r="I933" s="38">
        <v>47</v>
      </c>
      <c r="J933" s="38">
        <v>27</v>
      </c>
      <c r="K933" s="38">
        <v>68</v>
      </c>
      <c r="L933" s="38">
        <v>55</v>
      </c>
      <c r="M933" s="38">
        <v>27</v>
      </c>
      <c r="N933" s="38">
        <v>23</v>
      </c>
      <c r="O933" s="173">
        <v>24</v>
      </c>
      <c r="P933">
        <v>1</v>
      </c>
      <c r="Q933">
        <v>0</v>
      </c>
      <c r="R933" s="38"/>
    </row>
    <row r="934" spans="1:18" x14ac:dyDescent="0.25">
      <c r="A934" s="38">
        <f>+COUNTIF($B$1:B934,ESTADISTICAS!B$9)</f>
        <v>25</v>
      </c>
      <c r="B934">
        <v>73</v>
      </c>
      <c r="C934" t="s">
        <v>93</v>
      </c>
      <c r="D934">
        <v>73347</v>
      </c>
      <c r="E934" s="38" t="s">
        <v>1124</v>
      </c>
      <c r="F934" s="38">
        <v>5</v>
      </c>
      <c r="G934" s="38">
        <v>8</v>
      </c>
      <c r="H934" s="38">
        <v>12</v>
      </c>
      <c r="I934" s="38">
        <v>11</v>
      </c>
      <c r="J934" s="38">
        <v>6</v>
      </c>
      <c r="K934" s="38" t="s">
        <v>67</v>
      </c>
      <c r="L934" s="38" t="s">
        <v>67</v>
      </c>
      <c r="M934" s="38" t="s">
        <v>67</v>
      </c>
      <c r="N934" s="38">
        <v>0</v>
      </c>
      <c r="O934" s="173" t="s">
        <v>67</v>
      </c>
      <c r="P934" t="s">
        <v>67</v>
      </c>
      <c r="Q934">
        <v>0</v>
      </c>
      <c r="R934" s="38"/>
    </row>
    <row r="935" spans="1:18" x14ac:dyDescent="0.25">
      <c r="A935" s="38">
        <f>+COUNTIF($B$1:B935,ESTADISTICAS!B$9)</f>
        <v>25</v>
      </c>
      <c r="B935">
        <v>73</v>
      </c>
      <c r="C935" t="s">
        <v>93</v>
      </c>
      <c r="D935">
        <v>73349</v>
      </c>
      <c r="E935" s="38" t="s">
        <v>1125</v>
      </c>
      <c r="F935" s="38">
        <v>711</v>
      </c>
      <c r="G935" s="38">
        <v>722</v>
      </c>
      <c r="H935" s="38">
        <v>773</v>
      </c>
      <c r="I935" s="38">
        <v>677</v>
      </c>
      <c r="J935" s="38">
        <v>531</v>
      </c>
      <c r="K935" s="38">
        <v>427</v>
      </c>
      <c r="L935" s="38">
        <v>362</v>
      </c>
      <c r="M935" s="38">
        <v>588</v>
      </c>
      <c r="N935" s="38">
        <v>575</v>
      </c>
      <c r="O935" s="173">
        <v>548</v>
      </c>
      <c r="P935">
        <v>574</v>
      </c>
      <c r="Q935">
        <v>741</v>
      </c>
      <c r="R935" s="38"/>
    </row>
    <row r="936" spans="1:18" x14ac:dyDescent="0.25">
      <c r="A936" s="38">
        <f>+COUNTIF($B$1:B936,ESTADISTICAS!B$9)</f>
        <v>25</v>
      </c>
      <c r="B936">
        <v>73</v>
      </c>
      <c r="C936" t="s">
        <v>93</v>
      </c>
      <c r="D936">
        <v>73352</v>
      </c>
      <c r="E936" s="38" t="s">
        <v>1126</v>
      </c>
      <c r="F936" s="38">
        <v>30</v>
      </c>
      <c r="G936" s="38">
        <v>68</v>
      </c>
      <c r="H936" s="38">
        <v>62</v>
      </c>
      <c r="I936" s="38">
        <v>31</v>
      </c>
      <c r="J936" s="38">
        <v>85</v>
      </c>
      <c r="K936" s="38">
        <v>123</v>
      </c>
      <c r="L936" s="38">
        <v>102</v>
      </c>
      <c r="M936" s="38">
        <v>43</v>
      </c>
      <c r="N936" s="38">
        <v>38</v>
      </c>
      <c r="O936" s="173">
        <v>15</v>
      </c>
      <c r="P936" t="s">
        <v>67</v>
      </c>
      <c r="Q936">
        <v>0</v>
      </c>
      <c r="R936" s="38"/>
    </row>
    <row r="937" spans="1:18" x14ac:dyDescent="0.25">
      <c r="A937" s="38">
        <f>+COUNTIF($B$1:B937,ESTADISTICAS!B$9)</f>
        <v>25</v>
      </c>
      <c r="B937">
        <v>73</v>
      </c>
      <c r="C937" t="s">
        <v>93</v>
      </c>
      <c r="D937">
        <v>73408</v>
      </c>
      <c r="E937" s="38" t="s">
        <v>2687</v>
      </c>
      <c r="F937" s="38">
        <v>275</v>
      </c>
      <c r="G937" s="38">
        <v>519</v>
      </c>
      <c r="H937" s="38">
        <v>378</v>
      </c>
      <c r="I937" s="38">
        <v>162</v>
      </c>
      <c r="J937" s="38" t="s">
        <v>67</v>
      </c>
      <c r="K937" s="38" t="s">
        <v>67</v>
      </c>
      <c r="L937" s="38">
        <v>1</v>
      </c>
      <c r="M937" s="38" t="s">
        <v>67</v>
      </c>
      <c r="N937" s="38">
        <v>0</v>
      </c>
      <c r="O937" s="173">
        <v>3</v>
      </c>
      <c r="P937">
        <v>190</v>
      </c>
      <c r="Q937">
        <v>176</v>
      </c>
      <c r="R937" s="38"/>
    </row>
    <row r="938" spans="1:18" x14ac:dyDescent="0.25">
      <c r="A938" s="38">
        <f>+COUNTIF($B$1:B938,ESTADISTICAS!B$9)</f>
        <v>25</v>
      </c>
      <c r="B938">
        <v>73</v>
      </c>
      <c r="C938" t="s">
        <v>93</v>
      </c>
      <c r="D938">
        <v>73411</v>
      </c>
      <c r="E938" s="38" t="s">
        <v>2688</v>
      </c>
      <c r="F938" s="38">
        <v>500</v>
      </c>
      <c r="G938" s="38">
        <v>612</v>
      </c>
      <c r="H938" s="38">
        <v>728</v>
      </c>
      <c r="I938" s="38">
        <v>570</v>
      </c>
      <c r="J938" s="38">
        <v>415</v>
      </c>
      <c r="K938" s="38">
        <v>264</v>
      </c>
      <c r="L938" s="38">
        <v>227</v>
      </c>
      <c r="M938" s="38">
        <v>262</v>
      </c>
      <c r="N938" s="38">
        <v>158</v>
      </c>
      <c r="O938" s="173">
        <v>270</v>
      </c>
      <c r="P938">
        <v>311</v>
      </c>
      <c r="Q938">
        <v>488</v>
      </c>
      <c r="R938" s="38"/>
    </row>
    <row r="939" spans="1:18" x14ac:dyDescent="0.25">
      <c r="A939" s="38">
        <f>+COUNTIF($B$1:B939,ESTADISTICAS!B$9)</f>
        <v>25</v>
      </c>
      <c r="B939">
        <v>73</v>
      </c>
      <c r="C939" t="s">
        <v>93</v>
      </c>
      <c r="D939">
        <v>73443</v>
      </c>
      <c r="E939" s="38" t="s">
        <v>2689</v>
      </c>
      <c r="F939" s="38">
        <v>672</v>
      </c>
      <c r="G939" s="38">
        <v>1064</v>
      </c>
      <c r="H939" s="38">
        <v>1016</v>
      </c>
      <c r="I939" s="38">
        <v>879</v>
      </c>
      <c r="J939" s="38">
        <v>704</v>
      </c>
      <c r="K939" s="38">
        <v>533</v>
      </c>
      <c r="L939" s="38">
        <v>489</v>
      </c>
      <c r="M939" s="38">
        <v>458</v>
      </c>
      <c r="N939" s="38">
        <v>345</v>
      </c>
      <c r="O939" s="173">
        <v>478</v>
      </c>
      <c r="P939">
        <v>531</v>
      </c>
      <c r="Q939">
        <v>732</v>
      </c>
      <c r="R939" s="38"/>
    </row>
    <row r="940" spans="1:18" x14ac:dyDescent="0.25">
      <c r="A940" s="38">
        <f>+COUNTIF($B$1:B940,ESTADISTICAS!B$9)</f>
        <v>25</v>
      </c>
      <c r="B940">
        <v>73</v>
      </c>
      <c r="C940" t="s">
        <v>93</v>
      </c>
      <c r="D940">
        <v>73449</v>
      </c>
      <c r="E940" s="38" t="s">
        <v>1127</v>
      </c>
      <c r="F940" s="38">
        <v>675</v>
      </c>
      <c r="G940" s="38">
        <v>613</v>
      </c>
      <c r="H940" s="38">
        <v>518</v>
      </c>
      <c r="I940" s="38">
        <v>459</v>
      </c>
      <c r="J940" s="38">
        <v>337</v>
      </c>
      <c r="K940" s="38">
        <v>232</v>
      </c>
      <c r="L940" s="38">
        <v>116</v>
      </c>
      <c r="M940" s="38">
        <v>178</v>
      </c>
      <c r="N940" s="38">
        <v>200</v>
      </c>
      <c r="O940" s="173">
        <v>217</v>
      </c>
      <c r="P940">
        <v>241</v>
      </c>
      <c r="Q940">
        <v>428</v>
      </c>
      <c r="R940" s="38"/>
    </row>
    <row r="941" spans="1:18" x14ac:dyDescent="0.25">
      <c r="A941" s="38">
        <f>+COUNTIF($B$1:B941,ESTADISTICAS!B$9)</f>
        <v>25</v>
      </c>
      <c r="B941">
        <v>73</v>
      </c>
      <c r="C941" t="s">
        <v>93</v>
      </c>
      <c r="D941">
        <v>73461</v>
      </c>
      <c r="E941" s="38" t="s">
        <v>1128</v>
      </c>
      <c r="F941" s="38">
        <v>27</v>
      </c>
      <c r="G941" s="38">
        <v>4</v>
      </c>
      <c r="H941" s="38" t="s">
        <v>67</v>
      </c>
      <c r="I941" s="38">
        <v>6</v>
      </c>
      <c r="J941" s="38">
        <v>6</v>
      </c>
      <c r="K941" s="38" t="s">
        <v>67</v>
      </c>
      <c r="L941" s="38" t="s">
        <v>67</v>
      </c>
      <c r="M941" s="38" t="s">
        <v>67</v>
      </c>
      <c r="N941" s="38">
        <v>0</v>
      </c>
      <c r="O941" s="173" t="s">
        <v>67</v>
      </c>
      <c r="P941" t="s">
        <v>67</v>
      </c>
      <c r="Q941">
        <v>0</v>
      </c>
      <c r="R941" s="38"/>
    </row>
    <row r="942" spans="1:18" x14ac:dyDescent="0.25">
      <c r="A942" s="38">
        <f>+COUNTIF($B$1:B942,ESTADISTICAS!B$9)</f>
        <v>25</v>
      </c>
      <c r="B942">
        <v>73</v>
      </c>
      <c r="C942" t="s">
        <v>93</v>
      </c>
      <c r="D942">
        <v>73483</v>
      </c>
      <c r="E942" s="38" t="s">
        <v>1129</v>
      </c>
      <c r="F942" s="38">
        <v>55</v>
      </c>
      <c r="G942" s="38">
        <v>1</v>
      </c>
      <c r="H942" s="38">
        <v>36</v>
      </c>
      <c r="I942" s="38">
        <v>29</v>
      </c>
      <c r="J942" s="38" t="s">
        <v>67</v>
      </c>
      <c r="K942" s="38">
        <v>1</v>
      </c>
      <c r="L942" s="38">
        <v>1</v>
      </c>
      <c r="M942" s="38" t="s">
        <v>67</v>
      </c>
      <c r="N942" s="38">
        <v>0</v>
      </c>
      <c r="O942" s="173">
        <v>0</v>
      </c>
      <c r="P942">
        <v>2</v>
      </c>
      <c r="Q942">
        <v>0</v>
      </c>
      <c r="R942" s="38"/>
    </row>
    <row r="943" spans="1:18" x14ac:dyDescent="0.25">
      <c r="A943" s="38">
        <f>+COUNTIF($B$1:B943,ESTADISTICAS!B$9)</f>
        <v>25</v>
      </c>
      <c r="B943">
        <v>73</v>
      </c>
      <c r="C943" t="s">
        <v>93</v>
      </c>
      <c r="D943">
        <v>73504</v>
      </c>
      <c r="E943" s="38" t="s">
        <v>1130</v>
      </c>
      <c r="F943" s="38">
        <v>246</v>
      </c>
      <c r="G943" s="38">
        <v>106</v>
      </c>
      <c r="H943" s="38">
        <v>89</v>
      </c>
      <c r="I943" s="38">
        <v>24</v>
      </c>
      <c r="J943" s="38" t="s">
        <v>67</v>
      </c>
      <c r="K943" s="38" t="s">
        <v>67</v>
      </c>
      <c r="L943" s="38" t="s">
        <v>67</v>
      </c>
      <c r="M943" s="38" t="s">
        <v>67</v>
      </c>
      <c r="N943" s="38">
        <v>0</v>
      </c>
      <c r="O943" s="173">
        <v>0</v>
      </c>
      <c r="P943" t="s">
        <v>67</v>
      </c>
      <c r="Q943">
        <v>0</v>
      </c>
      <c r="R943" s="38"/>
    </row>
    <row r="944" spans="1:18" x14ac:dyDescent="0.25">
      <c r="A944" s="38">
        <f>+COUNTIF($B$1:B944,ESTADISTICAS!B$9)</f>
        <v>25</v>
      </c>
      <c r="B944">
        <v>73</v>
      </c>
      <c r="C944" t="s">
        <v>93</v>
      </c>
      <c r="D944">
        <v>73520</v>
      </c>
      <c r="E944" s="38" t="s">
        <v>1131</v>
      </c>
      <c r="F944" s="38">
        <v>70</v>
      </c>
      <c r="G944" s="38">
        <v>73</v>
      </c>
      <c r="H944" s="38">
        <v>48</v>
      </c>
      <c r="I944" s="38">
        <v>18</v>
      </c>
      <c r="J944" s="38" t="s">
        <v>67</v>
      </c>
      <c r="K944" s="38" t="s">
        <v>67</v>
      </c>
      <c r="L944" s="38" t="s">
        <v>67</v>
      </c>
      <c r="M944" s="38" t="s">
        <v>67</v>
      </c>
      <c r="N944" s="38">
        <v>0</v>
      </c>
      <c r="O944" s="173" t="s">
        <v>67</v>
      </c>
      <c r="P944" t="s">
        <v>67</v>
      </c>
      <c r="Q944">
        <v>0</v>
      </c>
      <c r="R944" s="38"/>
    </row>
    <row r="945" spans="1:18" x14ac:dyDescent="0.25">
      <c r="A945" s="38">
        <f>+COUNTIF($B$1:B945,ESTADISTICAS!B$9)</f>
        <v>25</v>
      </c>
      <c r="B945">
        <v>73</v>
      </c>
      <c r="C945" t="s">
        <v>93</v>
      </c>
      <c r="D945">
        <v>73547</v>
      </c>
      <c r="E945" s="38" t="s">
        <v>1132</v>
      </c>
      <c r="F945" s="38">
        <v>59</v>
      </c>
      <c r="G945" s="38" t="s">
        <v>67</v>
      </c>
      <c r="H945" s="38" t="s">
        <v>67</v>
      </c>
      <c r="I945" s="38" t="s">
        <v>67</v>
      </c>
      <c r="J945" s="38" t="s">
        <v>67</v>
      </c>
      <c r="K945" s="38" t="s">
        <v>67</v>
      </c>
      <c r="L945" s="38" t="s">
        <v>67</v>
      </c>
      <c r="M945" s="38" t="s">
        <v>67</v>
      </c>
      <c r="N945" s="38">
        <v>0</v>
      </c>
      <c r="O945" s="173">
        <v>0</v>
      </c>
      <c r="P945">
        <v>1</v>
      </c>
      <c r="Q945">
        <v>0</v>
      </c>
      <c r="R945" s="38"/>
    </row>
    <row r="946" spans="1:18" x14ac:dyDescent="0.25">
      <c r="A946" s="38">
        <f>+COUNTIF($B$1:B946,ESTADISTICAS!B$9)</f>
        <v>25</v>
      </c>
      <c r="B946">
        <v>73</v>
      </c>
      <c r="C946" t="s">
        <v>93</v>
      </c>
      <c r="D946">
        <v>73555</v>
      </c>
      <c r="E946" s="38" t="s">
        <v>1133</v>
      </c>
      <c r="F946" s="38">
        <v>194</v>
      </c>
      <c r="G946" s="38">
        <v>259</v>
      </c>
      <c r="H946" s="38">
        <v>206</v>
      </c>
      <c r="I946" s="38">
        <v>95</v>
      </c>
      <c r="J946" s="38">
        <v>52</v>
      </c>
      <c r="K946" s="38" t="s">
        <v>67</v>
      </c>
      <c r="L946" s="38">
        <v>21</v>
      </c>
      <c r="M946" s="38">
        <v>22</v>
      </c>
      <c r="N946" s="38">
        <v>0</v>
      </c>
      <c r="O946" s="173">
        <v>37</v>
      </c>
      <c r="P946">
        <v>65</v>
      </c>
      <c r="Q946">
        <v>100</v>
      </c>
      <c r="R946" s="38"/>
    </row>
    <row r="947" spans="1:18" x14ac:dyDescent="0.25">
      <c r="A947" s="38">
        <f>+COUNTIF($B$1:B947,ESTADISTICAS!B$9)</f>
        <v>25</v>
      </c>
      <c r="B947">
        <v>73</v>
      </c>
      <c r="C947" t="s">
        <v>93</v>
      </c>
      <c r="D947">
        <v>73563</v>
      </c>
      <c r="E947" s="38" t="s">
        <v>1134</v>
      </c>
      <c r="F947" s="38">
        <v>11</v>
      </c>
      <c r="G947" s="38" t="s">
        <v>67</v>
      </c>
      <c r="H947" s="38">
        <v>11</v>
      </c>
      <c r="I947" s="38">
        <v>66</v>
      </c>
      <c r="J947" s="38">
        <v>57</v>
      </c>
      <c r="K947" s="38" t="s">
        <v>67</v>
      </c>
      <c r="L947" s="38" t="s">
        <v>67</v>
      </c>
      <c r="M947" s="38" t="s">
        <v>67</v>
      </c>
      <c r="N947" s="38">
        <v>0</v>
      </c>
      <c r="O947" s="173" t="s">
        <v>67</v>
      </c>
      <c r="P947" t="s">
        <v>67</v>
      </c>
      <c r="Q947">
        <v>0</v>
      </c>
      <c r="R947" s="38"/>
    </row>
    <row r="948" spans="1:18" x14ac:dyDescent="0.25">
      <c r="A948" s="38">
        <f>+COUNTIF($B$1:B948,ESTADISTICAS!B$9)</f>
        <v>25</v>
      </c>
      <c r="B948">
        <v>73</v>
      </c>
      <c r="C948" t="s">
        <v>93</v>
      </c>
      <c r="D948">
        <v>73585</v>
      </c>
      <c r="E948" s="38" t="s">
        <v>2690</v>
      </c>
      <c r="F948" s="38">
        <v>74</v>
      </c>
      <c r="G948" s="38">
        <v>264</v>
      </c>
      <c r="H948" s="38">
        <v>753</v>
      </c>
      <c r="I948" s="38">
        <v>837</v>
      </c>
      <c r="J948" s="38">
        <v>657</v>
      </c>
      <c r="K948" s="38">
        <v>76</v>
      </c>
      <c r="L948" s="38">
        <v>208</v>
      </c>
      <c r="M948" s="38">
        <v>317</v>
      </c>
      <c r="N948" s="38">
        <v>363</v>
      </c>
      <c r="O948" s="173">
        <v>225</v>
      </c>
      <c r="P948">
        <v>224</v>
      </c>
      <c r="Q948">
        <v>305</v>
      </c>
      <c r="R948" s="38"/>
    </row>
    <row r="949" spans="1:18" x14ac:dyDescent="0.25">
      <c r="A949" s="38">
        <f>+COUNTIF($B$1:B949,ESTADISTICAS!B$9)</f>
        <v>25</v>
      </c>
      <c r="B949" s="172">
        <v>73</v>
      </c>
      <c r="C949" t="s">
        <v>93</v>
      </c>
      <c r="D949">
        <v>73616</v>
      </c>
      <c r="E949" s="38" t="s">
        <v>1135</v>
      </c>
      <c r="F949" s="38">
        <v>99</v>
      </c>
      <c r="G949" s="38">
        <v>72</v>
      </c>
      <c r="H949" s="38">
        <v>105</v>
      </c>
      <c r="I949" s="38">
        <v>60</v>
      </c>
      <c r="J949" s="38">
        <v>69</v>
      </c>
      <c r="K949" s="38">
        <v>44</v>
      </c>
      <c r="L949" s="38">
        <v>21</v>
      </c>
      <c r="M949" s="38">
        <v>38</v>
      </c>
      <c r="N949" s="38">
        <v>36</v>
      </c>
      <c r="O949" s="173">
        <v>16</v>
      </c>
      <c r="P949" t="s">
        <v>67</v>
      </c>
      <c r="Q949">
        <v>102</v>
      </c>
      <c r="R949" s="38"/>
    </row>
    <row r="950" spans="1:18" x14ac:dyDescent="0.25">
      <c r="A950" s="38">
        <f>+COUNTIF($B$1:B950,ESTADISTICAS!B$9)</f>
        <v>25</v>
      </c>
      <c r="B950">
        <v>73</v>
      </c>
      <c r="C950" t="s">
        <v>93</v>
      </c>
      <c r="D950">
        <v>73622</v>
      </c>
      <c r="E950" s="38" t="s">
        <v>1136</v>
      </c>
      <c r="F950" s="38">
        <v>1</v>
      </c>
      <c r="G950" s="38" t="s">
        <v>67</v>
      </c>
      <c r="H950" s="38" t="s">
        <v>67</v>
      </c>
      <c r="I950" s="38">
        <v>14</v>
      </c>
      <c r="J950" s="38">
        <v>12</v>
      </c>
      <c r="K950" s="38" t="s">
        <v>67</v>
      </c>
      <c r="L950" s="38" t="s">
        <v>67</v>
      </c>
      <c r="M950" s="38" t="s">
        <v>67</v>
      </c>
      <c r="N950" s="38">
        <v>0</v>
      </c>
      <c r="O950" s="173" t="s">
        <v>67</v>
      </c>
      <c r="P950" t="s">
        <v>67</v>
      </c>
      <c r="Q950">
        <v>0</v>
      </c>
      <c r="R950" s="38"/>
    </row>
    <row r="951" spans="1:18" x14ac:dyDescent="0.25">
      <c r="A951" s="38">
        <f>+COUNTIF($B$1:B951,ESTADISTICAS!B$9)</f>
        <v>25</v>
      </c>
      <c r="B951">
        <v>73</v>
      </c>
      <c r="C951" t="s">
        <v>93</v>
      </c>
      <c r="D951">
        <v>73624</v>
      </c>
      <c r="E951" s="38" t="s">
        <v>1137</v>
      </c>
      <c r="F951" s="38">
        <v>12</v>
      </c>
      <c r="G951" s="38" t="s">
        <v>67</v>
      </c>
      <c r="H951" s="38">
        <v>11</v>
      </c>
      <c r="I951" s="38">
        <v>7</v>
      </c>
      <c r="J951" s="38">
        <v>6</v>
      </c>
      <c r="K951" s="38" t="s">
        <v>67</v>
      </c>
      <c r="L951" s="38" t="s">
        <v>67</v>
      </c>
      <c r="M951" s="38" t="s">
        <v>67</v>
      </c>
      <c r="N951" s="38">
        <v>0</v>
      </c>
      <c r="O951" s="173">
        <v>0</v>
      </c>
      <c r="P951">
        <v>1</v>
      </c>
      <c r="Q951">
        <v>0</v>
      </c>
      <c r="R951" s="38"/>
    </row>
    <row r="952" spans="1:18" x14ac:dyDescent="0.25">
      <c r="A952" s="38">
        <f>+COUNTIF($B$1:B952,ESTADISTICAS!B$9)</f>
        <v>25</v>
      </c>
      <c r="B952">
        <v>73</v>
      </c>
      <c r="C952" t="s">
        <v>93</v>
      </c>
      <c r="D952">
        <v>73671</v>
      </c>
      <c r="E952" s="38" t="s">
        <v>1138</v>
      </c>
      <c r="F952" s="38">
        <v>16</v>
      </c>
      <c r="G952" s="38">
        <v>88</v>
      </c>
      <c r="H952" s="38">
        <v>95</v>
      </c>
      <c r="I952" s="38">
        <v>21</v>
      </c>
      <c r="J952" s="38">
        <v>19</v>
      </c>
      <c r="K952" s="38" t="s">
        <v>67</v>
      </c>
      <c r="L952" s="38">
        <v>1</v>
      </c>
      <c r="M952" s="38" t="s">
        <v>67</v>
      </c>
      <c r="N952" s="38">
        <v>0</v>
      </c>
      <c r="O952" s="173">
        <v>1</v>
      </c>
      <c r="P952" t="s">
        <v>67</v>
      </c>
      <c r="Q952">
        <v>0</v>
      </c>
      <c r="R952" s="38"/>
    </row>
    <row r="953" spans="1:18" x14ac:dyDescent="0.25">
      <c r="A953" s="38">
        <f>+COUNTIF($B$1:B953,ESTADISTICAS!B$9)</f>
        <v>25</v>
      </c>
      <c r="B953">
        <v>73</v>
      </c>
      <c r="C953" t="s">
        <v>93</v>
      </c>
      <c r="D953">
        <v>73675</v>
      </c>
      <c r="E953" s="38" t="s">
        <v>1139</v>
      </c>
      <c r="F953" s="38">
        <v>60</v>
      </c>
      <c r="G953" s="38">
        <v>46</v>
      </c>
      <c r="H953" s="38">
        <v>49</v>
      </c>
      <c r="I953" s="38">
        <v>28</v>
      </c>
      <c r="J953" s="38">
        <v>14</v>
      </c>
      <c r="K953" s="38">
        <v>14</v>
      </c>
      <c r="L953" s="38">
        <v>16</v>
      </c>
      <c r="M953" s="38" t="s">
        <v>67</v>
      </c>
      <c r="N953" s="38">
        <v>0</v>
      </c>
      <c r="O953" s="173">
        <v>1</v>
      </c>
      <c r="P953" t="s">
        <v>67</v>
      </c>
      <c r="Q953">
        <v>0</v>
      </c>
      <c r="R953" s="38"/>
    </row>
    <row r="954" spans="1:18" x14ac:dyDescent="0.25">
      <c r="A954" s="38">
        <f>+COUNTIF($B$1:B954,ESTADISTICAS!B$9)</f>
        <v>25</v>
      </c>
      <c r="B954">
        <v>73</v>
      </c>
      <c r="C954" t="s">
        <v>93</v>
      </c>
      <c r="D954">
        <v>73678</v>
      </c>
      <c r="E954" s="38" t="s">
        <v>437</v>
      </c>
      <c r="F954" s="38">
        <v>15</v>
      </c>
      <c r="G954" s="38">
        <v>17</v>
      </c>
      <c r="H954" s="38">
        <v>148</v>
      </c>
      <c r="I954" s="38">
        <v>118</v>
      </c>
      <c r="J954" s="38">
        <v>77</v>
      </c>
      <c r="K954" s="38" t="s">
        <v>67</v>
      </c>
      <c r="L954" s="38">
        <v>1</v>
      </c>
      <c r="M954" s="38" t="s">
        <v>67</v>
      </c>
      <c r="N954" s="38">
        <v>0</v>
      </c>
      <c r="O954" s="173" t="s">
        <v>67</v>
      </c>
      <c r="P954" t="s">
        <v>67</v>
      </c>
      <c r="Q954">
        <v>0</v>
      </c>
      <c r="R954" s="38"/>
    </row>
    <row r="955" spans="1:18" x14ac:dyDescent="0.25">
      <c r="A955" s="38">
        <f>+COUNTIF($B$1:B955,ESTADISTICAS!B$9)</f>
        <v>25</v>
      </c>
      <c r="B955">
        <v>73</v>
      </c>
      <c r="C955" t="s">
        <v>93</v>
      </c>
      <c r="D955">
        <v>73686</v>
      </c>
      <c r="E955" s="38" t="s">
        <v>1140</v>
      </c>
      <c r="F955" s="38">
        <v>2</v>
      </c>
      <c r="G955" s="38">
        <v>15</v>
      </c>
      <c r="H955" s="38">
        <v>1</v>
      </c>
      <c r="I955" s="38">
        <v>19</v>
      </c>
      <c r="J955" s="38">
        <v>14</v>
      </c>
      <c r="K955" s="38">
        <v>11</v>
      </c>
      <c r="L955" s="38">
        <v>4</v>
      </c>
      <c r="M955" s="38" t="s">
        <v>67</v>
      </c>
      <c r="N955" s="38">
        <v>0</v>
      </c>
      <c r="O955" s="173" t="s">
        <v>67</v>
      </c>
      <c r="P955" t="s">
        <v>67</v>
      </c>
      <c r="Q955">
        <v>0</v>
      </c>
      <c r="R955" s="38"/>
    </row>
    <row r="956" spans="1:18" x14ac:dyDescent="0.25">
      <c r="A956" s="38">
        <f>+COUNTIF($B$1:B956,ESTADISTICAS!B$9)</f>
        <v>25</v>
      </c>
      <c r="B956">
        <v>73</v>
      </c>
      <c r="C956" t="s">
        <v>93</v>
      </c>
      <c r="D956">
        <v>73854</v>
      </c>
      <c r="E956" s="38" t="s">
        <v>1141</v>
      </c>
      <c r="F956" s="38" t="s">
        <v>67</v>
      </c>
      <c r="G956" s="38">
        <v>15</v>
      </c>
      <c r="H956" s="38" t="s">
        <v>67</v>
      </c>
      <c r="I956" s="38">
        <v>22</v>
      </c>
      <c r="J956" s="38">
        <v>22</v>
      </c>
      <c r="K956" s="38" t="s">
        <v>67</v>
      </c>
      <c r="L956" s="38" t="s">
        <v>67</v>
      </c>
      <c r="M956" s="38">
        <v>1</v>
      </c>
      <c r="N956" s="38">
        <v>0</v>
      </c>
      <c r="O956" s="173" t="s">
        <v>67</v>
      </c>
      <c r="P956" t="s">
        <v>67</v>
      </c>
      <c r="Q956">
        <v>0</v>
      </c>
      <c r="R956" s="38"/>
    </row>
    <row r="957" spans="1:18" x14ac:dyDescent="0.25">
      <c r="A957" s="38">
        <f>+COUNTIF($B$1:B957,ESTADISTICAS!B$9)</f>
        <v>25</v>
      </c>
      <c r="B957">
        <v>73</v>
      </c>
      <c r="C957" t="s">
        <v>93</v>
      </c>
      <c r="D957">
        <v>73861</v>
      </c>
      <c r="E957" s="38" t="s">
        <v>1142</v>
      </c>
      <c r="F957" s="38" t="s">
        <v>67</v>
      </c>
      <c r="G957" s="38">
        <v>186</v>
      </c>
      <c r="H957" s="38">
        <v>186</v>
      </c>
      <c r="I957" s="38">
        <v>135</v>
      </c>
      <c r="J957" s="38">
        <v>38</v>
      </c>
      <c r="K957" s="38">
        <v>64</v>
      </c>
      <c r="L957" s="38">
        <v>73</v>
      </c>
      <c r="M957" s="38">
        <v>81</v>
      </c>
      <c r="N957" s="38">
        <v>44</v>
      </c>
      <c r="O957" s="173">
        <v>34</v>
      </c>
      <c r="P957">
        <v>26</v>
      </c>
      <c r="Q957">
        <v>0</v>
      </c>
      <c r="R957" s="38"/>
    </row>
    <row r="958" spans="1:18" x14ac:dyDescent="0.25">
      <c r="A958" s="38">
        <f>+COUNTIF($B$1:B958,ESTADISTICAS!B$9)</f>
        <v>25</v>
      </c>
      <c r="B958">
        <v>73</v>
      </c>
      <c r="C958" t="s">
        <v>93</v>
      </c>
      <c r="D958">
        <v>73870</v>
      </c>
      <c r="E958" s="38" t="s">
        <v>1143</v>
      </c>
      <c r="F958" s="38">
        <v>2</v>
      </c>
      <c r="G958" s="38">
        <v>20</v>
      </c>
      <c r="H958" s="38">
        <v>22</v>
      </c>
      <c r="I958" s="38">
        <v>22</v>
      </c>
      <c r="J958" s="38" t="s">
        <v>67</v>
      </c>
      <c r="K958" s="38" t="s">
        <v>67</v>
      </c>
      <c r="L958" s="38" t="s">
        <v>67</v>
      </c>
      <c r="M958" s="38">
        <v>1</v>
      </c>
      <c r="N958" s="38">
        <v>0</v>
      </c>
      <c r="O958" s="173" t="s">
        <v>67</v>
      </c>
      <c r="P958" t="s">
        <v>67</v>
      </c>
      <c r="Q958">
        <v>0</v>
      </c>
      <c r="R958" s="38"/>
    </row>
    <row r="959" spans="1:18" x14ac:dyDescent="0.25">
      <c r="A959" s="38">
        <f>+COUNTIF($B$1:B959,ESTADISTICAS!B$9)</f>
        <v>25</v>
      </c>
      <c r="B959">
        <v>73</v>
      </c>
      <c r="C959" t="s">
        <v>93</v>
      </c>
      <c r="D959">
        <v>73873</v>
      </c>
      <c r="E959" s="38" t="s">
        <v>1144</v>
      </c>
      <c r="F959" s="38">
        <v>84</v>
      </c>
      <c r="G959" s="38">
        <v>34</v>
      </c>
      <c r="H959" s="38">
        <v>1</v>
      </c>
      <c r="I959" s="38">
        <v>1</v>
      </c>
      <c r="J959" s="38" t="s">
        <v>67</v>
      </c>
      <c r="K959" s="38" t="s">
        <v>67</v>
      </c>
      <c r="L959" s="38">
        <v>2</v>
      </c>
      <c r="M959" s="38" t="s">
        <v>67</v>
      </c>
      <c r="N959" s="38">
        <v>0</v>
      </c>
      <c r="O959" s="173">
        <v>1</v>
      </c>
      <c r="P959" t="s">
        <v>67</v>
      </c>
      <c r="Q959">
        <v>0</v>
      </c>
      <c r="R959" s="38"/>
    </row>
    <row r="960" spans="1:18" x14ac:dyDescent="0.25">
      <c r="A960" s="38">
        <f>+COUNTIF($B$1:B960,ESTADISTICAS!B$9)</f>
        <v>25</v>
      </c>
      <c r="B960">
        <v>76</v>
      </c>
      <c r="C960" t="s">
        <v>2</v>
      </c>
      <c r="D960">
        <v>76001</v>
      </c>
      <c r="E960" s="38" t="s">
        <v>1145</v>
      </c>
      <c r="F960" s="38">
        <v>93989</v>
      </c>
      <c r="G960" s="38">
        <v>102556</v>
      </c>
      <c r="H960" s="38">
        <v>105269</v>
      </c>
      <c r="I960" s="38">
        <v>112694</v>
      </c>
      <c r="J960" s="38">
        <v>118951</v>
      </c>
      <c r="K960" s="38">
        <v>125592</v>
      </c>
      <c r="L960" s="38">
        <v>130464</v>
      </c>
      <c r="M960" s="38">
        <v>132714</v>
      </c>
      <c r="N960" s="38">
        <v>130147</v>
      </c>
      <c r="O960" s="173">
        <v>129801</v>
      </c>
      <c r="P960">
        <v>114806</v>
      </c>
      <c r="Q960">
        <v>126941</v>
      </c>
      <c r="R960" s="38"/>
    </row>
    <row r="961" spans="1:18" x14ac:dyDescent="0.25">
      <c r="A961" s="38">
        <f>+COUNTIF($B$1:B961,ESTADISTICAS!B$9)</f>
        <v>25</v>
      </c>
      <c r="B961">
        <v>76</v>
      </c>
      <c r="C961" t="s">
        <v>2</v>
      </c>
      <c r="D961">
        <v>76020</v>
      </c>
      <c r="E961" s="38" t="s">
        <v>1146</v>
      </c>
      <c r="F961" s="38">
        <v>64</v>
      </c>
      <c r="G961" s="38">
        <v>107</v>
      </c>
      <c r="H961" s="38">
        <v>50</v>
      </c>
      <c r="I961" s="38">
        <v>41</v>
      </c>
      <c r="J961" s="38" t="s">
        <v>67</v>
      </c>
      <c r="K961" s="38">
        <v>6</v>
      </c>
      <c r="L961" s="38" t="s">
        <v>67</v>
      </c>
      <c r="M961" s="38" t="s">
        <v>67</v>
      </c>
      <c r="N961" s="38">
        <v>0</v>
      </c>
      <c r="O961" s="173" t="s">
        <v>67</v>
      </c>
      <c r="P961" t="s">
        <v>67</v>
      </c>
      <c r="Q961">
        <v>0</v>
      </c>
      <c r="R961" s="38"/>
    </row>
    <row r="962" spans="1:18" x14ac:dyDescent="0.25">
      <c r="A962" s="38">
        <f>+COUNTIF($B$1:B962,ESTADISTICAS!B$9)</f>
        <v>25</v>
      </c>
      <c r="B962">
        <v>76</v>
      </c>
      <c r="C962" t="s">
        <v>2</v>
      </c>
      <c r="D962">
        <v>76036</v>
      </c>
      <c r="E962" s="38" t="s">
        <v>1147</v>
      </c>
      <c r="F962" s="38">
        <v>49</v>
      </c>
      <c r="G962" s="38">
        <v>87</v>
      </c>
      <c r="H962" s="38">
        <v>156</v>
      </c>
      <c r="I962" s="38">
        <v>100</v>
      </c>
      <c r="J962" s="38">
        <v>46</v>
      </c>
      <c r="K962" s="38">
        <v>7</v>
      </c>
      <c r="L962" s="38" t="s">
        <v>67</v>
      </c>
      <c r="M962" s="38" t="s">
        <v>67</v>
      </c>
      <c r="N962" s="38">
        <v>0</v>
      </c>
      <c r="O962" s="173" t="s">
        <v>67</v>
      </c>
      <c r="P962" t="s">
        <v>67</v>
      </c>
      <c r="Q962">
        <v>0</v>
      </c>
      <c r="R962" s="38"/>
    </row>
    <row r="963" spans="1:18" x14ac:dyDescent="0.25">
      <c r="A963" s="38">
        <f>+COUNTIF($B$1:B963,ESTADISTICAS!B$9)</f>
        <v>25</v>
      </c>
      <c r="B963">
        <v>76</v>
      </c>
      <c r="C963" t="s">
        <v>2</v>
      </c>
      <c r="D963">
        <v>76041</v>
      </c>
      <c r="E963" s="38" t="s">
        <v>1148</v>
      </c>
      <c r="F963" s="38">
        <v>108</v>
      </c>
      <c r="G963" s="38">
        <v>78</v>
      </c>
      <c r="H963" s="38">
        <v>1</v>
      </c>
      <c r="I963" s="38">
        <v>1</v>
      </c>
      <c r="J963" s="38" t="s">
        <v>67</v>
      </c>
      <c r="K963" s="38">
        <v>3</v>
      </c>
      <c r="L963" s="38" t="s">
        <v>67</v>
      </c>
      <c r="M963" s="38">
        <v>39</v>
      </c>
      <c r="N963" s="38">
        <v>31</v>
      </c>
      <c r="O963" s="173">
        <v>27</v>
      </c>
      <c r="P963" t="s">
        <v>67</v>
      </c>
      <c r="Q963">
        <v>0</v>
      </c>
      <c r="R963" s="38"/>
    </row>
    <row r="964" spans="1:18" x14ac:dyDescent="0.25">
      <c r="A964" s="38">
        <f>+COUNTIF($B$1:B964,ESTADISTICAS!B$9)</f>
        <v>25</v>
      </c>
      <c r="B964">
        <v>76</v>
      </c>
      <c r="C964" t="s">
        <v>2</v>
      </c>
      <c r="D964">
        <v>76054</v>
      </c>
      <c r="E964" s="38" t="s">
        <v>358</v>
      </c>
      <c r="F964" s="38">
        <v>78</v>
      </c>
      <c r="G964" s="38">
        <v>75</v>
      </c>
      <c r="H964" s="38">
        <v>49</v>
      </c>
      <c r="I964" s="38">
        <v>49</v>
      </c>
      <c r="J964" s="38">
        <v>29</v>
      </c>
      <c r="K964" s="38">
        <v>1</v>
      </c>
      <c r="L964" s="38" t="s">
        <v>67</v>
      </c>
      <c r="M964" s="38" t="s">
        <v>67</v>
      </c>
      <c r="N964" s="38">
        <v>0</v>
      </c>
      <c r="O964" s="173" t="s">
        <v>67</v>
      </c>
      <c r="P964" t="s">
        <v>67</v>
      </c>
      <c r="Q964">
        <v>0</v>
      </c>
      <c r="R964" s="38"/>
    </row>
    <row r="965" spans="1:18" x14ac:dyDescent="0.25">
      <c r="A965" s="38">
        <f>+COUNTIF($B$1:B965,ESTADISTICAS!B$9)</f>
        <v>25</v>
      </c>
      <c r="B965">
        <v>76</v>
      </c>
      <c r="C965" t="s">
        <v>2</v>
      </c>
      <c r="D965">
        <v>76100</v>
      </c>
      <c r="E965" s="38" t="s">
        <v>105</v>
      </c>
      <c r="F965" s="38">
        <v>3</v>
      </c>
      <c r="G965" s="38">
        <v>45</v>
      </c>
      <c r="H965" s="38">
        <v>52</v>
      </c>
      <c r="I965" s="38">
        <v>47</v>
      </c>
      <c r="J965" s="38">
        <v>19</v>
      </c>
      <c r="K965" s="38">
        <v>1</v>
      </c>
      <c r="L965" s="38" t="s">
        <v>67</v>
      </c>
      <c r="M965" s="38" t="s">
        <v>67</v>
      </c>
      <c r="N965" s="38">
        <v>0</v>
      </c>
      <c r="O965" s="173" t="s">
        <v>67</v>
      </c>
      <c r="P965" t="s">
        <v>67</v>
      </c>
      <c r="Q965">
        <v>0</v>
      </c>
      <c r="R965" s="38"/>
    </row>
    <row r="966" spans="1:18" x14ac:dyDescent="0.25">
      <c r="A966" s="38">
        <f>+COUNTIF($B$1:B966,ESTADISTICAS!B$9)</f>
        <v>25</v>
      </c>
      <c r="B966">
        <v>76</v>
      </c>
      <c r="C966" t="s">
        <v>2</v>
      </c>
      <c r="D966">
        <v>76109</v>
      </c>
      <c r="E966" s="38" t="s">
        <v>1</v>
      </c>
      <c r="F966" s="38">
        <v>5043</v>
      </c>
      <c r="G966" s="38">
        <v>5302</v>
      </c>
      <c r="H966" s="38">
        <v>5135</v>
      </c>
      <c r="I966" s="38">
        <v>4979</v>
      </c>
      <c r="J966" s="38">
        <v>6113</v>
      </c>
      <c r="K966" s="38">
        <v>6425</v>
      </c>
      <c r="L966" s="38">
        <v>7068</v>
      </c>
      <c r="M966" s="38">
        <v>6967</v>
      </c>
      <c r="N966" s="38">
        <v>6598</v>
      </c>
      <c r="O966" s="173">
        <v>6738</v>
      </c>
      <c r="P966">
        <v>7165</v>
      </c>
      <c r="Q966">
        <v>6880</v>
      </c>
      <c r="R966" s="38"/>
    </row>
    <row r="967" spans="1:18" x14ac:dyDescent="0.25">
      <c r="A967" s="38">
        <f>+COUNTIF($B$1:B967,ESTADISTICAS!B$9)</f>
        <v>25</v>
      </c>
      <c r="B967">
        <v>76</v>
      </c>
      <c r="C967" t="s">
        <v>2</v>
      </c>
      <c r="D967">
        <v>76111</v>
      </c>
      <c r="E967" s="38" t="s">
        <v>1149</v>
      </c>
      <c r="F967" s="38">
        <v>5151</v>
      </c>
      <c r="G967" s="38">
        <v>4935</v>
      </c>
      <c r="H967" s="38">
        <v>4171</v>
      </c>
      <c r="I967" s="38">
        <v>5643</v>
      </c>
      <c r="J967" s="38">
        <v>6781</v>
      </c>
      <c r="K967" s="38">
        <v>7313</v>
      </c>
      <c r="L967" s="38">
        <v>7135</v>
      </c>
      <c r="M967" s="38">
        <v>7724</v>
      </c>
      <c r="N967" s="38">
        <v>7909</v>
      </c>
      <c r="O967" s="173">
        <v>8121</v>
      </c>
      <c r="P967">
        <v>7729</v>
      </c>
      <c r="Q967">
        <v>6126</v>
      </c>
      <c r="R967" s="38"/>
    </row>
    <row r="968" spans="1:18" x14ac:dyDescent="0.25">
      <c r="A968" s="38">
        <f>+COUNTIF($B$1:B968,ESTADISTICAS!B$9)</f>
        <v>25</v>
      </c>
      <c r="B968">
        <v>76</v>
      </c>
      <c r="C968" t="s">
        <v>2</v>
      </c>
      <c r="D968">
        <v>76113</v>
      </c>
      <c r="E968" s="38" t="s">
        <v>1150</v>
      </c>
      <c r="F968" s="38">
        <v>448</v>
      </c>
      <c r="G968" s="38">
        <v>345</v>
      </c>
      <c r="H968" s="38">
        <v>203</v>
      </c>
      <c r="I968" s="38">
        <v>262</v>
      </c>
      <c r="J968" s="38">
        <v>147</v>
      </c>
      <c r="K968" s="38">
        <v>10</v>
      </c>
      <c r="L968" s="38">
        <v>159</v>
      </c>
      <c r="M968" s="38">
        <v>164</v>
      </c>
      <c r="N968" s="38">
        <v>0</v>
      </c>
      <c r="O968" s="173">
        <v>1</v>
      </c>
      <c r="P968" t="s">
        <v>67</v>
      </c>
      <c r="Q968">
        <v>0</v>
      </c>
      <c r="R968" s="38"/>
    </row>
    <row r="969" spans="1:18" x14ac:dyDescent="0.25">
      <c r="A969" s="38">
        <f>+COUNTIF($B$1:B969,ESTADISTICAS!B$9)</f>
        <v>25</v>
      </c>
      <c r="B969">
        <v>76</v>
      </c>
      <c r="C969" t="s">
        <v>2</v>
      </c>
      <c r="D969">
        <v>76122</v>
      </c>
      <c r="E969" s="38" t="s">
        <v>1151</v>
      </c>
      <c r="F969" s="38">
        <v>309</v>
      </c>
      <c r="G969" s="38">
        <v>455</v>
      </c>
      <c r="H969" s="38">
        <v>548</v>
      </c>
      <c r="I969" s="38">
        <v>562</v>
      </c>
      <c r="J969" s="38">
        <v>578</v>
      </c>
      <c r="K969" s="38">
        <v>485</v>
      </c>
      <c r="L969" s="38">
        <v>609</v>
      </c>
      <c r="M969" s="38">
        <v>561</v>
      </c>
      <c r="N969" s="38">
        <v>515</v>
      </c>
      <c r="O969" s="173">
        <v>528</v>
      </c>
      <c r="P969">
        <v>573</v>
      </c>
      <c r="Q969">
        <v>534</v>
      </c>
      <c r="R969" s="38"/>
    </row>
    <row r="970" spans="1:18" x14ac:dyDescent="0.25">
      <c r="A970" s="38">
        <f>+COUNTIF($B$1:B970,ESTADISTICAS!B$9)</f>
        <v>25</v>
      </c>
      <c r="B970">
        <v>76</v>
      </c>
      <c r="C970" t="s">
        <v>2</v>
      </c>
      <c r="D970">
        <v>76126</v>
      </c>
      <c r="E970" s="38" t="s">
        <v>1152</v>
      </c>
      <c r="F970" s="38">
        <v>235</v>
      </c>
      <c r="G970" s="38">
        <v>182</v>
      </c>
      <c r="H970" s="38">
        <v>17</v>
      </c>
      <c r="I970" s="38" t="s">
        <v>67</v>
      </c>
      <c r="J970" s="38" t="s">
        <v>67</v>
      </c>
      <c r="K970" s="38">
        <v>7</v>
      </c>
      <c r="L970" s="38" t="s">
        <v>67</v>
      </c>
      <c r="M970" s="38" t="s">
        <v>67</v>
      </c>
      <c r="N970" s="38">
        <v>0</v>
      </c>
      <c r="O970" s="173">
        <v>0</v>
      </c>
      <c r="P970" t="s">
        <v>67</v>
      </c>
      <c r="Q970">
        <v>0</v>
      </c>
      <c r="R970" s="38"/>
    </row>
    <row r="971" spans="1:18" x14ac:dyDescent="0.25">
      <c r="A971" s="38">
        <f>+COUNTIF($B$1:B971,ESTADISTICAS!B$9)</f>
        <v>25</v>
      </c>
      <c r="B971">
        <v>76</v>
      </c>
      <c r="C971" t="s">
        <v>2</v>
      </c>
      <c r="D971">
        <v>76130</v>
      </c>
      <c r="E971" s="38" t="s">
        <v>470</v>
      </c>
      <c r="F971" s="38">
        <v>51</v>
      </c>
      <c r="G971" s="38">
        <v>37</v>
      </c>
      <c r="H971" s="38">
        <v>122</v>
      </c>
      <c r="I971" s="38">
        <v>116</v>
      </c>
      <c r="J971" s="38">
        <v>462</v>
      </c>
      <c r="K971" s="38">
        <v>358</v>
      </c>
      <c r="L971" s="38">
        <v>440</v>
      </c>
      <c r="M971" s="38">
        <v>722</v>
      </c>
      <c r="N971" s="38">
        <v>640</v>
      </c>
      <c r="O971" s="173">
        <v>507</v>
      </c>
      <c r="P971">
        <v>344</v>
      </c>
      <c r="Q971">
        <v>129</v>
      </c>
      <c r="R971" s="38"/>
    </row>
    <row r="972" spans="1:18" x14ac:dyDescent="0.25">
      <c r="A972" s="38">
        <f>+COUNTIF($B$1:B972,ESTADISTICAS!B$9)</f>
        <v>25</v>
      </c>
      <c r="B972">
        <v>76</v>
      </c>
      <c r="C972" t="s">
        <v>2</v>
      </c>
      <c r="D972">
        <v>76147</v>
      </c>
      <c r="E972" s="38" t="s">
        <v>1153</v>
      </c>
      <c r="F972" s="38">
        <v>2716</v>
      </c>
      <c r="G972" s="38">
        <v>3488</v>
      </c>
      <c r="H972" s="38">
        <v>3057</v>
      </c>
      <c r="I972" s="38">
        <v>3651</v>
      </c>
      <c r="J972" s="38">
        <v>4027</v>
      </c>
      <c r="K972" s="38">
        <v>3762</v>
      </c>
      <c r="L972" s="38">
        <v>3895</v>
      </c>
      <c r="M972" s="38">
        <v>4457</v>
      </c>
      <c r="N972" s="38">
        <v>4970</v>
      </c>
      <c r="O972" s="173">
        <v>4922</v>
      </c>
      <c r="P972">
        <v>5027</v>
      </c>
      <c r="Q972">
        <v>3203</v>
      </c>
      <c r="R972" s="38"/>
    </row>
    <row r="973" spans="1:18" x14ac:dyDescent="0.25">
      <c r="A973" s="38">
        <f>+COUNTIF($B$1:B973,ESTADISTICAS!B$9)</f>
        <v>25</v>
      </c>
      <c r="B973">
        <v>76</v>
      </c>
      <c r="C973" t="s">
        <v>2</v>
      </c>
      <c r="D973">
        <v>76233</v>
      </c>
      <c r="E973" s="38" t="s">
        <v>1154</v>
      </c>
      <c r="F973" s="38">
        <v>240</v>
      </c>
      <c r="G973" s="38">
        <v>432</v>
      </c>
      <c r="H973" s="38">
        <v>262</v>
      </c>
      <c r="I973" s="38">
        <v>211</v>
      </c>
      <c r="J973" s="38">
        <v>23</v>
      </c>
      <c r="K973" s="38">
        <v>1</v>
      </c>
      <c r="L973" s="38">
        <v>52</v>
      </c>
      <c r="M973" s="38">
        <v>217</v>
      </c>
      <c r="N973" s="38">
        <v>191</v>
      </c>
      <c r="O973" s="173">
        <v>54</v>
      </c>
      <c r="P973">
        <v>214</v>
      </c>
      <c r="Q973">
        <v>199</v>
      </c>
      <c r="R973" s="38"/>
    </row>
    <row r="974" spans="1:18" x14ac:dyDescent="0.25">
      <c r="A974" s="38">
        <f>+COUNTIF($B$1:B974,ESTADISTICAS!B$9)</f>
        <v>25</v>
      </c>
      <c r="B974">
        <v>76</v>
      </c>
      <c r="C974" t="s">
        <v>2</v>
      </c>
      <c r="D974">
        <v>76243</v>
      </c>
      <c r="E974" s="38" t="s">
        <v>1155</v>
      </c>
      <c r="F974" s="38">
        <v>54</v>
      </c>
      <c r="G974" s="38">
        <v>53</v>
      </c>
      <c r="H974" s="38">
        <v>45</v>
      </c>
      <c r="I974" s="38">
        <v>2</v>
      </c>
      <c r="J974" s="38" t="s">
        <v>67</v>
      </c>
      <c r="K974" s="38" t="s">
        <v>67</v>
      </c>
      <c r="L974" s="38" t="s">
        <v>67</v>
      </c>
      <c r="M974" s="38" t="s">
        <v>67</v>
      </c>
      <c r="N974" s="38">
        <v>0</v>
      </c>
      <c r="O974" s="173" t="s">
        <v>67</v>
      </c>
      <c r="P974" t="s">
        <v>67</v>
      </c>
      <c r="Q974">
        <v>0</v>
      </c>
      <c r="R974" s="38"/>
    </row>
    <row r="975" spans="1:18" x14ac:dyDescent="0.25">
      <c r="A975" s="38">
        <f>+COUNTIF($B$1:B975,ESTADISTICAS!B$9)</f>
        <v>25</v>
      </c>
      <c r="B975">
        <v>76</v>
      </c>
      <c r="C975" t="s">
        <v>2</v>
      </c>
      <c r="D975">
        <v>76246</v>
      </c>
      <c r="E975" s="38" t="s">
        <v>1156</v>
      </c>
      <c r="F975" s="38">
        <v>1</v>
      </c>
      <c r="G975" s="38" t="s">
        <v>67</v>
      </c>
      <c r="H975" s="38" t="s">
        <v>67</v>
      </c>
      <c r="I975" s="38">
        <v>3</v>
      </c>
      <c r="J975" s="38" t="s">
        <v>67</v>
      </c>
      <c r="K975" s="38" t="s">
        <v>67</v>
      </c>
      <c r="L975" s="38" t="s">
        <v>67</v>
      </c>
      <c r="M975" s="38" t="s">
        <v>67</v>
      </c>
      <c r="N975" s="38">
        <v>0</v>
      </c>
      <c r="O975" s="173" t="s">
        <v>67</v>
      </c>
      <c r="P975" t="s">
        <v>67</v>
      </c>
      <c r="Q975">
        <v>0</v>
      </c>
      <c r="R975" s="38"/>
    </row>
    <row r="976" spans="1:18" x14ac:dyDescent="0.25">
      <c r="A976" s="38">
        <f>+COUNTIF($B$1:B976,ESTADISTICAS!B$9)</f>
        <v>25</v>
      </c>
      <c r="B976">
        <v>76</v>
      </c>
      <c r="C976" t="s">
        <v>2</v>
      </c>
      <c r="D976">
        <v>76248</v>
      </c>
      <c r="E976" s="38" t="s">
        <v>1157</v>
      </c>
      <c r="F976" s="38">
        <v>206</v>
      </c>
      <c r="G976" s="38">
        <v>133</v>
      </c>
      <c r="H976" s="38">
        <v>81</v>
      </c>
      <c r="I976" s="38">
        <v>96</v>
      </c>
      <c r="J976" s="38">
        <v>61</v>
      </c>
      <c r="K976" s="38">
        <v>29</v>
      </c>
      <c r="L976" s="38">
        <v>2</v>
      </c>
      <c r="M976" s="38">
        <v>263</v>
      </c>
      <c r="N976" s="38">
        <v>185</v>
      </c>
      <c r="O976" s="173">
        <v>130</v>
      </c>
      <c r="P976">
        <v>59</v>
      </c>
      <c r="Q976">
        <v>31</v>
      </c>
      <c r="R976" s="38"/>
    </row>
    <row r="977" spans="1:18" x14ac:dyDescent="0.25">
      <c r="A977" s="38">
        <f>+COUNTIF($B$1:B977,ESTADISTICAS!B$9)</f>
        <v>25</v>
      </c>
      <c r="B977">
        <v>76</v>
      </c>
      <c r="C977" t="s">
        <v>2</v>
      </c>
      <c r="D977">
        <v>76250</v>
      </c>
      <c r="E977" s="38" t="s">
        <v>1158</v>
      </c>
      <c r="F977" s="38">
        <v>118</v>
      </c>
      <c r="G977" s="38">
        <v>81</v>
      </c>
      <c r="H977" s="38">
        <v>41</v>
      </c>
      <c r="I977" s="38">
        <v>96</v>
      </c>
      <c r="J977" s="38">
        <v>48</v>
      </c>
      <c r="K977" s="38">
        <v>66</v>
      </c>
      <c r="L977" s="38">
        <v>41</v>
      </c>
      <c r="M977" s="38">
        <v>32</v>
      </c>
      <c r="N977" s="38">
        <v>54</v>
      </c>
      <c r="O977" s="173">
        <v>71</v>
      </c>
      <c r="P977">
        <v>140</v>
      </c>
      <c r="Q977">
        <v>130</v>
      </c>
      <c r="R977" s="38"/>
    </row>
    <row r="978" spans="1:18" x14ac:dyDescent="0.25">
      <c r="A978" s="38">
        <f>+COUNTIF($B$1:B978,ESTADISTICAS!B$9)</f>
        <v>25</v>
      </c>
      <c r="B978">
        <v>76</v>
      </c>
      <c r="C978" t="s">
        <v>2</v>
      </c>
      <c r="D978">
        <v>76275</v>
      </c>
      <c r="E978" s="38" t="s">
        <v>1159</v>
      </c>
      <c r="F978" s="38">
        <v>161</v>
      </c>
      <c r="G978" s="38">
        <v>319</v>
      </c>
      <c r="H978" s="38">
        <v>435</v>
      </c>
      <c r="I978" s="38">
        <v>348</v>
      </c>
      <c r="J978" s="38">
        <v>251</v>
      </c>
      <c r="K978" s="38">
        <v>105</v>
      </c>
      <c r="L978" s="38">
        <v>2</v>
      </c>
      <c r="M978" s="38" t="s">
        <v>67</v>
      </c>
      <c r="N978" s="38">
        <v>0</v>
      </c>
      <c r="O978" s="173">
        <v>30</v>
      </c>
      <c r="P978">
        <v>65</v>
      </c>
      <c r="Q978">
        <v>83</v>
      </c>
      <c r="R978" s="38"/>
    </row>
    <row r="979" spans="1:18" x14ac:dyDescent="0.25">
      <c r="A979" s="38">
        <f>+COUNTIF($B$1:B979,ESTADISTICAS!B$9)</f>
        <v>25</v>
      </c>
      <c r="B979">
        <v>76</v>
      </c>
      <c r="C979" t="s">
        <v>2</v>
      </c>
      <c r="D979">
        <v>76306</v>
      </c>
      <c r="E979" s="38" t="s">
        <v>1160</v>
      </c>
      <c r="F979" s="38">
        <v>251</v>
      </c>
      <c r="G979" s="38">
        <v>224</v>
      </c>
      <c r="H979" s="38">
        <v>40</v>
      </c>
      <c r="I979" s="38">
        <v>35</v>
      </c>
      <c r="J979" s="38" t="s">
        <v>67</v>
      </c>
      <c r="K979" s="38">
        <v>1</v>
      </c>
      <c r="L979" s="38" t="s">
        <v>67</v>
      </c>
      <c r="M979" s="38" t="s">
        <v>67</v>
      </c>
      <c r="N979" s="38">
        <v>0</v>
      </c>
      <c r="O979" s="173">
        <v>18</v>
      </c>
      <c r="P979">
        <v>18</v>
      </c>
      <c r="Q979">
        <v>45</v>
      </c>
      <c r="R979" s="38"/>
    </row>
    <row r="980" spans="1:18" x14ac:dyDescent="0.25">
      <c r="A980" s="38">
        <f>+COUNTIF($B$1:B980,ESTADISTICAS!B$9)</f>
        <v>25</v>
      </c>
      <c r="B980">
        <v>76</v>
      </c>
      <c r="C980" t="s">
        <v>2</v>
      </c>
      <c r="D980">
        <v>76318</v>
      </c>
      <c r="E980" s="38" t="s">
        <v>1161</v>
      </c>
      <c r="F980" s="38">
        <v>206</v>
      </c>
      <c r="G980" s="38">
        <v>231</v>
      </c>
      <c r="H980" s="38">
        <v>177</v>
      </c>
      <c r="I980" s="38">
        <v>98</v>
      </c>
      <c r="J980" s="38">
        <v>22</v>
      </c>
      <c r="K980" s="38">
        <v>13</v>
      </c>
      <c r="L980" s="38" t="s">
        <v>67</v>
      </c>
      <c r="M980" s="38" t="s">
        <v>67</v>
      </c>
      <c r="N980" s="38">
        <v>0</v>
      </c>
      <c r="O980" s="173">
        <v>0</v>
      </c>
      <c r="P980" t="s">
        <v>67</v>
      </c>
      <c r="Q980">
        <v>0</v>
      </c>
      <c r="R980" s="38"/>
    </row>
    <row r="981" spans="1:18" x14ac:dyDescent="0.25">
      <c r="A981" s="38">
        <f>+COUNTIF($B$1:B981,ESTADISTICAS!B$9)</f>
        <v>25</v>
      </c>
      <c r="B981">
        <v>76</v>
      </c>
      <c r="C981" t="s">
        <v>2</v>
      </c>
      <c r="D981">
        <v>76364</v>
      </c>
      <c r="E981" s="38" t="s">
        <v>2691</v>
      </c>
      <c r="F981" s="38">
        <v>149</v>
      </c>
      <c r="G981" s="38">
        <v>819</v>
      </c>
      <c r="H981" s="38">
        <v>550</v>
      </c>
      <c r="I981" s="38">
        <v>825</v>
      </c>
      <c r="J981" s="38">
        <v>257</v>
      </c>
      <c r="K981" s="38">
        <v>252</v>
      </c>
      <c r="L981" s="38">
        <v>40</v>
      </c>
      <c r="M981" s="38">
        <v>62</v>
      </c>
      <c r="N981" s="38">
        <v>12</v>
      </c>
      <c r="O981" s="173">
        <v>17</v>
      </c>
      <c r="P981" t="s">
        <v>67</v>
      </c>
      <c r="Q981">
        <v>14</v>
      </c>
      <c r="R981" s="38"/>
    </row>
    <row r="982" spans="1:18" x14ac:dyDescent="0.25">
      <c r="A982" s="38">
        <f>+COUNTIF($B$1:B982,ESTADISTICAS!B$9)</f>
        <v>25</v>
      </c>
      <c r="B982">
        <v>76</v>
      </c>
      <c r="C982" t="s">
        <v>2</v>
      </c>
      <c r="D982">
        <v>76377</v>
      </c>
      <c r="E982" s="38" t="s">
        <v>1162</v>
      </c>
      <c r="F982" s="38">
        <v>59</v>
      </c>
      <c r="G982" s="38">
        <v>71</v>
      </c>
      <c r="H982" s="38">
        <v>38</v>
      </c>
      <c r="I982" s="38">
        <v>27</v>
      </c>
      <c r="J982" s="38" t="s">
        <v>67</v>
      </c>
      <c r="K982" s="38" t="s">
        <v>67</v>
      </c>
      <c r="L982" s="38">
        <v>1</v>
      </c>
      <c r="M982" s="38" t="s">
        <v>67</v>
      </c>
      <c r="N982" s="38">
        <v>0</v>
      </c>
      <c r="O982" s="173" t="s">
        <v>67</v>
      </c>
      <c r="P982" t="s">
        <v>67</v>
      </c>
      <c r="Q982">
        <v>0</v>
      </c>
      <c r="R982" s="38"/>
    </row>
    <row r="983" spans="1:18" x14ac:dyDescent="0.25">
      <c r="A983" s="38">
        <f>+COUNTIF($B$1:B983,ESTADISTICAS!B$9)</f>
        <v>25</v>
      </c>
      <c r="B983">
        <v>76</v>
      </c>
      <c r="C983" t="s">
        <v>2</v>
      </c>
      <c r="D983">
        <v>76400</v>
      </c>
      <c r="E983" s="38" t="s">
        <v>408</v>
      </c>
      <c r="F983" s="38">
        <v>261</v>
      </c>
      <c r="G983" s="38">
        <v>503</v>
      </c>
      <c r="H983" s="38">
        <v>398</v>
      </c>
      <c r="I983" s="38">
        <v>223</v>
      </c>
      <c r="J983" s="38">
        <v>47</v>
      </c>
      <c r="K983" s="38">
        <v>9</v>
      </c>
      <c r="L983" s="38" t="s">
        <v>67</v>
      </c>
      <c r="M983" s="38" t="s">
        <v>67</v>
      </c>
      <c r="N983" s="38">
        <v>67</v>
      </c>
      <c r="O983" s="173">
        <v>0</v>
      </c>
      <c r="P983" t="s">
        <v>67</v>
      </c>
      <c r="Q983">
        <v>0</v>
      </c>
      <c r="R983" s="38"/>
    </row>
    <row r="984" spans="1:18" x14ac:dyDescent="0.25">
      <c r="A984" s="38">
        <f>+COUNTIF($B$1:B984,ESTADISTICAS!B$9)</f>
        <v>25</v>
      </c>
      <c r="B984">
        <v>76</v>
      </c>
      <c r="C984" t="s">
        <v>2</v>
      </c>
      <c r="D984">
        <v>76403</v>
      </c>
      <c r="E984" s="38" t="s">
        <v>1163</v>
      </c>
      <c r="F984" s="38">
        <v>58</v>
      </c>
      <c r="G984" s="38">
        <v>55</v>
      </c>
      <c r="H984" s="38">
        <v>54</v>
      </c>
      <c r="I984" s="38">
        <v>45</v>
      </c>
      <c r="J984" s="38">
        <v>14</v>
      </c>
      <c r="K984" s="38">
        <v>2</v>
      </c>
      <c r="L984" s="38" t="s">
        <v>67</v>
      </c>
      <c r="M984" s="38" t="s">
        <v>67</v>
      </c>
      <c r="N984" s="38">
        <v>0</v>
      </c>
      <c r="O984" s="173" t="s">
        <v>67</v>
      </c>
      <c r="P984" t="s">
        <v>67</v>
      </c>
      <c r="Q984">
        <v>0</v>
      </c>
      <c r="R984" s="38"/>
    </row>
    <row r="985" spans="1:18" x14ac:dyDescent="0.25">
      <c r="A985" s="38">
        <f>+COUNTIF($B$1:B985,ESTADISTICAS!B$9)</f>
        <v>25</v>
      </c>
      <c r="B985">
        <v>76</v>
      </c>
      <c r="C985" t="s">
        <v>2</v>
      </c>
      <c r="D985">
        <v>76497</v>
      </c>
      <c r="E985" s="38" t="s">
        <v>1164</v>
      </c>
      <c r="F985" s="38">
        <v>56</v>
      </c>
      <c r="G985" s="38">
        <v>19</v>
      </c>
      <c r="H985" s="38" t="s">
        <v>67</v>
      </c>
      <c r="I985" s="38">
        <v>2</v>
      </c>
      <c r="J985" s="38" t="s">
        <v>67</v>
      </c>
      <c r="K985" s="38">
        <v>2</v>
      </c>
      <c r="L985" s="38" t="s">
        <v>67</v>
      </c>
      <c r="M985" s="38" t="s">
        <v>67</v>
      </c>
      <c r="N985" s="38">
        <v>0</v>
      </c>
      <c r="O985" s="173" t="s">
        <v>67</v>
      </c>
      <c r="P985" t="s">
        <v>67</v>
      </c>
      <c r="Q985">
        <v>0</v>
      </c>
      <c r="R985" s="38"/>
    </row>
    <row r="986" spans="1:18" x14ac:dyDescent="0.25">
      <c r="A986" s="38">
        <f>+COUNTIF($B$1:B986,ESTADISTICAS!B$9)</f>
        <v>25</v>
      </c>
      <c r="B986">
        <v>76</v>
      </c>
      <c r="C986" t="s">
        <v>2</v>
      </c>
      <c r="D986">
        <v>76520</v>
      </c>
      <c r="E986" s="38" t="s">
        <v>1165</v>
      </c>
      <c r="F986" s="38">
        <v>11954</v>
      </c>
      <c r="G986" s="38">
        <v>13479</v>
      </c>
      <c r="H986" s="38">
        <v>13783</v>
      </c>
      <c r="I986" s="38">
        <v>14625</v>
      </c>
      <c r="J986" s="38">
        <v>14600</v>
      </c>
      <c r="K986" s="38">
        <v>14764</v>
      </c>
      <c r="L986" s="38">
        <v>15843</v>
      </c>
      <c r="M986" s="38">
        <v>15004</v>
      </c>
      <c r="N986" s="38">
        <v>15008</v>
      </c>
      <c r="O986" s="173">
        <v>15730</v>
      </c>
      <c r="P986">
        <v>15950</v>
      </c>
      <c r="Q986">
        <v>13649</v>
      </c>
      <c r="R986" s="38"/>
    </row>
    <row r="987" spans="1:18" x14ac:dyDescent="0.25">
      <c r="A987" s="38">
        <f>+COUNTIF($B$1:B987,ESTADISTICAS!B$9)</f>
        <v>25</v>
      </c>
      <c r="B987">
        <v>76</v>
      </c>
      <c r="C987" t="s">
        <v>2</v>
      </c>
      <c r="D987">
        <v>76563</v>
      </c>
      <c r="E987" s="38" t="s">
        <v>1166</v>
      </c>
      <c r="F987" s="38">
        <v>146</v>
      </c>
      <c r="G987" s="38">
        <v>163</v>
      </c>
      <c r="H987" s="38">
        <v>177</v>
      </c>
      <c r="I987" s="38">
        <v>116</v>
      </c>
      <c r="J987" s="38">
        <v>58</v>
      </c>
      <c r="K987" s="38">
        <v>1</v>
      </c>
      <c r="L987" s="38">
        <v>46</v>
      </c>
      <c r="M987" s="38">
        <v>37</v>
      </c>
      <c r="N987" s="38">
        <v>53</v>
      </c>
      <c r="O987" s="173">
        <v>77</v>
      </c>
      <c r="P987">
        <v>80</v>
      </c>
      <c r="Q987">
        <v>81</v>
      </c>
      <c r="R987" s="38"/>
    </row>
    <row r="988" spans="1:18" x14ac:dyDescent="0.25">
      <c r="A988" s="38">
        <f>+COUNTIF($B$1:B988,ESTADISTICAS!B$9)</f>
        <v>25</v>
      </c>
      <c r="B988">
        <v>76</v>
      </c>
      <c r="C988" t="s">
        <v>2</v>
      </c>
      <c r="D988">
        <v>76606</v>
      </c>
      <c r="E988" s="38" t="s">
        <v>923</v>
      </c>
      <c r="F988" s="38">
        <v>59</v>
      </c>
      <c r="G988" s="38">
        <v>44</v>
      </c>
      <c r="H988" s="38">
        <v>41</v>
      </c>
      <c r="I988" s="38">
        <v>46</v>
      </c>
      <c r="J988" s="38" t="s">
        <v>67</v>
      </c>
      <c r="K988" s="38">
        <v>19</v>
      </c>
      <c r="L988" s="38" t="s">
        <v>67</v>
      </c>
      <c r="M988" s="38" t="s">
        <v>67</v>
      </c>
      <c r="N988" s="38">
        <v>0</v>
      </c>
      <c r="O988" s="173" t="s">
        <v>67</v>
      </c>
      <c r="P988" t="s">
        <v>67</v>
      </c>
      <c r="Q988">
        <v>0</v>
      </c>
      <c r="R988" s="38"/>
    </row>
    <row r="989" spans="1:18" x14ac:dyDescent="0.25">
      <c r="A989" s="38">
        <f>+COUNTIF($B$1:B989,ESTADISTICAS!B$9)</f>
        <v>25</v>
      </c>
      <c r="B989">
        <v>76</v>
      </c>
      <c r="C989" t="s">
        <v>2</v>
      </c>
      <c r="D989">
        <v>76616</v>
      </c>
      <c r="E989" s="38" t="s">
        <v>1167</v>
      </c>
      <c r="F989" s="38">
        <v>260</v>
      </c>
      <c r="G989" s="38">
        <v>237</v>
      </c>
      <c r="H989" s="38">
        <v>176</v>
      </c>
      <c r="I989" s="38">
        <v>100</v>
      </c>
      <c r="J989" s="38">
        <v>70</v>
      </c>
      <c r="K989" s="38">
        <v>3</v>
      </c>
      <c r="L989" s="38" t="s">
        <v>67</v>
      </c>
      <c r="M989" s="38" t="s">
        <v>67</v>
      </c>
      <c r="N989" s="38">
        <v>0</v>
      </c>
      <c r="O989" s="173" t="s">
        <v>67</v>
      </c>
      <c r="P989" t="s">
        <v>67</v>
      </c>
      <c r="Q989">
        <v>0</v>
      </c>
      <c r="R989" s="38"/>
    </row>
    <row r="990" spans="1:18" x14ac:dyDescent="0.25">
      <c r="A990" s="38">
        <f>+COUNTIF($B$1:B990,ESTADISTICAS!B$9)</f>
        <v>25</v>
      </c>
      <c r="B990">
        <v>76</v>
      </c>
      <c r="C990" t="s">
        <v>2</v>
      </c>
      <c r="D990">
        <v>76622</v>
      </c>
      <c r="E990" s="38" t="s">
        <v>1168</v>
      </c>
      <c r="F990" s="38">
        <v>1908</v>
      </c>
      <c r="G990" s="38">
        <v>1568</v>
      </c>
      <c r="H990" s="38">
        <v>1411</v>
      </c>
      <c r="I990" s="38">
        <v>1318</v>
      </c>
      <c r="J990" s="38">
        <v>1099</v>
      </c>
      <c r="K990" s="38">
        <v>1187</v>
      </c>
      <c r="L990" s="38">
        <v>1541</v>
      </c>
      <c r="M990" s="38">
        <v>1354</v>
      </c>
      <c r="N990" s="38">
        <v>1236</v>
      </c>
      <c r="O990" s="173">
        <v>2191</v>
      </c>
      <c r="P990">
        <v>1459</v>
      </c>
      <c r="Q990">
        <v>2545</v>
      </c>
      <c r="R990" s="38"/>
    </row>
    <row r="991" spans="1:18" x14ac:dyDescent="0.25">
      <c r="A991" s="38">
        <f>+COUNTIF($B$1:B991,ESTADISTICAS!B$9)</f>
        <v>25</v>
      </c>
      <c r="B991" s="172">
        <v>76</v>
      </c>
      <c r="C991" t="s">
        <v>2</v>
      </c>
      <c r="D991">
        <v>76670</v>
      </c>
      <c r="E991" s="38" t="s">
        <v>1102</v>
      </c>
      <c r="F991" s="38">
        <v>92</v>
      </c>
      <c r="G991" s="38">
        <v>62</v>
      </c>
      <c r="H991" s="38">
        <v>98</v>
      </c>
      <c r="I991" s="38">
        <v>72</v>
      </c>
      <c r="J991" s="38">
        <v>64</v>
      </c>
      <c r="K991" s="38">
        <v>37</v>
      </c>
      <c r="L991" s="38" t="s">
        <v>67</v>
      </c>
      <c r="M991" s="38" t="s">
        <v>67</v>
      </c>
      <c r="N991" s="38">
        <v>0</v>
      </c>
      <c r="O991" s="173" t="s">
        <v>67</v>
      </c>
      <c r="P991" t="s">
        <v>67</v>
      </c>
      <c r="Q991">
        <v>0</v>
      </c>
      <c r="R991" s="38"/>
    </row>
    <row r="992" spans="1:18" x14ac:dyDescent="0.25">
      <c r="A992" s="38">
        <f>+COUNTIF($B$1:B992,ESTADISTICAS!B$9)</f>
        <v>25</v>
      </c>
      <c r="B992">
        <v>76</v>
      </c>
      <c r="C992" t="s">
        <v>2</v>
      </c>
      <c r="D992">
        <v>76736</v>
      </c>
      <c r="E992" s="38" t="s">
        <v>1169</v>
      </c>
      <c r="F992" s="38">
        <v>289</v>
      </c>
      <c r="G992" s="38">
        <v>211</v>
      </c>
      <c r="H992" s="38">
        <v>195</v>
      </c>
      <c r="I992" s="38">
        <v>185</v>
      </c>
      <c r="J992" s="38">
        <v>148</v>
      </c>
      <c r="K992" s="38">
        <v>70</v>
      </c>
      <c r="L992" s="38">
        <v>35</v>
      </c>
      <c r="M992" s="38">
        <v>92</v>
      </c>
      <c r="N992" s="38">
        <v>90</v>
      </c>
      <c r="O992" s="173">
        <v>69</v>
      </c>
      <c r="P992">
        <v>91</v>
      </c>
      <c r="Q992">
        <v>81</v>
      </c>
      <c r="R992" s="38"/>
    </row>
    <row r="993" spans="1:18" x14ac:dyDescent="0.25">
      <c r="A993" s="38">
        <f>+COUNTIF($B$1:B993,ESTADISTICAS!B$9)</f>
        <v>25</v>
      </c>
      <c r="B993">
        <v>76</v>
      </c>
      <c r="C993" t="s">
        <v>2</v>
      </c>
      <c r="D993">
        <v>76823</v>
      </c>
      <c r="E993" s="38" t="s">
        <v>1170</v>
      </c>
      <c r="F993" s="38">
        <v>78</v>
      </c>
      <c r="G993" s="38">
        <v>49</v>
      </c>
      <c r="H993" s="38">
        <v>27</v>
      </c>
      <c r="I993" s="38" t="s">
        <v>67</v>
      </c>
      <c r="J993" s="38" t="s">
        <v>67</v>
      </c>
      <c r="K993" s="38">
        <v>3</v>
      </c>
      <c r="L993" s="38" t="s">
        <v>67</v>
      </c>
      <c r="M993" s="38" t="s">
        <v>67</v>
      </c>
      <c r="N993" s="38">
        <v>0</v>
      </c>
      <c r="O993" s="173">
        <v>25</v>
      </c>
      <c r="P993">
        <v>56</v>
      </c>
      <c r="Q993">
        <v>41</v>
      </c>
      <c r="R993" s="38"/>
    </row>
    <row r="994" spans="1:18" x14ac:dyDescent="0.25">
      <c r="A994" s="38">
        <f>+COUNTIF($B$1:B994,ESTADISTICAS!B$9)</f>
        <v>25</v>
      </c>
      <c r="B994">
        <v>76</v>
      </c>
      <c r="C994" t="s">
        <v>2</v>
      </c>
      <c r="D994">
        <v>76828</v>
      </c>
      <c r="E994" s="38" t="s">
        <v>1171</v>
      </c>
      <c r="F994" s="38">
        <v>145</v>
      </c>
      <c r="G994" s="38">
        <v>131</v>
      </c>
      <c r="H994" s="38">
        <v>31</v>
      </c>
      <c r="I994" s="38">
        <v>32</v>
      </c>
      <c r="J994" s="38">
        <v>23</v>
      </c>
      <c r="K994" s="38">
        <v>3</v>
      </c>
      <c r="L994" s="38" t="s">
        <v>67</v>
      </c>
      <c r="M994" s="38" t="s">
        <v>67</v>
      </c>
      <c r="N994" s="38">
        <v>0</v>
      </c>
      <c r="O994" s="173">
        <v>24</v>
      </c>
      <c r="P994">
        <v>52</v>
      </c>
      <c r="Q994">
        <v>77</v>
      </c>
      <c r="R994" s="38"/>
    </row>
    <row r="995" spans="1:18" x14ac:dyDescent="0.25">
      <c r="A995" s="38">
        <f>+COUNTIF($B$1:B995,ESTADISTICAS!B$9)</f>
        <v>25</v>
      </c>
      <c r="B995">
        <v>76</v>
      </c>
      <c r="C995" t="s">
        <v>2</v>
      </c>
      <c r="D995">
        <v>76834</v>
      </c>
      <c r="E995" s="38" t="s">
        <v>2692</v>
      </c>
      <c r="F995" s="38">
        <v>6425</v>
      </c>
      <c r="G995" s="38">
        <v>8327</v>
      </c>
      <c r="H995" s="38">
        <v>8284</v>
      </c>
      <c r="I995" s="38">
        <v>9263</v>
      </c>
      <c r="J995" s="38">
        <v>9928</v>
      </c>
      <c r="K995" s="38">
        <v>10487</v>
      </c>
      <c r="L995" s="38">
        <v>10066</v>
      </c>
      <c r="M995" s="38">
        <v>10357</v>
      </c>
      <c r="N995" s="38">
        <v>10230</v>
      </c>
      <c r="O995" s="173">
        <v>10011</v>
      </c>
      <c r="P995">
        <v>9715</v>
      </c>
      <c r="Q995">
        <v>8336</v>
      </c>
      <c r="R995" s="38"/>
    </row>
    <row r="996" spans="1:18" x14ac:dyDescent="0.25">
      <c r="A996" s="38">
        <f>+COUNTIF($B$1:B996,ESTADISTICAS!B$9)</f>
        <v>25</v>
      </c>
      <c r="B996">
        <v>76</v>
      </c>
      <c r="C996" t="s">
        <v>2</v>
      </c>
      <c r="D996">
        <v>76845</v>
      </c>
      <c r="E996" s="38" t="s">
        <v>1172</v>
      </c>
      <c r="F996" s="38">
        <v>48</v>
      </c>
      <c r="G996" s="38">
        <v>31</v>
      </c>
      <c r="H996" s="38" t="s">
        <v>67</v>
      </c>
      <c r="I996" s="38">
        <v>1</v>
      </c>
      <c r="J996" s="38" t="s">
        <v>67</v>
      </c>
      <c r="K996" s="38" t="s">
        <v>67</v>
      </c>
      <c r="L996" s="38" t="s">
        <v>67</v>
      </c>
      <c r="M996" s="38" t="s">
        <v>67</v>
      </c>
      <c r="N996" s="38">
        <v>0</v>
      </c>
      <c r="O996" s="173" t="s">
        <v>67</v>
      </c>
      <c r="P996" t="s">
        <v>67</v>
      </c>
      <c r="Q996">
        <v>0</v>
      </c>
      <c r="R996" s="38"/>
    </row>
    <row r="997" spans="1:18" x14ac:dyDescent="0.25">
      <c r="A997" s="38">
        <f>+COUNTIF($B$1:B997,ESTADISTICAS!B$9)</f>
        <v>25</v>
      </c>
      <c r="B997">
        <v>76</v>
      </c>
      <c r="C997" t="s">
        <v>2</v>
      </c>
      <c r="D997">
        <v>76863</v>
      </c>
      <c r="E997" s="38" t="s">
        <v>1173</v>
      </c>
      <c r="F997" s="38">
        <v>136</v>
      </c>
      <c r="G997" s="38">
        <v>149</v>
      </c>
      <c r="H997" s="38">
        <v>135</v>
      </c>
      <c r="I997" s="38">
        <v>68</v>
      </c>
      <c r="J997" s="38">
        <v>11</v>
      </c>
      <c r="K997" s="38">
        <v>5</v>
      </c>
      <c r="L997" s="38" t="s">
        <v>67</v>
      </c>
      <c r="M997" s="38" t="s">
        <v>67</v>
      </c>
      <c r="N997" s="38">
        <v>0</v>
      </c>
      <c r="O997" s="173">
        <v>0</v>
      </c>
      <c r="P997" t="s">
        <v>67</v>
      </c>
      <c r="Q997">
        <v>0</v>
      </c>
      <c r="R997" s="38"/>
    </row>
    <row r="998" spans="1:18" x14ac:dyDescent="0.25">
      <c r="A998" s="38">
        <f>+COUNTIF($B$1:B998,ESTADISTICAS!B$9)</f>
        <v>25</v>
      </c>
      <c r="B998" s="172">
        <v>76</v>
      </c>
      <c r="C998" t="s">
        <v>2</v>
      </c>
      <c r="D998">
        <v>76869</v>
      </c>
      <c r="E998" s="38" t="s">
        <v>1174</v>
      </c>
      <c r="F998" s="38" t="s">
        <v>67</v>
      </c>
      <c r="G998" s="38" t="s">
        <v>67</v>
      </c>
      <c r="H998" s="38">
        <v>28</v>
      </c>
      <c r="I998" s="38">
        <v>24</v>
      </c>
      <c r="J998" s="38">
        <v>17</v>
      </c>
      <c r="K998" s="38">
        <v>2</v>
      </c>
      <c r="L998" s="38" t="s">
        <v>67</v>
      </c>
      <c r="M998" s="38" t="s">
        <v>67</v>
      </c>
      <c r="N998" s="38">
        <v>0</v>
      </c>
      <c r="O998" s="173" t="s">
        <v>67</v>
      </c>
      <c r="P998">
        <v>69</v>
      </c>
      <c r="Q998">
        <v>66</v>
      </c>
      <c r="R998" s="38"/>
    </row>
    <row r="999" spans="1:18" x14ac:dyDescent="0.25">
      <c r="A999" s="38">
        <f>+COUNTIF($B$1:B999,ESTADISTICAS!B$9)</f>
        <v>25</v>
      </c>
      <c r="B999">
        <v>76</v>
      </c>
      <c r="C999" t="s">
        <v>2</v>
      </c>
      <c r="D999">
        <v>76890</v>
      </c>
      <c r="E999" s="38" t="s">
        <v>1175</v>
      </c>
      <c r="F999" s="38" t="s">
        <v>67</v>
      </c>
      <c r="G999" s="38" t="s">
        <v>67</v>
      </c>
      <c r="H999" s="38" t="s">
        <v>67</v>
      </c>
      <c r="I999" s="38" t="s">
        <v>67</v>
      </c>
      <c r="J999" s="38" t="s">
        <v>67</v>
      </c>
      <c r="K999" s="38">
        <v>2</v>
      </c>
      <c r="L999" s="38" t="s">
        <v>67</v>
      </c>
      <c r="M999" s="38">
        <v>1</v>
      </c>
      <c r="N999" s="38">
        <v>0</v>
      </c>
      <c r="O999" s="173">
        <v>1</v>
      </c>
      <c r="P999" t="s">
        <v>67</v>
      </c>
      <c r="Q999">
        <v>0</v>
      </c>
      <c r="R999" s="38"/>
    </row>
    <row r="1000" spans="1:18" x14ac:dyDescent="0.25">
      <c r="A1000" s="38">
        <f>+COUNTIF($B$1:B1000,ESTADISTICAS!B$9)</f>
        <v>25</v>
      </c>
      <c r="B1000">
        <v>76</v>
      </c>
      <c r="C1000" t="s">
        <v>2</v>
      </c>
      <c r="D1000">
        <v>76892</v>
      </c>
      <c r="E1000" s="38" t="s">
        <v>1176</v>
      </c>
      <c r="F1000" s="38">
        <v>1182</v>
      </c>
      <c r="G1000" s="38">
        <v>1189</v>
      </c>
      <c r="H1000" s="38">
        <v>1111</v>
      </c>
      <c r="I1000" s="38">
        <v>1153</v>
      </c>
      <c r="J1000" s="38">
        <v>847</v>
      </c>
      <c r="K1000" s="38">
        <v>734</v>
      </c>
      <c r="L1000" s="38">
        <v>530</v>
      </c>
      <c r="M1000" s="38">
        <v>566</v>
      </c>
      <c r="N1000" s="38">
        <v>661</v>
      </c>
      <c r="O1000" s="173">
        <v>676</v>
      </c>
      <c r="P1000">
        <v>648</v>
      </c>
      <c r="Q1000">
        <v>2</v>
      </c>
      <c r="R1000" s="38"/>
    </row>
    <row r="1001" spans="1:18" x14ac:dyDescent="0.25">
      <c r="A1001" s="38">
        <f>+COUNTIF($B$1:B1001,ESTADISTICAS!B$9)</f>
        <v>25</v>
      </c>
      <c r="B1001">
        <v>76</v>
      </c>
      <c r="C1001" t="s">
        <v>2</v>
      </c>
      <c r="D1001">
        <v>76895</v>
      </c>
      <c r="E1001" s="38" t="s">
        <v>1177</v>
      </c>
      <c r="F1001" s="38">
        <v>1255</v>
      </c>
      <c r="G1001" s="38">
        <v>1303</v>
      </c>
      <c r="H1001" s="38">
        <v>1416</v>
      </c>
      <c r="I1001" s="38">
        <v>1267</v>
      </c>
      <c r="J1001" s="38">
        <v>1183</v>
      </c>
      <c r="K1001" s="38">
        <v>1004</v>
      </c>
      <c r="L1001" s="38">
        <v>1105</v>
      </c>
      <c r="M1001" s="38">
        <v>1239</v>
      </c>
      <c r="N1001" s="38">
        <v>1351</v>
      </c>
      <c r="O1001" s="173">
        <v>1341</v>
      </c>
      <c r="P1001">
        <v>1378</v>
      </c>
      <c r="Q1001">
        <v>1490</v>
      </c>
      <c r="R1001" s="38"/>
    </row>
    <row r="1002" spans="1:18" x14ac:dyDescent="0.25">
      <c r="A1002" s="38">
        <f>+COUNTIF($B$1:B1002,ESTADISTICAS!B$9)</f>
        <v>25</v>
      </c>
      <c r="B1002">
        <v>81</v>
      </c>
      <c r="C1002" t="s">
        <v>330</v>
      </c>
      <c r="D1002">
        <v>81001</v>
      </c>
      <c r="E1002" s="38" t="s">
        <v>330</v>
      </c>
      <c r="F1002" s="38">
        <v>2084</v>
      </c>
      <c r="G1002" s="38">
        <v>2668</v>
      </c>
      <c r="H1002" s="38">
        <v>2855</v>
      </c>
      <c r="I1002" s="38">
        <v>2694</v>
      </c>
      <c r="J1002" s="38">
        <v>2451</v>
      </c>
      <c r="K1002" s="38">
        <v>2595</v>
      </c>
      <c r="L1002" s="38">
        <v>2631</v>
      </c>
      <c r="M1002" s="38">
        <v>2639</v>
      </c>
      <c r="N1002" s="38">
        <v>2208</v>
      </c>
      <c r="O1002" s="173">
        <v>2115</v>
      </c>
      <c r="P1002">
        <v>1799</v>
      </c>
      <c r="Q1002">
        <v>1550</v>
      </c>
      <c r="R1002" s="38"/>
    </row>
    <row r="1003" spans="1:18" x14ac:dyDescent="0.25">
      <c r="A1003" s="38">
        <f>+COUNTIF($B$1:B1003,ESTADISTICAS!B$9)</f>
        <v>25</v>
      </c>
      <c r="B1003">
        <v>81</v>
      </c>
      <c r="C1003" t="s">
        <v>330</v>
      </c>
      <c r="D1003">
        <v>81065</v>
      </c>
      <c r="E1003" s="38" t="s">
        <v>1178</v>
      </c>
      <c r="F1003" s="38">
        <v>206</v>
      </c>
      <c r="G1003" s="38">
        <v>130</v>
      </c>
      <c r="H1003" s="38">
        <v>147</v>
      </c>
      <c r="I1003" s="38">
        <v>151</v>
      </c>
      <c r="J1003" s="38">
        <v>52</v>
      </c>
      <c r="K1003" s="38">
        <v>20</v>
      </c>
      <c r="L1003" s="38" t="s">
        <v>67</v>
      </c>
      <c r="M1003" s="38" t="s">
        <v>67</v>
      </c>
      <c r="N1003" s="38">
        <v>0</v>
      </c>
      <c r="O1003" s="173">
        <v>55</v>
      </c>
      <c r="P1003">
        <v>72</v>
      </c>
      <c r="Q1003">
        <v>149</v>
      </c>
      <c r="R1003" s="38"/>
    </row>
    <row r="1004" spans="1:18" x14ac:dyDescent="0.25">
      <c r="A1004" s="38">
        <f>+COUNTIF($B$1:B1004,ESTADISTICAS!B$9)</f>
        <v>25</v>
      </c>
      <c r="B1004">
        <v>81</v>
      </c>
      <c r="C1004" t="s">
        <v>330</v>
      </c>
      <c r="D1004">
        <v>81220</v>
      </c>
      <c r="E1004" s="38" t="s">
        <v>1179</v>
      </c>
      <c r="F1004" s="38">
        <v>58</v>
      </c>
      <c r="G1004" s="38">
        <v>76</v>
      </c>
      <c r="H1004" s="38">
        <v>47</v>
      </c>
      <c r="I1004" s="38" t="s">
        <v>67</v>
      </c>
      <c r="J1004" s="38" t="s">
        <v>67</v>
      </c>
      <c r="K1004" s="38">
        <v>3</v>
      </c>
      <c r="L1004" s="38" t="s">
        <v>67</v>
      </c>
      <c r="M1004" s="38" t="s">
        <v>67</v>
      </c>
      <c r="N1004" s="38">
        <v>0</v>
      </c>
      <c r="O1004" s="173">
        <v>37</v>
      </c>
      <c r="P1004">
        <v>32</v>
      </c>
      <c r="Q1004">
        <v>58</v>
      </c>
      <c r="R1004" s="38"/>
    </row>
    <row r="1005" spans="1:18" x14ac:dyDescent="0.25">
      <c r="A1005" s="38">
        <f>+COUNTIF($B$1:B1005,ESTADISTICAS!B$9)</f>
        <v>25</v>
      </c>
      <c r="B1005">
        <v>81</v>
      </c>
      <c r="C1005" t="s">
        <v>330</v>
      </c>
      <c r="D1005">
        <v>81300</v>
      </c>
      <c r="E1005" s="38" t="s">
        <v>1180</v>
      </c>
      <c r="F1005" s="38" t="s">
        <v>67</v>
      </c>
      <c r="G1005" s="38">
        <v>24</v>
      </c>
      <c r="H1005" s="38">
        <v>22</v>
      </c>
      <c r="I1005" s="38">
        <v>14</v>
      </c>
      <c r="J1005" s="38" t="s">
        <v>67</v>
      </c>
      <c r="K1005" s="38">
        <v>8</v>
      </c>
      <c r="L1005" s="38" t="s">
        <v>67</v>
      </c>
      <c r="M1005" s="38" t="s">
        <v>67</v>
      </c>
      <c r="N1005" s="38">
        <v>0</v>
      </c>
      <c r="O1005" s="173" t="s">
        <v>67</v>
      </c>
      <c r="P1005" t="s">
        <v>67</v>
      </c>
      <c r="Q1005">
        <v>25</v>
      </c>
      <c r="R1005" s="38"/>
    </row>
    <row r="1006" spans="1:18" x14ac:dyDescent="0.25">
      <c r="A1006" s="38">
        <f>+COUNTIF($B$1:B1006,ESTADISTICAS!B$9)</f>
        <v>25</v>
      </c>
      <c r="B1006">
        <v>81</v>
      </c>
      <c r="C1006" t="s">
        <v>330</v>
      </c>
      <c r="D1006">
        <v>81591</v>
      </c>
      <c r="E1006" s="38" t="s">
        <v>2693</v>
      </c>
      <c r="F1006" s="38" t="s">
        <v>67</v>
      </c>
      <c r="G1006" s="38">
        <v>33</v>
      </c>
      <c r="H1006" s="38">
        <v>16</v>
      </c>
      <c r="I1006" s="38">
        <v>9</v>
      </c>
      <c r="J1006" s="38" t="s">
        <v>67</v>
      </c>
      <c r="K1006" s="38">
        <v>1</v>
      </c>
      <c r="L1006" s="38" t="s">
        <v>67</v>
      </c>
      <c r="M1006" s="38" t="s">
        <v>67</v>
      </c>
      <c r="N1006" s="38">
        <v>0</v>
      </c>
      <c r="O1006" s="173" t="s">
        <v>67</v>
      </c>
      <c r="P1006" t="s">
        <v>67</v>
      </c>
      <c r="Q1006">
        <v>21</v>
      </c>
      <c r="R1006" s="38"/>
    </row>
    <row r="1007" spans="1:18" x14ac:dyDescent="0.25">
      <c r="A1007" s="38">
        <f>+COUNTIF($B$1:B1007,ESTADISTICAS!B$9)</f>
        <v>25</v>
      </c>
      <c r="B1007">
        <v>81</v>
      </c>
      <c r="C1007" t="s">
        <v>330</v>
      </c>
      <c r="D1007">
        <v>81736</v>
      </c>
      <c r="E1007" s="38" t="s">
        <v>1181</v>
      </c>
      <c r="F1007" s="38">
        <v>454</v>
      </c>
      <c r="G1007" s="38">
        <v>414</v>
      </c>
      <c r="H1007" s="38">
        <v>468</v>
      </c>
      <c r="I1007" s="38">
        <v>272</v>
      </c>
      <c r="J1007" s="38">
        <v>239</v>
      </c>
      <c r="K1007" s="38">
        <v>146</v>
      </c>
      <c r="L1007" s="38">
        <v>155</v>
      </c>
      <c r="M1007" s="38">
        <v>114</v>
      </c>
      <c r="N1007" s="38">
        <v>153</v>
      </c>
      <c r="O1007" s="173">
        <v>106</v>
      </c>
      <c r="P1007">
        <v>141</v>
      </c>
      <c r="Q1007">
        <v>119</v>
      </c>
      <c r="R1007" s="38"/>
    </row>
    <row r="1008" spans="1:18" x14ac:dyDescent="0.25">
      <c r="A1008" s="38">
        <f>+COUNTIF($B$1:B1008,ESTADISTICAS!B$9)</f>
        <v>25</v>
      </c>
      <c r="B1008">
        <v>81</v>
      </c>
      <c r="C1008" t="s">
        <v>330</v>
      </c>
      <c r="D1008">
        <v>81794</v>
      </c>
      <c r="E1008" s="38" t="s">
        <v>1182</v>
      </c>
      <c r="F1008" s="38">
        <v>266</v>
      </c>
      <c r="G1008" s="38">
        <v>308</v>
      </c>
      <c r="H1008" s="38">
        <v>454</v>
      </c>
      <c r="I1008" s="38">
        <v>339</v>
      </c>
      <c r="J1008" s="38">
        <v>259</v>
      </c>
      <c r="K1008" s="38">
        <v>97</v>
      </c>
      <c r="L1008" s="38">
        <v>87</v>
      </c>
      <c r="M1008" s="38">
        <v>111</v>
      </c>
      <c r="N1008" s="38">
        <v>134</v>
      </c>
      <c r="O1008" s="173">
        <v>129</v>
      </c>
      <c r="P1008">
        <v>147</v>
      </c>
      <c r="Q1008">
        <v>188</v>
      </c>
      <c r="R1008" s="38"/>
    </row>
    <row r="1009" spans="1:18" x14ac:dyDescent="0.25">
      <c r="A1009" s="38">
        <f>+COUNTIF($B$1:B1009,ESTADISTICAS!B$9)</f>
        <v>25</v>
      </c>
      <c r="B1009">
        <v>85</v>
      </c>
      <c r="C1009" t="s">
        <v>331</v>
      </c>
      <c r="D1009">
        <v>85001</v>
      </c>
      <c r="E1009" s="38" t="s">
        <v>1183</v>
      </c>
      <c r="F1009" s="38">
        <v>6967</v>
      </c>
      <c r="G1009" s="38">
        <v>7686</v>
      </c>
      <c r="H1009" s="38">
        <v>8074</v>
      </c>
      <c r="I1009" s="38">
        <v>7780</v>
      </c>
      <c r="J1009" s="38">
        <v>8381</v>
      </c>
      <c r="K1009" s="38">
        <v>8908</v>
      </c>
      <c r="L1009" s="38">
        <v>9291</v>
      </c>
      <c r="M1009" s="38">
        <v>9459</v>
      </c>
      <c r="N1009" s="38">
        <v>9040</v>
      </c>
      <c r="O1009" s="173">
        <v>9787</v>
      </c>
      <c r="P1009">
        <v>14092</v>
      </c>
      <c r="Q1009">
        <v>9285</v>
      </c>
      <c r="R1009" s="38"/>
    </row>
    <row r="1010" spans="1:18" x14ac:dyDescent="0.25">
      <c r="A1010" s="38">
        <f>+COUNTIF($B$1:B1010,ESTADISTICAS!B$9)</f>
        <v>25</v>
      </c>
      <c r="B1010">
        <v>85</v>
      </c>
      <c r="C1010" t="s">
        <v>331</v>
      </c>
      <c r="D1010">
        <v>85010</v>
      </c>
      <c r="E1010" s="38" t="s">
        <v>1184</v>
      </c>
      <c r="F1010" s="38">
        <v>62</v>
      </c>
      <c r="G1010" s="38">
        <v>143</v>
      </c>
      <c r="H1010" s="38">
        <v>237</v>
      </c>
      <c r="I1010" s="38">
        <v>184</v>
      </c>
      <c r="J1010" s="38">
        <v>273</v>
      </c>
      <c r="K1010" s="38">
        <v>170</v>
      </c>
      <c r="L1010" s="38">
        <v>297</v>
      </c>
      <c r="M1010" s="38">
        <v>143</v>
      </c>
      <c r="N1010" s="38">
        <v>37</v>
      </c>
      <c r="O1010" s="173">
        <v>400</v>
      </c>
      <c r="P1010">
        <v>34</v>
      </c>
      <c r="Q1010">
        <v>460</v>
      </c>
      <c r="R1010" s="38"/>
    </row>
    <row r="1011" spans="1:18" x14ac:dyDescent="0.25">
      <c r="A1011" s="38">
        <f>+COUNTIF($B$1:B1011,ESTADISTICAS!B$9)</f>
        <v>25</v>
      </c>
      <c r="B1011">
        <v>85</v>
      </c>
      <c r="C1011" t="s">
        <v>331</v>
      </c>
      <c r="D1011">
        <v>85015</v>
      </c>
      <c r="E1011" s="38" t="s">
        <v>1185</v>
      </c>
      <c r="F1011" s="38" t="s">
        <v>67</v>
      </c>
      <c r="G1011" s="38" t="s">
        <v>67</v>
      </c>
      <c r="H1011" s="38" t="s">
        <v>67</v>
      </c>
      <c r="I1011" s="38" t="s">
        <v>67</v>
      </c>
      <c r="J1011" s="38" t="s">
        <v>67</v>
      </c>
      <c r="K1011" s="38">
        <v>4</v>
      </c>
      <c r="L1011" s="38" t="s">
        <v>67</v>
      </c>
      <c r="M1011" s="38" t="s">
        <v>67</v>
      </c>
      <c r="N1011" s="38">
        <v>0</v>
      </c>
      <c r="O1011" s="173" t="s">
        <v>67</v>
      </c>
      <c r="P1011" t="s">
        <v>67</v>
      </c>
      <c r="Q1011">
        <v>0</v>
      </c>
      <c r="R1011" s="38"/>
    </row>
    <row r="1012" spans="1:18" x14ac:dyDescent="0.25">
      <c r="A1012" s="38">
        <f>+COUNTIF($B$1:B1012,ESTADISTICAS!B$9)</f>
        <v>25</v>
      </c>
      <c r="B1012">
        <v>85</v>
      </c>
      <c r="C1012" t="s">
        <v>331</v>
      </c>
      <c r="D1012">
        <v>85125</v>
      </c>
      <c r="E1012" s="38" t="s">
        <v>1186</v>
      </c>
      <c r="F1012" s="38" t="s">
        <v>67</v>
      </c>
      <c r="G1012" s="38" t="s">
        <v>67</v>
      </c>
      <c r="H1012" s="38" t="s">
        <v>67</v>
      </c>
      <c r="I1012" s="38" t="s">
        <v>67</v>
      </c>
      <c r="J1012" s="38" t="s">
        <v>67</v>
      </c>
      <c r="K1012" s="38">
        <v>14</v>
      </c>
      <c r="L1012" s="38" t="s">
        <v>67</v>
      </c>
      <c r="M1012" s="38" t="s">
        <v>67</v>
      </c>
      <c r="N1012" s="38">
        <v>0</v>
      </c>
      <c r="O1012" s="173" t="s">
        <v>67</v>
      </c>
      <c r="P1012" t="s">
        <v>67</v>
      </c>
      <c r="Q1012">
        <v>0</v>
      </c>
      <c r="R1012" s="38"/>
    </row>
    <row r="1013" spans="1:18" x14ac:dyDescent="0.25">
      <c r="A1013" s="38">
        <f>+COUNTIF($B$1:B1013,ESTADISTICAS!B$9)</f>
        <v>25</v>
      </c>
      <c r="B1013">
        <v>85</v>
      </c>
      <c r="C1013" t="s">
        <v>331</v>
      </c>
      <c r="D1013">
        <v>85139</v>
      </c>
      <c r="E1013" s="38" t="s">
        <v>1187</v>
      </c>
      <c r="F1013" s="38">
        <v>58</v>
      </c>
      <c r="G1013" s="38">
        <v>69</v>
      </c>
      <c r="H1013" s="38">
        <v>66</v>
      </c>
      <c r="I1013" s="38">
        <v>23</v>
      </c>
      <c r="J1013" s="38" t="s">
        <v>67</v>
      </c>
      <c r="K1013" s="38">
        <v>9</v>
      </c>
      <c r="L1013" s="38" t="s">
        <v>67</v>
      </c>
      <c r="M1013" s="38">
        <v>1</v>
      </c>
      <c r="N1013" s="38">
        <v>0</v>
      </c>
      <c r="O1013" s="173">
        <v>1</v>
      </c>
      <c r="P1013" t="s">
        <v>67</v>
      </c>
      <c r="Q1013">
        <v>0</v>
      </c>
      <c r="R1013" s="38"/>
    </row>
    <row r="1014" spans="1:18" x14ac:dyDescent="0.25">
      <c r="A1014" s="38">
        <f>+COUNTIF($B$1:B1014,ESTADISTICAS!B$9)</f>
        <v>25</v>
      </c>
      <c r="B1014">
        <v>85</v>
      </c>
      <c r="C1014" t="s">
        <v>331</v>
      </c>
      <c r="D1014">
        <v>85162</v>
      </c>
      <c r="E1014" s="38" t="s">
        <v>1188</v>
      </c>
      <c r="F1014" s="38">
        <v>373</v>
      </c>
      <c r="G1014" s="38">
        <v>364</v>
      </c>
      <c r="H1014" s="38">
        <v>319</v>
      </c>
      <c r="I1014" s="38">
        <v>79</v>
      </c>
      <c r="J1014" s="38">
        <v>51</v>
      </c>
      <c r="K1014" s="38">
        <v>34</v>
      </c>
      <c r="L1014" s="38">
        <v>22</v>
      </c>
      <c r="M1014" s="38" t="s">
        <v>67</v>
      </c>
      <c r="N1014" s="38">
        <v>0</v>
      </c>
      <c r="O1014" s="173">
        <v>30</v>
      </c>
      <c r="P1014" t="s">
        <v>67</v>
      </c>
      <c r="Q1014">
        <v>0</v>
      </c>
      <c r="R1014" s="38"/>
    </row>
    <row r="1015" spans="1:18" x14ac:dyDescent="0.25">
      <c r="A1015" s="38">
        <f>+COUNTIF($B$1:B1015,ESTADISTICAS!B$9)</f>
        <v>25</v>
      </c>
      <c r="B1015" s="172">
        <v>85</v>
      </c>
      <c r="C1015" t="s">
        <v>331</v>
      </c>
      <c r="D1015">
        <v>85225</v>
      </c>
      <c r="E1015" s="38" t="s">
        <v>1189</v>
      </c>
      <c r="F1015" s="38" t="s">
        <v>67</v>
      </c>
      <c r="G1015" s="38" t="s">
        <v>67</v>
      </c>
      <c r="H1015" s="38">
        <v>22</v>
      </c>
      <c r="I1015" s="38">
        <v>22</v>
      </c>
      <c r="J1015" s="38">
        <v>16</v>
      </c>
      <c r="K1015" s="38">
        <v>2</v>
      </c>
      <c r="L1015" s="38" t="s">
        <v>67</v>
      </c>
      <c r="M1015" s="38" t="s">
        <v>67</v>
      </c>
      <c r="N1015" s="38">
        <v>0</v>
      </c>
      <c r="O1015" s="173" t="s">
        <v>67</v>
      </c>
      <c r="P1015" t="s">
        <v>67</v>
      </c>
      <c r="Q1015">
        <v>0</v>
      </c>
      <c r="R1015" s="38"/>
    </row>
    <row r="1016" spans="1:18" x14ac:dyDescent="0.25">
      <c r="A1016" s="38">
        <f>+COUNTIF($B$1:B1016,ESTADISTICAS!B$9)</f>
        <v>25</v>
      </c>
      <c r="B1016">
        <v>85</v>
      </c>
      <c r="C1016" t="s">
        <v>331</v>
      </c>
      <c r="D1016">
        <v>85230</v>
      </c>
      <c r="E1016" s="38" t="s">
        <v>1190</v>
      </c>
      <c r="F1016" s="38" t="s">
        <v>67</v>
      </c>
      <c r="G1016" s="38">
        <v>59</v>
      </c>
      <c r="H1016" s="38">
        <v>52</v>
      </c>
      <c r="I1016" s="38" t="s">
        <v>67</v>
      </c>
      <c r="J1016" s="38" t="s">
        <v>67</v>
      </c>
      <c r="K1016" s="38" t="s">
        <v>67</v>
      </c>
      <c r="L1016" s="38" t="s">
        <v>67</v>
      </c>
      <c r="M1016" s="38" t="s">
        <v>67</v>
      </c>
      <c r="N1016" s="38">
        <v>0</v>
      </c>
      <c r="O1016" s="173" t="s">
        <v>67</v>
      </c>
      <c r="P1016" t="s">
        <v>67</v>
      </c>
      <c r="Q1016">
        <v>0</v>
      </c>
      <c r="R1016" s="38"/>
    </row>
    <row r="1017" spans="1:18" x14ac:dyDescent="0.25">
      <c r="A1017" s="38">
        <f>+COUNTIF($B$1:B1017,ESTADISTICAS!B$9)</f>
        <v>25</v>
      </c>
      <c r="B1017">
        <v>85</v>
      </c>
      <c r="C1017" t="s">
        <v>331</v>
      </c>
      <c r="D1017">
        <v>85250</v>
      </c>
      <c r="E1017" s="38" t="s">
        <v>1191</v>
      </c>
      <c r="F1017" s="38">
        <v>330</v>
      </c>
      <c r="G1017" s="38">
        <v>327</v>
      </c>
      <c r="H1017" s="38">
        <v>340</v>
      </c>
      <c r="I1017" s="38">
        <v>228</v>
      </c>
      <c r="J1017" s="38">
        <v>297</v>
      </c>
      <c r="K1017" s="38">
        <v>222</v>
      </c>
      <c r="L1017" s="38">
        <v>277</v>
      </c>
      <c r="M1017" s="38">
        <v>211</v>
      </c>
      <c r="N1017" s="38">
        <v>155</v>
      </c>
      <c r="O1017" s="173">
        <v>208</v>
      </c>
      <c r="P1017">
        <v>136</v>
      </c>
      <c r="Q1017">
        <v>140</v>
      </c>
      <c r="R1017" s="38"/>
    </row>
    <row r="1018" spans="1:18" x14ac:dyDescent="0.25">
      <c r="A1018" s="38">
        <f>+COUNTIF($B$1:B1018,ESTADISTICAS!B$9)</f>
        <v>25</v>
      </c>
      <c r="B1018">
        <v>85</v>
      </c>
      <c r="C1018" t="s">
        <v>331</v>
      </c>
      <c r="D1018">
        <v>85263</v>
      </c>
      <c r="E1018" s="38" t="s">
        <v>1192</v>
      </c>
      <c r="F1018" s="38" t="s">
        <v>67</v>
      </c>
      <c r="G1018" s="38" t="s">
        <v>67</v>
      </c>
      <c r="H1018" s="38" t="s">
        <v>67</v>
      </c>
      <c r="I1018" s="38" t="s">
        <v>67</v>
      </c>
      <c r="J1018" s="38" t="s">
        <v>67</v>
      </c>
      <c r="K1018" s="38">
        <v>19</v>
      </c>
      <c r="L1018" s="38" t="s">
        <v>67</v>
      </c>
      <c r="M1018" s="38" t="s">
        <v>67</v>
      </c>
      <c r="N1018" s="38">
        <v>0</v>
      </c>
      <c r="O1018" s="173">
        <v>1</v>
      </c>
      <c r="P1018" t="s">
        <v>67</v>
      </c>
      <c r="Q1018">
        <v>0</v>
      </c>
      <c r="R1018" s="38"/>
    </row>
    <row r="1019" spans="1:18" x14ac:dyDescent="0.25">
      <c r="A1019" s="38">
        <f>+COUNTIF($B$1:B1019,ESTADISTICAS!B$9)</f>
        <v>25</v>
      </c>
      <c r="B1019">
        <v>85</v>
      </c>
      <c r="C1019" t="s">
        <v>331</v>
      </c>
      <c r="D1019">
        <v>85300</v>
      </c>
      <c r="E1019" s="38" t="s">
        <v>428</v>
      </c>
      <c r="F1019" s="38">
        <v>4</v>
      </c>
      <c r="G1019" s="38" t="s">
        <v>67</v>
      </c>
      <c r="H1019" s="38" t="s">
        <v>67</v>
      </c>
      <c r="I1019" s="38" t="s">
        <v>67</v>
      </c>
      <c r="J1019" s="38">
        <v>1</v>
      </c>
      <c r="K1019" s="38">
        <v>3</v>
      </c>
      <c r="L1019" s="38" t="s">
        <v>67</v>
      </c>
      <c r="M1019" s="38" t="s">
        <v>67</v>
      </c>
      <c r="N1019" s="38">
        <v>0</v>
      </c>
      <c r="O1019" s="173">
        <v>1</v>
      </c>
      <c r="P1019" t="s">
        <v>67</v>
      </c>
      <c r="Q1019">
        <v>0</v>
      </c>
      <c r="R1019" s="38"/>
    </row>
    <row r="1020" spans="1:18" x14ac:dyDescent="0.25">
      <c r="A1020" s="38">
        <f>+COUNTIF($B$1:B1020,ESTADISTICAS!B$9)</f>
        <v>25</v>
      </c>
      <c r="B1020">
        <v>85</v>
      </c>
      <c r="C1020" t="s">
        <v>331</v>
      </c>
      <c r="D1020">
        <v>85315</v>
      </c>
      <c r="E1020" s="38" t="s">
        <v>1193</v>
      </c>
      <c r="F1020" s="38" t="s">
        <v>67</v>
      </c>
      <c r="G1020" s="38" t="s">
        <v>67</v>
      </c>
      <c r="H1020" s="38" t="s">
        <v>67</v>
      </c>
      <c r="I1020" s="38" t="s">
        <v>67</v>
      </c>
      <c r="J1020" s="38" t="s">
        <v>67</v>
      </c>
      <c r="K1020" s="38">
        <v>1</v>
      </c>
      <c r="L1020" s="38" t="s">
        <v>67</v>
      </c>
      <c r="M1020" s="38" t="s">
        <v>67</v>
      </c>
      <c r="N1020" s="38">
        <v>0</v>
      </c>
      <c r="O1020" s="173" t="s">
        <v>67</v>
      </c>
      <c r="P1020" t="s">
        <v>67</v>
      </c>
      <c r="Q1020">
        <v>0</v>
      </c>
      <c r="R1020" s="38"/>
    </row>
    <row r="1021" spans="1:18" x14ac:dyDescent="0.25">
      <c r="A1021" s="38">
        <f>+COUNTIF($B$1:B1021,ESTADISTICAS!B$9)</f>
        <v>25</v>
      </c>
      <c r="B1021">
        <v>85</v>
      </c>
      <c r="C1021" t="s">
        <v>331</v>
      </c>
      <c r="D1021">
        <v>85325</v>
      </c>
      <c r="E1021" s="38" t="s">
        <v>1194</v>
      </c>
      <c r="F1021" s="38" t="s">
        <v>67</v>
      </c>
      <c r="G1021" s="38" t="s">
        <v>67</v>
      </c>
      <c r="H1021" s="38" t="s">
        <v>67</v>
      </c>
      <c r="I1021" s="38" t="s">
        <v>67</v>
      </c>
      <c r="J1021" s="38" t="s">
        <v>67</v>
      </c>
      <c r="K1021" s="38">
        <v>5</v>
      </c>
      <c r="L1021" s="38" t="s">
        <v>67</v>
      </c>
      <c r="M1021" s="38" t="s">
        <v>67</v>
      </c>
      <c r="N1021" s="38">
        <v>0</v>
      </c>
      <c r="O1021" s="173" t="s">
        <v>67</v>
      </c>
      <c r="P1021" t="s">
        <v>67</v>
      </c>
      <c r="Q1021">
        <v>0</v>
      </c>
      <c r="R1021" s="38"/>
    </row>
    <row r="1022" spans="1:18" x14ac:dyDescent="0.25">
      <c r="A1022" s="38">
        <f>+COUNTIF($B$1:B1022,ESTADISTICAS!B$9)</f>
        <v>25</v>
      </c>
      <c r="B1022">
        <v>85</v>
      </c>
      <c r="C1022" t="s">
        <v>331</v>
      </c>
      <c r="D1022">
        <v>85400</v>
      </c>
      <c r="E1022" s="38" t="s">
        <v>1195</v>
      </c>
      <c r="F1022" s="38">
        <v>25</v>
      </c>
      <c r="G1022" s="38">
        <v>17</v>
      </c>
      <c r="H1022" s="38">
        <v>68</v>
      </c>
      <c r="I1022" s="38">
        <v>66</v>
      </c>
      <c r="J1022" s="38">
        <v>65</v>
      </c>
      <c r="K1022" s="38" t="s">
        <v>67</v>
      </c>
      <c r="L1022" s="38" t="s">
        <v>67</v>
      </c>
      <c r="M1022" s="38" t="s">
        <v>67</v>
      </c>
      <c r="N1022" s="38">
        <v>0</v>
      </c>
      <c r="O1022" s="173" t="s">
        <v>67</v>
      </c>
      <c r="P1022" t="s">
        <v>67</v>
      </c>
      <c r="Q1022">
        <v>0</v>
      </c>
      <c r="R1022" s="38"/>
    </row>
    <row r="1023" spans="1:18" x14ac:dyDescent="0.25">
      <c r="A1023" s="38">
        <f>+COUNTIF($B$1:B1023,ESTADISTICAS!B$9)</f>
        <v>25</v>
      </c>
      <c r="B1023">
        <v>85</v>
      </c>
      <c r="C1023" t="s">
        <v>331</v>
      </c>
      <c r="D1023">
        <v>85410</v>
      </c>
      <c r="E1023" s="38" t="s">
        <v>1196</v>
      </c>
      <c r="F1023" s="38">
        <v>147</v>
      </c>
      <c r="G1023" s="38">
        <v>222</v>
      </c>
      <c r="H1023" s="38">
        <v>311</v>
      </c>
      <c r="I1023" s="38">
        <v>208</v>
      </c>
      <c r="J1023" s="38">
        <v>167</v>
      </c>
      <c r="K1023" s="38">
        <v>143</v>
      </c>
      <c r="L1023" s="38">
        <v>154</v>
      </c>
      <c r="M1023" s="38">
        <v>159</v>
      </c>
      <c r="N1023" s="38">
        <v>129</v>
      </c>
      <c r="O1023" s="173">
        <v>209</v>
      </c>
      <c r="P1023">
        <v>151</v>
      </c>
      <c r="Q1023">
        <v>113</v>
      </c>
      <c r="R1023" s="38"/>
    </row>
    <row r="1024" spans="1:18" x14ac:dyDescent="0.25">
      <c r="A1024" s="38">
        <f>+COUNTIF($B$1:B1024,ESTADISTICAS!B$9)</f>
        <v>25</v>
      </c>
      <c r="B1024">
        <v>85</v>
      </c>
      <c r="C1024" t="s">
        <v>331</v>
      </c>
      <c r="D1024">
        <v>85430</v>
      </c>
      <c r="E1024" s="38" t="s">
        <v>1197</v>
      </c>
      <c r="F1024" s="38" t="s">
        <v>67</v>
      </c>
      <c r="G1024" s="38" t="s">
        <v>67</v>
      </c>
      <c r="H1024" s="38">
        <v>56</v>
      </c>
      <c r="I1024" s="38">
        <v>81</v>
      </c>
      <c r="J1024" s="38">
        <v>96</v>
      </c>
      <c r="K1024" s="38">
        <v>58</v>
      </c>
      <c r="L1024" s="38">
        <v>73</v>
      </c>
      <c r="M1024" s="38">
        <v>63</v>
      </c>
      <c r="N1024" s="38">
        <v>37</v>
      </c>
      <c r="O1024" s="173">
        <v>30</v>
      </c>
      <c r="P1024">
        <v>36</v>
      </c>
      <c r="Q1024">
        <v>35</v>
      </c>
      <c r="R1024" s="38"/>
    </row>
    <row r="1025" spans="1:18" x14ac:dyDescent="0.25">
      <c r="A1025" s="38">
        <f>+COUNTIF($B$1:B1025,ESTADISTICAS!B$9)</f>
        <v>25</v>
      </c>
      <c r="B1025">
        <v>85</v>
      </c>
      <c r="C1025" t="s">
        <v>331</v>
      </c>
      <c r="D1025">
        <v>85440</v>
      </c>
      <c r="E1025" s="38" t="s">
        <v>525</v>
      </c>
      <c r="F1025" s="38">
        <v>163</v>
      </c>
      <c r="G1025" s="38">
        <v>389</v>
      </c>
      <c r="H1025" s="38">
        <v>484</v>
      </c>
      <c r="I1025" s="38">
        <v>169</v>
      </c>
      <c r="J1025" s="38">
        <v>127</v>
      </c>
      <c r="K1025" s="38">
        <v>155</v>
      </c>
      <c r="L1025" s="38">
        <v>234</v>
      </c>
      <c r="M1025" s="38">
        <v>53</v>
      </c>
      <c r="N1025" s="38">
        <v>1</v>
      </c>
      <c r="O1025" s="173">
        <v>58</v>
      </c>
      <c r="P1025">
        <v>31</v>
      </c>
      <c r="Q1025">
        <v>77</v>
      </c>
      <c r="R1025" s="38"/>
    </row>
    <row r="1026" spans="1:18" x14ac:dyDescent="0.25">
      <c r="A1026" s="38">
        <f>+COUNTIF($B$1:B1026,ESTADISTICAS!B$9)</f>
        <v>25</v>
      </c>
      <c r="B1026">
        <v>86</v>
      </c>
      <c r="C1026" t="s">
        <v>332</v>
      </c>
      <c r="D1026">
        <v>86001</v>
      </c>
      <c r="E1026" s="38" t="s">
        <v>1198</v>
      </c>
      <c r="F1026" s="38">
        <v>1739</v>
      </c>
      <c r="G1026" s="38">
        <v>2052</v>
      </c>
      <c r="H1026" s="38">
        <v>1945</v>
      </c>
      <c r="I1026" s="38">
        <v>1795</v>
      </c>
      <c r="J1026" s="38">
        <v>1569</v>
      </c>
      <c r="K1026" s="38">
        <v>1835</v>
      </c>
      <c r="L1026" s="38">
        <v>1492</v>
      </c>
      <c r="M1026" s="38">
        <v>1553</v>
      </c>
      <c r="N1026" s="38">
        <v>1602</v>
      </c>
      <c r="O1026" s="173">
        <v>2017</v>
      </c>
      <c r="P1026">
        <v>2662</v>
      </c>
      <c r="Q1026">
        <v>3087</v>
      </c>
      <c r="R1026" s="38"/>
    </row>
    <row r="1027" spans="1:18" x14ac:dyDescent="0.25">
      <c r="A1027" s="38">
        <f>+COUNTIF($B$1:B1027,ESTADISTICAS!B$9)</f>
        <v>25</v>
      </c>
      <c r="B1027">
        <v>86</v>
      </c>
      <c r="C1027" t="s">
        <v>332</v>
      </c>
      <c r="D1027">
        <v>86219</v>
      </c>
      <c r="E1027" s="38" t="s">
        <v>935</v>
      </c>
      <c r="F1027" s="38">
        <v>66</v>
      </c>
      <c r="G1027" s="38">
        <v>34</v>
      </c>
      <c r="H1027" s="38" t="s">
        <v>67</v>
      </c>
      <c r="I1027" s="38">
        <v>1</v>
      </c>
      <c r="J1027" s="38" t="s">
        <v>67</v>
      </c>
      <c r="K1027" s="38" t="s">
        <v>67</v>
      </c>
      <c r="L1027" s="38" t="s">
        <v>67</v>
      </c>
      <c r="M1027" s="38" t="s">
        <v>67</v>
      </c>
      <c r="N1027" s="38">
        <v>0</v>
      </c>
      <c r="O1027" s="173" t="s">
        <v>67</v>
      </c>
      <c r="P1027" t="s">
        <v>67</v>
      </c>
      <c r="Q1027">
        <v>0</v>
      </c>
      <c r="R1027" s="38"/>
    </row>
    <row r="1028" spans="1:18" x14ac:dyDescent="0.25">
      <c r="A1028" s="38">
        <f>+COUNTIF($B$1:B1028,ESTADISTICAS!B$9)</f>
        <v>25</v>
      </c>
      <c r="B1028" s="172">
        <v>86</v>
      </c>
      <c r="C1028" t="s">
        <v>332</v>
      </c>
      <c r="D1028">
        <v>86320</v>
      </c>
      <c r="E1028" s="38" t="s">
        <v>1199</v>
      </c>
      <c r="F1028" s="38">
        <v>405</v>
      </c>
      <c r="G1028" s="38">
        <v>316</v>
      </c>
      <c r="H1028" s="38">
        <v>36</v>
      </c>
      <c r="I1028" s="38">
        <v>49</v>
      </c>
      <c r="J1028" s="38" t="s">
        <v>67</v>
      </c>
      <c r="K1028" s="38">
        <v>159</v>
      </c>
      <c r="L1028" s="38">
        <v>30</v>
      </c>
      <c r="M1028" s="38">
        <v>46</v>
      </c>
      <c r="N1028" s="38">
        <v>61</v>
      </c>
      <c r="O1028" s="173">
        <v>88</v>
      </c>
      <c r="P1028">
        <v>80</v>
      </c>
      <c r="Q1028">
        <v>91</v>
      </c>
      <c r="R1028" s="38"/>
    </row>
    <row r="1029" spans="1:18" x14ac:dyDescent="0.25">
      <c r="A1029" s="38">
        <f>+COUNTIF($B$1:B1029,ESTADISTICAS!B$9)</f>
        <v>25</v>
      </c>
      <c r="B1029">
        <v>86</v>
      </c>
      <c r="C1029" t="s">
        <v>332</v>
      </c>
      <c r="D1029">
        <v>86568</v>
      </c>
      <c r="E1029" s="38" t="s">
        <v>2694</v>
      </c>
      <c r="F1029" s="38">
        <v>598</v>
      </c>
      <c r="G1029" s="38">
        <v>859</v>
      </c>
      <c r="H1029" s="38">
        <v>883</v>
      </c>
      <c r="I1029" s="38">
        <v>780</v>
      </c>
      <c r="J1029" s="38">
        <v>2216</v>
      </c>
      <c r="K1029" s="38">
        <v>2353</v>
      </c>
      <c r="L1029" s="38">
        <v>3078</v>
      </c>
      <c r="M1029" s="38">
        <v>2080</v>
      </c>
      <c r="N1029" s="38">
        <v>1935</v>
      </c>
      <c r="O1029" s="173">
        <v>2329</v>
      </c>
      <c r="P1029">
        <v>1437</v>
      </c>
      <c r="Q1029">
        <v>1811</v>
      </c>
      <c r="R1029" s="38"/>
    </row>
    <row r="1030" spans="1:18" x14ac:dyDescent="0.25">
      <c r="A1030" s="38">
        <f>+COUNTIF($B$1:B1030,ESTADISTICAS!B$9)</f>
        <v>25</v>
      </c>
      <c r="B1030" s="172">
        <v>86</v>
      </c>
      <c r="C1030" t="s">
        <v>332</v>
      </c>
      <c r="D1030">
        <v>86569</v>
      </c>
      <c r="E1030" s="38" t="s">
        <v>1200</v>
      </c>
      <c r="F1030" s="38">
        <v>83</v>
      </c>
      <c r="G1030" s="38">
        <v>34</v>
      </c>
      <c r="H1030" s="38" t="s">
        <v>67</v>
      </c>
      <c r="I1030" s="38" t="s">
        <v>67</v>
      </c>
      <c r="J1030" s="38" t="s">
        <v>67</v>
      </c>
      <c r="K1030" s="38">
        <v>22</v>
      </c>
      <c r="L1030" s="38">
        <v>53</v>
      </c>
      <c r="M1030" s="38">
        <v>14</v>
      </c>
      <c r="N1030" s="38">
        <v>0</v>
      </c>
      <c r="O1030" s="173">
        <v>1</v>
      </c>
      <c r="P1030" t="s">
        <v>67</v>
      </c>
      <c r="Q1030">
        <v>88</v>
      </c>
      <c r="R1030" s="38"/>
    </row>
    <row r="1031" spans="1:18" x14ac:dyDescent="0.25">
      <c r="A1031" s="38">
        <f>+COUNTIF($B$1:B1031,ESTADISTICAS!B$9)</f>
        <v>25</v>
      </c>
      <c r="B1031">
        <v>86</v>
      </c>
      <c r="C1031" t="s">
        <v>332</v>
      </c>
      <c r="D1031">
        <v>86571</v>
      </c>
      <c r="E1031" s="38" t="s">
        <v>1201</v>
      </c>
      <c r="F1031" s="38">
        <v>3</v>
      </c>
      <c r="G1031" s="38">
        <v>74</v>
      </c>
      <c r="H1031" s="38">
        <v>56</v>
      </c>
      <c r="I1031" s="38">
        <v>148</v>
      </c>
      <c r="J1031" s="38">
        <v>166</v>
      </c>
      <c r="K1031" s="38">
        <v>109</v>
      </c>
      <c r="L1031" s="38">
        <v>8</v>
      </c>
      <c r="M1031" s="38">
        <v>2</v>
      </c>
      <c r="N1031" s="38">
        <v>0</v>
      </c>
      <c r="O1031" s="173" t="s">
        <v>67</v>
      </c>
      <c r="P1031" t="s">
        <v>67</v>
      </c>
      <c r="Q1031">
        <v>0</v>
      </c>
      <c r="R1031" s="38"/>
    </row>
    <row r="1032" spans="1:18" x14ac:dyDescent="0.25">
      <c r="A1032" s="38">
        <f>+COUNTIF($B$1:B1032,ESTADISTICAS!B$9)</f>
        <v>25</v>
      </c>
      <c r="B1032">
        <v>86</v>
      </c>
      <c r="C1032" t="s">
        <v>332</v>
      </c>
      <c r="D1032">
        <v>86573</v>
      </c>
      <c r="E1032" s="38" t="s">
        <v>2695</v>
      </c>
      <c r="F1032" s="38">
        <v>38</v>
      </c>
      <c r="G1032" s="38">
        <v>82</v>
      </c>
      <c r="H1032" s="38">
        <v>44</v>
      </c>
      <c r="I1032" s="38">
        <v>31</v>
      </c>
      <c r="J1032" s="38">
        <v>5</v>
      </c>
      <c r="K1032" s="38">
        <v>110</v>
      </c>
      <c r="L1032" s="38" t="s">
        <v>67</v>
      </c>
      <c r="M1032" s="38" t="s">
        <v>67</v>
      </c>
      <c r="N1032" s="38">
        <v>0</v>
      </c>
      <c r="O1032" s="173" t="s">
        <v>67</v>
      </c>
      <c r="P1032" t="s">
        <v>67</v>
      </c>
      <c r="Q1032">
        <v>4</v>
      </c>
      <c r="R1032" s="38"/>
    </row>
    <row r="1033" spans="1:18" x14ac:dyDescent="0.25">
      <c r="A1033" s="38">
        <f>+COUNTIF($B$1:B1033,ESTADISTICAS!B$9)</f>
        <v>25</v>
      </c>
      <c r="B1033">
        <v>86</v>
      </c>
      <c r="C1033" t="s">
        <v>332</v>
      </c>
      <c r="D1033">
        <v>86749</v>
      </c>
      <c r="E1033" s="38" t="s">
        <v>1202</v>
      </c>
      <c r="F1033" s="38">
        <v>327</v>
      </c>
      <c r="G1033" s="38">
        <v>292</v>
      </c>
      <c r="H1033" s="38">
        <v>287</v>
      </c>
      <c r="I1033" s="38">
        <v>285</v>
      </c>
      <c r="J1033" s="38">
        <v>360</v>
      </c>
      <c r="K1033" s="38">
        <v>460</v>
      </c>
      <c r="L1033" s="38">
        <v>370</v>
      </c>
      <c r="M1033" s="38">
        <v>334</v>
      </c>
      <c r="N1033" s="38">
        <v>542</v>
      </c>
      <c r="O1033" s="173">
        <v>747</v>
      </c>
      <c r="P1033">
        <v>724</v>
      </c>
      <c r="Q1033">
        <v>760</v>
      </c>
      <c r="R1033" s="38"/>
    </row>
    <row r="1034" spans="1:18" x14ac:dyDescent="0.25">
      <c r="A1034" s="38">
        <f>+COUNTIF($B$1:B1034,ESTADISTICAS!B$9)</f>
        <v>25</v>
      </c>
      <c r="B1034" s="172">
        <v>86</v>
      </c>
      <c r="C1034" t="s">
        <v>332</v>
      </c>
      <c r="D1034">
        <v>86755</v>
      </c>
      <c r="E1034" s="38" t="s">
        <v>433</v>
      </c>
      <c r="F1034" s="38">
        <v>134</v>
      </c>
      <c r="G1034" s="38">
        <v>118</v>
      </c>
      <c r="H1034" s="38">
        <v>127</v>
      </c>
      <c r="I1034" s="38">
        <v>131</v>
      </c>
      <c r="J1034" s="38">
        <v>113</v>
      </c>
      <c r="K1034" s="38">
        <v>153</v>
      </c>
      <c r="L1034" s="38">
        <v>57</v>
      </c>
      <c r="M1034" s="38">
        <v>42</v>
      </c>
      <c r="N1034" s="38">
        <v>27</v>
      </c>
      <c r="O1034" s="173">
        <v>13</v>
      </c>
      <c r="P1034">
        <v>6</v>
      </c>
      <c r="Q1034">
        <v>0</v>
      </c>
      <c r="R1034" s="38"/>
    </row>
    <row r="1035" spans="1:18" x14ac:dyDescent="0.25">
      <c r="A1035" s="38">
        <f>+COUNTIF($B$1:B1035,ESTADISTICAS!B$9)</f>
        <v>25</v>
      </c>
      <c r="B1035" s="172">
        <v>86</v>
      </c>
      <c r="C1035" t="s">
        <v>332</v>
      </c>
      <c r="D1035">
        <v>86757</v>
      </c>
      <c r="E1035" s="38" t="s">
        <v>1074</v>
      </c>
      <c r="F1035" s="38">
        <v>34</v>
      </c>
      <c r="G1035" s="38">
        <v>69</v>
      </c>
      <c r="H1035" s="38">
        <v>31</v>
      </c>
      <c r="I1035" s="38">
        <v>61</v>
      </c>
      <c r="J1035" s="38">
        <v>27</v>
      </c>
      <c r="K1035" s="38">
        <v>67</v>
      </c>
      <c r="L1035" s="38" t="s">
        <v>67</v>
      </c>
      <c r="M1035" s="38" t="s">
        <v>67</v>
      </c>
      <c r="N1035" s="38">
        <v>0</v>
      </c>
      <c r="O1035" s="173" t="s">
        <v>67</v>
      </c>
      <c r="P1035">
        <v>14</v>
      </c>
      <c r="Q1035">
        <v>0</v>
      </c>
      <c r="R1035" s="38"/>
    </row>
    <row r="1036" spans="1:18" x14ac:dyDescent="0.25">
      <c r="A1036" s="38">
        <f>+COUNTIF($B$1:B1036,ESTADISTICAS!B$9)</f>
        <v>25</v>
      </c>
      <c r="B1036">
        <v>86</v>
      </c>
      <c r="C1036" t="s">
        <v>332</v>
      </c>
      <c r="D1036">
        <v>86760</v>
      </c>
      <c r="E1036" s="38" t="s">
        <v>999</v>
      </c>
      <c r="F1036" s="38" t="s">
        <v>67</v>
      </c>
      <c r="G1036" s="38">
        <v>45</v>
      </c>
      <c r="H1036" s="38">
        <v>2</v>
      </c>
      <c r="I1036" s="38">
        <v>23</v>
      </c>
      <c r="J1036" s="38">
        <v>10</v>
      </c>
      <c r="K1036" s="38">
        <v>10</v>
      </c>
      <c r="L1036" s="38" t="s">
        <v>67</v>
      </c>
      <c r="M1036" s="38" t="s">
        <v>67</v>
      </c>
      <c r="N1036" s="38">
        <v>0</v>
      </c>
      <c r="O1036" s="173">
        <v>1</v>
      </c>
      <c r="P1036">
        <v>19</v>
      </c>
      <c r="Q1036">
        <v>1</v>
      </c>
      <c r="R1036" s="38"/>
    </row>
    <row r="1037" spans="1:18" x14ac:dyDescent="0.25">
      <c r="A1037" s="38">
        <f>+COUNTIF($B$1:B1037,ESTADISTICAS!B$9)</f>
        <v>25</v>
      </c>
      <c r="B1037">
        <v>86</v>
      </c>
      <c r="C1037" t="s">
        <v>332</v>
      </c>
      <c r="D1037">
        <v>86865</v>
      </c>
      <c r="E1037" s="38" t="s">
        <v>1203</v>
      </c>
      <c r="F1037" s="38">
        <v>316</v>
      </c>
      <c r="G1037" s="38">
        <v>375</v>
      </c>
      <c r="H1037" s="38">
        <v>371</v>
      </c>
      <c r="I1037" s="38">
        <v>322</v>
      </c>
      <c r="J1037" s="38">
        <v>481</v>
      </c>
      <c r="K1037" s="38">
        <v>369</v>
      </c>
      <c r="L1037" s="38">
        <v>275</v>
      </c>
      <c r="M1037" s="38">
        <v>300</v>
      </c>
      <c r="N1037" s="38">
        <v>265</v>
      </c>
      <c r="O1037" s="173">
        <v>279</v>
      </c>
      <c r="P1037">
        <v>358</v>
      </c>
      <c r="Q1037">
        <v>521</v>
      </c>
      <c r="R1037" s="38"/>
    </row>
    <row r="1038" spans="1:18" x14ac:dyDescent="0.25">
      <c r="A1038" s="38">
        <f>+COUNTIF($B$1:B1038,ESTADISTICAS!B$9)</f>
        <v>25</v>
      </c>
      <c r="B1038">
        <v>86</v>
      </c>
      <c r="C1038" t="s">
        <v>332</v>
      </c>
      <c r="D1038">
        <v>86885</v>
      </c>
      <c r="E1038" s="38" t="s">
        <v>1204</v>
      </c>
      <c r="F1038" s="38">
        <v>166</v>
      </c>
      <c r="G1038" s="38">
        <v>82</v>
      </c>
      <c r="H1038" s="38">
        <v>133</v>
      </c>
      <c r="I1038" s="38">
        <v>121</v>
      </c>
      <c r="J1038" s="38">
        <v>57</v>
      </c>
      <c r="K1038" s="38">
        <v>90</v>
      </c>
      <c r="L1038" s="38" t="s">
        <v>67</v>
      </c>
      <c r="M1038" s="38" t="s">
        <v>67</v>
      </c>
      <c r="N1038" s="38">
        <v>0</v>
      </c>
      <c r="O1038" s="173" t="s">
        <v>67</v>
      </c>
      <c r="P1038" t="s">
        <v>67</v>
      </c>
      <c r="Q1038">
        <v>0</v>
      </c>
      <c r="R1038" s="38"/>
    </row>
    <row r="1039" spans="1:18" x14ac:dyDescent="0.25">
      <c r="A1039" s="38">
        <f>+COUNTIF($B$1:B1039,ESTADISTICAS!B$9)</f>
        <v>25</v>
      </c>
      <c r="B1039" s="172">
        <v>88</v>
      </c>
      <c r="C1039" t="s">
        <v>334</v>
      </c>
      <c r="D1039">
        <v>88001</v>
      </c>
      <c r="E1039" s="38" t="s">
        <v>2696</v>
      </c>
      <c r="F1039" s="38">
        <v>1637</v>
      </c>
      <c r="G1039" s="38">
        <v>986</v>
      </c>
      <c r="H1039" s="38">
        <v>1167</v>
      </c>
      <c r="I1039" s="38">
        <v>1256</v>
      </c>
      <c r="J1039" s="38">
        <v>1917</v>
      </c>
      <c r="K1039" s="38">
        <v>1711</v>
      </c>
      <c r="L1039" s="38">
        <v>1338</v>
      </c>
      <c r="M1039" s="38">
        <v>1388</v>
      </c>
      <c r="N1039" s="38">
        <v>1417</v>
      </c>
      <c r="O1039" s="173">
        <v>1523</v>
      </c>
      <c r="P1039">
        <v>1738</v>
      </c>
      <c r="Q1039">
        <v>1501</v>
      </c>
      <c r="R1039" s="38"/>
    </row>
    <row r="1040" spans="1:18" x14ac:dyDescent="0.25">
      <c r="A1040" s="38">
        <f>+COUNTIF($B$1:B1040,ESTADISTICAS!B$9)</f>
        <v>25</v>
      </c>
      <c r="B1040" s="172">
        <v>88</v>
      </c>
      <c r="C1040" t="s">
        <v>334</v>
      </c>
      <c r="D1040">
        <v>88564</v>
      </c>
      <c r="E1040" s="38" t="s">
        <v>1205</v>
      </c>
      <c r="F1040" s="38">
        <v>115</v>
      </c>
      <c r="G1040" s="38">
        <v>85</v>
      </c>
      <c r="H1040" s="38">
        <v>80</v>
      </c>
      <c r="I1040" s="38">
        <v>45</v>
      </c>
      <c r="J1040" s="38">
        <v>9</v>
      </c>
      <c r="K1040" s="38" t="s">
        <v>67</v>
      </c>
      <c r="L1040" s="38" t="s">
        <v>67</v>
      </c>
      <c r="M1040" s="38" t="s">
        <v>67</v>
      </c>
      <c r="N1040" s="38">
        <v>66</v>
      </c>
      <c r="O1040" s="173">
        <v>52</v>
      </c>
      <c r="P1040">
        <v>21</v>
      </c>
      <c r="Q1040">
        <v>11</v>
      </c>
      <c r="R1040" s="38"/>
    </row>
    <row r="1041" spans="1:18" x14ac:dyDescent="0.25">
      <c r="A1041" s="38">
        <f>+COUNTIF($B$1:B1041,ESTADISTICAS!B$9)</f>
        <v>25</v>
      </c>
      <c r="B1041">
        <v>91</v>
      </c>
      <c r="C1041" t="s">
        <v>336</v>
      </c>
      <c r="D1041">
        <v>91001</v>
      </c>
      <c r="E1041" s="38" t="s">
        <v>1206</v>
      </c>
      <c r="F1041" s="38">
        <v>1143</v>
      </c>
      <c r="G1041" s="38">
        <v>1026</v>
      </c>
      <c r="H1041" s="38">
        <v>912</v>
      </c>
      <c r="I1041" s="38">
        <v>719</v>
      </c>
      <c r="J1041" s="38">
        <v>656</v>
      </c>
      <c r="K1041" s="38">
        <v>602</v>
      </c>
      <c r="L1041" s="38">
        <v>1011</v>
      </c>
      <c r="M1041" s="38">
        <v>744</v>
      </c>
      <c r="N1041" s="38">
        <v>763</v>
      </c>
      <c r="O1041" s="173">
        <v>827</v>
      </c>
      <c r="P1041">
        <v>1014</v>
      </c>
      <c r="Q1041">
        <v>760</v>
      </c>
      <c r="R1041" s="38"/>
    </row>
    <row r="1042" spans="1:18" x14ac:dyDescent="0.25">
      <c r="A1042" s="38">
        <f>+COUNTIF($B$1:B1042,ESTADISTICAS!B$9)</f>
        <v>25</v>
      </c>
      <c r="B1042">
        <v>91</v>
      </c>
      <c r="C1042" t="s">
        <v>336</v>
      </c>
      <c r="D1042">
        <v>91263</v>
      </c>
      <c r="E1042" s="38" t="s">
        <v>1207</v>
      </c>
      <c r="F1042" s="38">
        <v>3</v>
      </c>
      <c r="G1042" s="38" t="s">
        <v>67</v>
      </c>
      <c r="H1042" s="38">
        <v>1</v>
      </c>
      <c r="I1042" s="38">
        <v>14</v>
      </c>
      <c r="J1042" s="38" t="s">
        <v>67</v>
      </c>
      <c r="K1042" s="38" t="s">
        <v>67</v>
      </c>
      <c r="L1042" s="38" t="s">
        <v>67</v>
      </c>
      <c r="M1042" s="38">
        <v>2</v>
      </c>
      <c r="N1042" s="38">
        <v>0</v>
      </c>
      <c r="O1042" s="173">
        <v>3</v>
      </c>
      <c r="P1042" t="s">
        <v>67</v>
      </c>
      <c r="Q1042">
        <v>0</v>
      </c>
      <c r="R1042" s="38"/>
    </row>
    <row r="1043" spans="1:18" x14ac:dyDescent="0.25">
      <c r="A1043" s="38">
        <f>+COUNTIF($B$1:B1043,ESTADISTICAS!B$9)</f>
        <v>25</v>
      </c>
      <c r="B1043">
        <v>91</v>
      </c>
      <c r="C1043" t="s">
        <v>336</v>
      </c>
      <c r="D1043">
        <v>91405</v>
      </c>
      <c r="E1043" s="38" t="s">
        <v>1208</v>
      </c>
      <c r="F1043" s="38" t="s">
        <v>67</v>
      </c>
      <c r="G1043" s="38" t="s">
        <v>67</v>
      </c>
      <c r="H1043" s="38" t="s">
        <v>67</v>
      </c>
      <c r="I1043" s="38" t="s">
        <v>67</v>
      </c>
      <c r="J1043" s="38" t="s">
        <v>67</v>
      </c>
      <c r="K1043" s="38" t="s">
        <v>67</v>
      </c>
      <c r="L1043" s="38" t="s">
        <v>67</v>
      </c>
      <c r="M1043" s="38" t="s">
        <v>67</v>
      </c>
      <c r="N1043" s="38">
        <v>0</v>
      </c>
      <c r="O1043" s="173" t="s">
        <v>67</v>
      </c>
      <c r="P1043" t="s">
        <v>67</v>
      </c>
      <c r="Q1043">
        <v>0</v>
      </c>
    </row>
    <row r="1044" spans="1:18" x14ac:dyDescent="0.25">
      <c r="A1044" s="38">
        <f>+COUNTIF($B$1:B1044,ESTADISTICAS!B$9)</f>
        <v>25</v>
      </c>
      <c r="B1044" s="172">
        <v>91</v>
      </c>
      <c r="C1044" t="s">
        <v>336</v>
      </c>
      <c r="D1044">
        <v>91407</v>
      </c>
      <c r="E1044" s="38" t="s">
        <v>1209</v>
      </c>
      <c r="F1044" s="38" t="s">
        <v>67</v>
      </c>
      <c r="G1044" s="38" t="s">
        <v>67</v>
      </c>
      <c r="H1044" s="38" t="s">
        <v>67</v>
      </c>
      <c r="I1044" s="38" t="s">
        <v>67</v>
      </c>
      <c r="J1044" s="38" t="s">
        <v>67</v>
      </c>
      <c r="K1044" s="38" t="s">
        <v>67</v>
      </c>
      <c r="L1044" s="38" t="s">
        <v>67</v>
      </c>
      <c r="M1044" s="38">
        <v>1</v>
      </c>
      <c r="N1044" s="38">
        <v>0</v>
      </c>
      <c r="O1044" s="173">
        <v>1</v>
      </c>
      <c r="P1044" t="s">
        <v>67</v>
      </c>
      <c r="Q1044">
        <v>0</v>
      </c>
    </row>
    <row r="1045" spans="1:18" x14ac:dyDescent="0.25">
      <c r="A1045" s="38">
        <f>+COUNTIF($B$1:B1045,ESTADISTICAS!B$9)</f>
        <v>25</v>
      </c>
      <c r="B1045">
        <v>91</v>
      </c>
      <c r="C1045" t="s">
        <v>336</v>
      </c>
      <c r="D1045">
        <v>91430</v>
      </c>
      <c r="E1045" s="38" t="s">
        <v>1210</v>
      </c>
      <c r="F1045" s="38" t="s">
        <v>67</v>
      </c>
      <c r="G1045" s="38" t="s">
        <v>67</v>
      </c>
      <c r="H1045" s="38" t="s">
        <v>67</v>
      </c>
      <c r="I1045" s="38" t="s">
        <v>67</v>
      </c>
      <c r="J1045" s="38" t="s">
        <v>67</v>
      </c>
      <c r="K1045" s="38" t="s">
        <v>67</v>
      </c>
      <c r="L1045" s="38" t="s">
        <v>67</v>
      </c>
      <c r="M1045" s="38">
        <v>2</v>
      </c>
      <c r="N1045" s="38">
        <v>0</v>
      </c>
      <c r="O1045" s="173" t="s">
        <v>67</v>
      </c>
      <c r="P1045" t="s">
        <v>67</v>
      </c>
      <c r="Q1045">
        <v>0</v>
      </c>
      <c r="R1045" s="38"/>
    </row>
    <row r="1046" spans="1:18" x14ac:dyDescent="0.25">
      <c r="A1046" s="38">
        <f>+COUNTIF($B$1:B1046,ESTADISTICAS!B$9)</f>
        <v>25</v>
      </c>
      <c r="B1046">
        <v>91</v>
      </c>
      <c r="C1046" t="s">
        <v>336</v>
      </c>
      <c r="D1046">
        <v>91540</v>
      </c>
      <c r="E1046" s="38" t="s">
        <v>1211</v>
      </c>
      <c r="F1046" s="38" t="s">
        <v>67</v>
      </c>
      <c r="G1046" s="38" t="s">
        <v>67</v>
      </c>
      <c r="H1046" s="38" t="s">
        <v>67</v>
      </c>
      <c r="I1046" s="38" t="s">
        <v>67</v>
      </c>
      <c r="J1046" s="38" t="s">
        <v>67</v>
      </c>
      <c r="K1046" s="38" t="s">
        <v>67</v>
      </c>
      <c r="L1046" s="38" t="s">
        <v>67</v>
      </c>
      <c r="M1046" s="38" t="s">
        <v>67</v>
      </c>
      <c r="N1046" s="38">
        <v>0</v>
      </c>
      <c r="O1046" s="173">
        <v>25</v>
      </c>
      <c r="P1046" t="s">
        <v>67</v>
      </c>
      <c r="Q1046">
        <v>0</v>
      </c>
      <c r="R1046" s="38"/>
    </row>
    <row r="1047" spans="1:18" x14ac:dyDescent="0.25">
      <c r="A1047" s="38">
        <f>+COUNTIF($B$1:B1047,ESTADISTICAS!B$9)</f>
        <v>25</v>
      </c>
      <c r="B1047">
        <v>94</v>
      </c>
      <c r="C1047" t="s">
        <v>337</v>
      </c>
      <c r="D1047">
        <v>94001</v>
      </c>
      <c r="E1047" s="38" t="s">
        <v>2697</v>
      </c>
      <c r="F1047" s="38">
        <v>521</v>
      </c>
      <c r="G1047" s="38">
        <v>561</v>
      </c>
      <c r="H1047" s="38">
        <v>542</v>
      </c>
      <c r="I1047" s="38">
        <v>443</v>
      </c>
      <c r="J1047" s="38">
        <v>502</v>
      </c>
      <c r="K1047" s="38">
        <v>562</v>
      </c>
      <c r="L1047" s="38">
        <v>609</v>
      </c>
      <c r="M1047" s="38">
        <v>605</v>
      </c>
      <c r="N1047" s="38">
        <v>574</v>
      </c>
      <c r="O1047" s="173">
        <v>670</v>
      </c>
      <c r="P1047">
        <v>756</v>
      </c>
      <c r="Q1047">
        <v>691</v>
      </c>
      <c r="R1047" s="38"/>
    </row>
    <row r="1048" spans="1:18" x14ac:dyDescent="0.25">
      <c r="A1048" s="38">
        <f>+COUNTIF($B$1:B1048,ESTADISTICAS!B$9)</f>
        <v>25</v>
      </c>
      <c r="B1048">
        <v>94</v>
      </c>
      <c r="C1048" t="s">
        <v>337</v>
      </c>
      <c r="D1048">
        <v>94343</v>
      </c>
      <c r="E1048" s="38" t="s">
        <v>2511</v>
      </c>
      <c r="F1048" s="38" t="s">
        <v>67</v>
      </c>
      <c r="G1048" s="38" t="s">
        <v>67</v>
      </c>
      <c r="H1048" s="38" t="s">
        <v>67</v>
      </c>
      <c r="I1048" s="38" t="s">
        <v>67</v>
      </c>
      <c r="J1048" s="38" t="s">
        <v>67</v>
      </c>
      <c r="K1048" s="38" t="s">
        <v>67</v>
      </c>
      <c r="L1048" s="38" t="s">
        <v>67</v>
      </c>
      <c r="M1048" s="38" t="s">
        <v>67</v>
      </c>
      <c r="N1048" s="38" t="s">
        <v>67</v>
      </c>
      <c r="O1048" s="38" t="s">
        <v>67</v>
      </c>
      <c r="P1048">
        <v>1</v>
      </c>
      <c r="Q1048">
        <v>0</v>
      </c>
      <c r="R1048" s="38"/>
    </row>
    <row r="1049" spans="1:18" x14ac:dyDescent="0.25">
      <c r="A1049" s="38">
        <f>+COUNTIF($B$1:B1049,ESTADISTICAS!B$9)</f>
        <v>25</v>
      </c>
      <c r="B1049">
        <v>95</v>
      </c>
      <c r="C1049" t="s">
        <v>338</v>
      </c>
      <c r="D1049">
        <v>95001</v>
      </c>
      <c r="E1049" s="38" t="s">
        <v>2698</v>
      </c>
      <c r="F1049" s="38">
        <v>1234</v>
      </c>
      <c r="G1049" s="38">
        <v>1244</v>
      </c>
      <c r="H1049" s="38">
        <v>1599</v>
      </c>
      <c r="I1049" s="38">
        <v>1908</v>
      </c>
      <c r="J1049" s="38">
        <v>1748</v>
      </c>
      <c r="K1049" s="38">
        <v>2188</v>
      </c>
      <c r="L1049" s="38">
        <v>2112</v>
      </c>
      <c r="M1049" s="38">
        <v>2138</v>
      </c>
      <c r="N1049" s="38">
        <v>2208</v>
      </c>
      <c r="O1049" s="173">
        <v>2121</v>
      </c>
      <c r="P1049">
        <v>2131</v>
      </c>
      <c r="Q1049">
        <v>2263</v>
      </c>
      <c r="R1049" s="38"/>
    </row>
    <row r="1050" spans="1:18" x14ac:dyDescent="0.25">
      <c r="A1050" s="38">
        <f>+COUNTIF($B$1:B1050,ESTADISTICAS!B$9)</f>
        <v>25</v>
      </c>
      <c r="B1050">
        <v>95</v>
      </c>
      <c r="C1050" t="s">
        <v>338</v>
      </c>
      <c r="D1050">
        <v>95015</v>
      </c>
      <c r="E1050" s="38" t="s">
        <v>494</v>
      </c>
      <c r="F1050" s="38">
        <v>75</v>
      </c>
      <c r="G1050" s="38">
        <v>67</v>
      </c>
      <c r="H1050" s="38">
        <v>35</v>
      </c>
      <c r="I1050" s="38">
        <v>35</v>
      </c>
      <c r="J1050" s="38">
        <v>17</v>
      </c>
      <c r="K1050" s="38" t="s">
        <v>67</v>
      </c>
      <c r="L1050" s="38" t="s">
        <v>67</v>
      </c>
      <c r="M1050" s="38" t="s">
        <v>67</v>
      </c>
      <c r="N1050" s="38">
        <v>0</v>
      </c>
      <c r="O1050" s="173" t="s">
        <v>67</v>
      </c>
      <c r="P1050" t="s">
        <v>67</v>
      </c>
      <c r="Q1050">
        <v>0</v>
      </c>
      <c r="R1050" s="38"/>
    </row>
    <row r="1051" spans="1:18" x14ac:dyDescent="0.25">
      <c r="A1051" s="38">
        <f>+COUNTIF($B$1:B1051,ESTADISTICAS!B$9)</f>
        <v>25</v>
      </c>
      <c r="B1051">
        <v>95</v>
      </c>
      <c r="C1051" t="s">
        <v>338</v>
      </c>
      <c r="D1051">
        <v>95025</v>
      </c>
      <c r="E1051" s="38" t="s">
        <v>1212</v>
      </c>
      <c r="F1051" s="38">
        <v>107</v>
      </c>
      <c r="G1051" s="38">
        <v>56</v>
      </c>
      <c r="H1051" s="38">
        <v>124</v>
      </c>
      <c r="I1051" s="38">
        <v>98</v>
      </c>
      <c r="J1051" s="38">
        <v>59</v>
      </c>
      <c r="K1051" s="38">
        <v>1</v>
      </c>
      <c r="L1051" s="38" t="s">
        <v>67</v>
      </c>
      <c r="M1051" s="38" t="s">
        <v>67</v>
      </c>
      <c r="N1051" s="38">
        <v>0</v>
      </c>
      <c r="O1051" s="173" t="s">
        <v>67</v>
      </c>
      <c r="P1051" t="s">
        <v>67</v>
      </c>
      <c r="Q1051">
        <v>0</v>
      </c>
      <c r="R1051" s="38"/>
    </row>
    <row r="1052" spans="1:18" x14ac:dyDescent="0.25">
      <c r="A1052" s="38">
        <f>+COUNTIF($B$1:B1052,ESTADISTICAS!B$9)</f>
        <v>25</v>
      </c>
      <c r="B1052">
        <v>95</v>
      </c>
      <c r="C1052" t="s">
        <v>338</v>
      </c>
      <c r="D1052">
        <v>95200</v>
      </c>
      <c r="E1052" s="38" t="s">
        <v>569</v>
      </c>
      <c r="F1052" s="38">
        <v>48</v>
      </c>
      <c r="G1052" s="38" t="s">
        <v>67</v>
      </c>
      <c r="H1052" s="38">
        <v>1</v>
      </c>
      <c r="I1052" s="38" t="s">
        <v>67</v>
      </c>
      <c r="J1052" s="38" t="s">
        <v>67</v>
      </c>
      <c r="K1052" s="38" t="s">
        <v>67</v>
      </c>
      <c r="L1052" s="38" t="s">
        <v>67</v>
      </c>
      <c r="M1052" s="38" t="s">
        <v>67</v>
      </c>
      <c r="N1052" s="38">
        <v>0</v>
      </c>
      <c r="O1052" s="173" t="s">
        <v>67</v>
      </c>
      <c r="P1052" t="s">
        <v>67</v>
      </c>
      <c r="Q1052">
        <v>0</v>
      </c>
      <c r="R1052" s="38"/>
    </row>
    <row r="1053" spans="1:18" x14ac:dyDescent="0.25">
      <c r="A1053" s="38">
        <f>+COUNTIF($B$1:B1053,ESTADISTICAS!B$9)</f>
        <v>25</v>
      </c>
      <c r="B1053">
        <v>97</v>
      </c>
      <c r="C1053" t="s">
        <v>339</v>
      </c>
      <c r="D1053">
        <v>97001</v>
      </c>
      <c r="E1053" s="38" t="s">
        <v>2699</v>
      </c>
      <c r="F1053" s="38">
        <v>194</v>
      </c>
      <c r="G1053" s="38">
        <v>230</v>
      </c>
      <c r="H1053" s="38">
        <v>293</v>
      </c>
      <c r="I1053" s="38">
        <v>359</v>
      </c>
      <c r="J1053" s="38">
        <v>143</v>
      </c>
      <c r="K1053" s="38">
        <v>228</v>
      </c>
      <c r="L1053" s="38">
        <v>218</v>
      </c>
      <c r="M1053" s="38">
        <v>229</v>
      </c>
      <c r="N1053" s="38">
        <v>191</v>
      </c>
      <c r="O1053" s="173">
        <v>141</v>
      </c>
      <c r="P1053">
        <v>290</v>
      </c>
      <c r="Q1053">
        <v>212</v>
      </c>
      <c r="R1053" s="38"/>
    </row>
    <row r="1054" spans="1:18" x14ac:dyDescent="0.25">
      <c r="A1054" s="38">
        <f>+COUNTIF($B$1:B1054,ESTADISTICAS!B$9)</f>
        <v>25</v>
      </c>
      <c r="B1054">
        <v>99</v>
      </c>
      <c r="C1054" t="s">
        <v>340</v>
      </c>
      <c r="D1054">
        <v>99001</v>
      </c>
      <c r="E1054" s="38" t="s">
        <v>1213</v>
      </c>
      <c r="F1054" s="38">
        <v>492</v>
      </c>
      <c r="G1054" s="38">
        <v>528</v>
      </c>
      <c r="H1054" s="38">
        <v>695</v>
      </c>
      <c r="I1054" s="38">
        <v>652</v>
      </c>
      <c r="J1054" s="38">
        <v>569</v>
      </c>
      <c r="K1054" s="38">
        <v>734</v>
      </c>
      <c r="L1054" s="38">
        <v>908</v>
      </c>
      <c r="M1054" s="38">
        <v>801</v>
      </c>
      <c r="N1054" s="38">
        <v>605</v>
      </c>
      <c r="O1054" s="173">
        <v>503</v>
      </c>
      <c r="P1054">
        <v>504</v>
      </c>
      <c r="Q1054">
        <v>673</v>
      </c>
      <c r="R1054" s="38"/>
    </row>
    <row r="1055" spans="1:18" x14ac:dyDescent="0.25">
      <c r="A1055" s="38">
        <f>+COUNTIF($B$1:B1055,ESTADISTICAS!B$9)</f>
        <v>25</v>
      </c>
      <c r="B1055">
        <v>99</v>
      </c>
      <c r="C1055" t="s">
        <v>340</v>
      </c>
      <c r="D1055">
        <v>99524</v>
      </c>
      <c r="E1055" s="38" t="s">
        <v>1214</v>
      </c>
      <c r="F1055" s="38">
        <v>109</v>
      </c>
      <c r="G1055" s="38">
        <v>59</v>
      </c>
      <c r="H1055" s="38">
        <v>57</v>
      </c>
      <c r="I1055" s="38">
        <v>1</v>
      </c>
      <c r="J1055" s="38" t="s">
        <v>67</v>
      </c>
      <c r="K1055" s="38" t="s">
        <v>67</v>
      </c>
      <c r="L1055" s="38" t="s">
        <v>67</v>
      </c>
      <c r="M1055" s="38" t="s">
        <v>67</v>
      </c>
      <c r="N1055" s="38">
        <v>0</v>
      </c>
      <c r="O1055" s="173">
        <v>20</v>
      </c>
      <c r="P1055">
        <v>20</v>
      </c>
      <c r="Q1055">
        <v>47</v>
      </c>
      <c r="R1055" s="38"/>
    </row>
    <row r="1056" spans="1:18" x14ac:dyDescent="0.25">
      <c r="A1056" s="38">
        <f>+COUNTIF($B$1:B1056,ESTADISTICAS!B$9)</f>
        <v>25</v>
      </c>
      <c r="B1056">
        <v>99</v>
      </c>
      <c r="C1056" t="s">
        <v>340</v>
      </c>
      <c r="D1056">
        <v>99624</v>
      </c>
      <c r="E1056" s="38" t="s">
        <v>2700</v>
      </c>
      <c r="F1056" s="38">
        <v>33</v>
      </c>
      <c r="G1056" s="38" t="s">
        <v>67</v>
      </c>
      <c r="H1056" s="38">
        <v>34</v>
      </c>
      <c r="I1056" s="38">
        <v>33</v>
      </c>
      <c r="J1056" s="38">
        <v>16</v>
      </c>
      <c r="K1056" s="38" t="s">
        <v>67</v>
      </c>
      <c r="L1056" s="38" t="s">
        <v>67</v>
      </c>
      <c r="M1056" s="38" t="s">
        <v>67</v>
      </c>
      <c r="N1056" s="38">
        <v>0</v>
      </c>
      <c r="O1056" s="173" t="s">
        <v>67</v>
      </c>
      <c r="P1056">
        <v>26</v>
      </c>
      <c r="Q1056">
        <v>25</v>
      </c>
      <c r="R1056" s="38"/>
    </row>
    <row r="1057" spans="1:18" x14ac:dyDescent="0.25">
      <c r="A1057" s="38">
        <f>+COUNTIF($B$1:B1057,ESTADISTICAS!B$9)</f>
        <v>25</v>
      </c>
      <c r="B1057" s="172">
        <v>99</v>
      </c>
      <c r="C1057" t="s">
        <v>340</v>
      </c>
      <c r="D1057">
        <v>99773</v>
      </c>
      <c r="E1057" s="38" t="s">
        <v>1215</v>
      </c>
      <c r="F1057" s="38">
        <v>79</v>
      </c>
      <c r="G1057" s="38">
        <v>38</v>
      </c>
      <c r="H1057" s="38">
        <v>80</v>
      </c>
      <c r="I1057" s="38">
        <v>81</v>
      </c>
      <c r="J1057" s="38">
        <v>53</v>
      </c>
      <c r="K1057" s="38" t="s">
        <v>67</v>
      </c>
      <c r="L1057" s="38" t="s">
        <v>67</v>
      </c>
      <c r="M1057" s="38" t="s">
        <v>67</v>
      </c>
      <c r="N1057" s="38">
        <v>0</v>
      </c>
      <c r="O1057" s="173">
        <v>0</v>
      </c>
      <c r="P1057" t="s">
        <v>67</v>
      </c>
      <c r="Q1057">
        <v>0</v>
      </c>
      <c r="R1057" s="38"/>
    </row>
    <row r="1058" spans="1:18" x14ac:dyDescent="0.25">
      <c r="A1058" s="38"/>
      <c r="B1058" s="38" t="s">
        <v>67</v>
      </c>
      <c r="C1058" t="s">
        <v>1216</v>
      </c>
      <c r="D1058" s="38" t="s">
        <v>67</v>
      </c>
      <c r="E1058" s="38" t="s">
        <v>1216</v>
      </c>
      <c r="F1058" s="38">
        <v>283</v>
      </c>
      <c r="G1058" s="38">
        <v>248</v>
      </c>
      <c r="H1058" s="38">
        <v>204</v>
      </c>
      <c r="I1058" s="38">
        <v>161</v>
      </c>
      <c r="J1058" s="38" t="s">
        <v>67</v>
      </c>
      <c r="K1058" s="38" t="s">
        <v>67</v>
      </c>
      <c r="L1058" s="38" t="s">
        <v>67</v>
      </c>
      <c r="M1058" s="38" t="s">
        <v>67</v>
      </c>
      <c r="N1058" s="38">
        <v>0</v>
      </c>
      <c r="O1058" s="173" t="s">
        <v>67</v>
      </c>
      <c r="P1058" t="s">
        <v>67</v>
      </c>
      <c r="Q1058">
        <v>0</v>
      </c>
    </row>
  </sheetData>
  <autoFilter ref="A1:R1058" xr:uid="{00000000-0001-0000-0400-000000000000}"/>
  <sortState xmlns:xlrd2="http://schemas.microsoft.com/office/spreadsheetml/2017/richdata2" ref="B2:Q1058">
    <sortCondition ref="B2:B105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9735-468E-481A-8E4A-AED441FD78D0}">
  <sheetPr codeName="Hoja4"/>
  <dimension ref="A1:O142"/>
  <sheetViews>
    <sheetView showGridLines="0" zoomScale="70" zoomScaleNormal="70" workbookViewId="0">
      <selection activeCell="A9" sqref="A9"/>
    </sheetView>
  </sheetViews>
  <sheetFormatPr baseColWidth="10" defaultColWidth="0" defaultRowHeight="0" customHeight="1" zeroHeight="1" x14ac:dyDescent="0.25"/>
  <cols>
    <col min="1" max="1" width="11.42578125" customWidth="1"/>
    <col min="2" max="2" width="14.140625" style="38" customWidth="1"/>
    <col min="3" max="3" width="48.85546875" customWidth="1"/>
    <col min="4" max="14" width="16.7109375" style="132" customWidth="1"/>
    <col min="15" max="15" width="5.28515625" customWidth="1"/>
    <col min="16" max="16384" width="11.42578125" hidden="1"/>
  </cols>
  <sheetData>
    <row r="1" spans="1:14" ht="15.75" x14ac:dyDescent="0.25">
      <c r="A1" s="1"/>
      <c r="B1" s="137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14" ht="15.75" x14ac:dyDescent="0.25">
      <c r="A2" s="1"/>
      <c r="B2" s="137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14" ht="15.75" x14ac:dyDescent="0.25">
      <c r="A3" s="1"/>
      <c r="B3" s="137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</row>
    <row r="4" spans="1:14" ht="15.75" x14ac:dyDescent="0.25">
      <c r="A4" s="1"/>
      <c r="B4" s="137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</row>
    <row r="5" spans="1:14" ht="15.75" x14ac:dyDescent="0.25">
      <c r="A5" s="1"/>
      <c r="B5" s="137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</row>
    <row r="6" spans="1:14" ht="21" x14ac:dyDescent="0.25">
      <c r="A6" s="1"/>
      <c r="B6" s="290" t="str">
        <f>+ESTADISTICAS!B6</f>
        <v>ESTADISTICAS GENERALES DE EDUCACIÓN SUPERIOR - 2021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"/>
    </row>
    <row r="7" spans="1:14" ht="28.5" x14ac:dyDescent="0.25">
      <c r="A7" s="1"/>
      <c r="B7" s="291" t="str">
        <f>+ESTADISTICAS!B7</f>
        <v>CESAR</v>
      </c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2"/>
    </row>
    <row r="9" spans="1:14" ht="23.25" x14ac:dyDescent="0.25">
      <c r="A9" s="170" t="s">
        <v>2192</v>
      </c>
      <c r="B9" s="138"/>
      <c r="C9" s="2"/>
      <c r="D9" s="2"/>
      <c r="E9" s="2"/>
      <c r="F9" s="2"/>
      <c r="G9" s="1"/>
      <c r="H9" s="1"/>
      <c r="I9" s="1"/>
      <c r="J9" s="1"/>
      <c r="K9"/>
      <c r="L9" s="2"/>
      <c r="M9" s="2"/>
      <c r="N9" s="2"/>
    </row>
    <row r="10" spans="1:14" ht="18" customHeight="1" thickBot="1" x14ac:dyDescent="0.3">
      <c r="A10" s="171" t="s">
        <v>2390</v>
      </c>
      <c r="B10" s="138"/>
      <c r="C10" s="2"/>
      <c r="D10" s="2"/>
      <c r="E10" s="2"/>
      <c r="F10" s="2"/>
      <c r="G10" s="1"/>
      <c r="H10" s="1"/>
      <c r="I10" s="1"/>
      <c r="J10" s="1"/>
      <c r="K10"/>
      <c r="L10" s="2"/>
      <c r="M10" s="2"/>
      <c r="N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ht="15" x14ac:dyDescent="0.25">
      <c r="A12" s="120">
        <v>1</v>
      </c>
      <c r="B12" s="33">
        <f>+IFERROR(VLOOKUP($A12,Hoja5N!$A$2:$M$2116,3,FALSE),"")</f>
        <v>20001</v>
      </c>
      <c r="C12" s="33" t="str">
        <f>+IFERROR(VLOOKUP($A12,Hoja5N!$A$2:$M$2116,4,FALSE),"")</f>
        <v>Valledupar</v>
      </c>
      <c r="D12" s="135">
        <f>+IFERROR(VLOOKUP($A12,Hoja5N!$A$2:$M$2116,6,FALSE),"")</f>
        <v>0.51628710761801055</v>
      </c>
      <c r="E12" s="135">
        <f>+IFERROR(VLOOKUP($A12,Hoja5N!$A$2:$M$2116,7,FALSE),"")</f>
        <v>0.55511755263903317</v>
      </c>
      <c r="F12" s="135">
        <f>+IFERROR(VLOOKUP($A12,Hoja5N!$A$2:$M$2116,8,FALSE),"")</f>
        <v>0.6189073253511832</v>
      </c>
      <c r="G12" s="135">
        <f>+IFERROR(VLOOKUP($A12,Hoja5N!$A$2:$M$2116,9,FALSE),"")</f>
        <v>0.66147850787614149</v>
      </c>
      <c r="H12" s="135">
        <f>+IFERROR(VLOOKUP($A12,Hoja5N!$A$2:$M$2116,10,FALSE),"")</f>
        <v>0.68296092639623474</v>
      </c>
      <c r="I12" s="135">
        <f>+IFERROR(VLOOKUP($A12,Hoja5N!$A$2:$M$2116,11,FALSE),"")</f>
        <v>0.69373160412067691</v>
      </c>
      <c r="J12" s="135">
        <f>+IFERROR(VLOOKUP($A12,Hoja5N!$A$2:$M$2116,12,FALSE),"")</f>
        <v>0.71647457627118649</v>
      </c>
      <c r="K12" s="135">
        <f>+IFERROR(VLOOKUP($A12,Hoja5N!$A$2:$M$2116,13,FALSE),"")</f>
        <v>0.70363031944169252</v>
      </c>
      <c r="L12" s="135">
        <f>+IFERROR(VLOOKUP($A12,Hoja5N!$A$2:$N$2116,14,FALSE),"")</f>
        <v>0.66835549926113569</v>
      </c>
      <c r="M12" s="135">
        <f>+IFERROR(VLOOKUP($A12,Hoja5N!$A$2:$O$2116,15,FALSE),"")</f>
        <v>0.67637866513138956</v>
      </c>
      <c r="N12" s="259">
        <f>+IFERROR(VLOOKUP($A12,Hoja5N!$A$2:$P$2116,16,FALSE),"")</f>
        <v>0.67726121415148299</v>
      </c>
    </row>
    <row r="13" spans="1:14" ht="15" x14ac:dyDescent="0.25">
      <c r="A13" s="121">
        <v>2</v>
      </c>
      <c r="B13" s="33">
        <f>+IFERROR(VLOOKUP($A13,Hoja5N!$A$2:$M$2116,3,FALSE),"")</f>
        <v>20011</v>
      </c>
      <c r="C13" s="33" t="str">
        <f>+IFERROR(VLOOKUP($A13,Hoja5N!$A$2:$M$2116,4,FALSE),"")</f>
        <v>Aguachica</v>
      </c>
      <c r="D13" s="135">
        <f>+IFERROR(VLOOKUP($A13,Hoja5N!$A$2:$M$2116,6,FALSE),"")</f>
        <v>0.21237877301950528</v>
      </c>
      <c r="E13" s="135">
        <f>+IFERROR(VLOOKUP($A13,Hoja5N!$A$2:$M$2116,7,FALSE),"")</f>
        <v>0.19146407347379796</v>
      </c>
      <c r="F13" s="135">
        <f>+IFERROR(VLOOKUP($A13,Hoja5N!$A$2:$M$2116,8,FALSE),"")</f>
        <v>0.18281417830290012</v>
      </c>
      <c r="G13" s="135">
        <f>+IFERROR(VLOOKUP($A13,Hoja5N!$A$2:$M$2116,9,FALSE),"")</f>
        <v>0.16894343649946639</v>
      </c>
      <c r="H13" s="135">
        <f>+IFERROR(VLOOKUP($A13,Hoja5N!$A$2:$M$2116,10,FALSE),"")</f>
        <v>0.21433858517500265</v>
      </c>
      <c r="I13" s="135">
        <f>+IFERROR(VLOOKUP($A13,Hoja5N!$A$2:$M$2116,11,FALSE),"")</f>
        <v>0.24689554419284149</v>
      </c>
      <c r="J13" s="135">
        <f>+IFERROR(VLOOKUP($A13,Hoja5N!$A$2:$M$2116,12,FALSE),"")</f>
        <v>0.3220217346729547</v>
      </c>
      <c r="K13" s="135">
        <f>+IFERROR(VLOOKUP($A13,Hoja5N!$A$2:$M$2116,13,FALSE),"")</f>
        <v>0.37261904761904763</v>
      </c>
      <c r="L13" s="135">
        <f>+IFERROR(VLOOKUP($A13,Hoja5N!$A$2:$N$2116,14,FALSE),"")</f>
        <v>0.42528625954198473</v>
      </c>
      <c r="M13" s="135">
        <f>+IFERROR(VLOOKUP($A13,Hoja5N!$A$2:$O$2116,15,FALSE),"")</f>
        <v>0.47518852993203614</v>
      </c>
      <c r="N13" s="259">
        <f>+IFERROR(VLOOKUP($A13,Hoja5N!$A$2:$P$2116,16,FALSE),"")</f>
        <v>0.44320074005550414</v>
      </c>
    </row>
    <row r="14" spans="1:14" ht="15" x14ac:dyDescent="0.25">
      <c r="A14" s="121">
        <v>3</v>
      </c>
      <c r="B14" s="33">
        <f>+IFERROR(VLOOKUP($A14,Hoja5N!$A$2:$M$2116,3,FALSE),"")</f>
        <v>20013</v>
      </c>
      <c r="C14" s="33" t="str">
        <f>+IFERROR(VLOOKUP($A14,Hoja5N!$A$2:$M$2116,4,FALSE),"")</f>
        <v>Agustín Codazzi</v>
      </c>
      <c r="D14" s="135">
        <f>+IFERROR(VLOOKUP($A14,Hoja5N!$A$2:$M$2116,6,FALSE),"")</f>
        <v>4.5057034220532317E-2</v>
      </c>
      <c r="E14" s="135">
        <f>+IFERROR(VLOOKUP($A14,Hoja5N!$A$2:$M$2116,7,FALSE),"")</f>
        <v>4.6101309049516218E-2</v>
      </c>
      <c r="F14" s="135">
        <f>+IFERROR(VLOOKUP($A14,Hoja5N!$A$2:$M$2116,8,FALSE),"")</f>
        <v>5.1933282789992416E-2</v>
      </c>
      <c r="G14" s="135">
        <f>+IFERROR(VLOOKUP($A14,Hoja5N!$A$2:$M$2116,9,FALSE),"")</f>
        <v>5.1593323216995446E-2</v>
      </c>
      <c r="H14" s="135">
        <f>+IFERROR(VLOOKUP($A14,Hoja5N!$A$2:$M$2116,10,FALSE),"")</f>
        <v>1.3986013986013986E-2</v>
      </c>
      <c r="I14" s="135">
        <f>+IFERROR(VLOOKUP($A14,Hoja5N!$A$2:$M$2116,11,FALSE),"")</f>
        <v>1.6869728209934396E-3</v>
      </c>
      <c r="J14" s="135">
        <f>+IFERROR(VLOOKUP($A14,Hoja5N!$A$2:$M$2116,12,FALSE),"")</f>
        <v>0</v>
      </c>
      <c r="K14" s="135">
        <f>+IFERROR(VLOOKUP($A14,Hoja5N!$A$2:$M$2116,13,FALSE),"")</f>
        <v>0</v>
      </c>
      <c r="L14" s="135">
        <f>+IFERROR(VLOOKUP($A14,Hoja5N!$A$2:$N$2116,14,FALSE),"")</f>
        <v>3.5081564637782847E-4</v>
      </c>
      <c r="M14" s="135">
        <f>+IFERROR(VLOOKUP($A14,Hoja5N!$A$2:$O$2116,15,FALSE),"")</f>
        <v>0</v>
      </c>
      <c r="N14" s="259">
        <f>+IFERROR(VLOOKUP($A14,Hoja5N!$A$2:$P$2116,16,FALSE),"")</f>
        <v>0</v>
      </c>
    </row>
    <row r="15" spans="1:14" ht="15" x14ac:dyDescent="0.25">
      <c r="A15" s="121">
        <v>4</v>
      </c>
      <c r="B15" s="33">
        <f>+IFERROR(VLOOKUP($A15,Hoja5N!$A$2:$M$2116,3,FALSE),"")</f>
        <v>20032</v>
      </c>
      <c r="C15" s="33" t="str">
        <f>+IFERROR(VLOOKUP($A15,Hoja5N!$A$2:$M$2116,4,FALSE),"")</f>
        <v>Astrea</v>
      </c>
      <c r="D15" s="135">
        <f>+IFERROR(VLOOKUP($A15,Hoja5N!$A$2:$M$2116,6,FALSE),"")</f>
        <v>0</v>
      </c>
      <c r="E15" s="135">
        <f>+IFERROR(VLOOKUP($A15,Hoja5N!$A$2:$M$2116,7,FALSE),"")</f>
        <v>0</v>
      </c>
      <c r="F15" s="135">
        <f>+IFERROR(VLOOKUP($A15,Hoja5N!$A$2:$M$2116,8,FALSE),"")</f>
        <v>0</v>
      </c>
      <c r="G15" s="135">
        <f>+IFERROR(VLOOKUP($A15,Hoja5N!$A$2:$M$2116,9,FALSE),"")</f>
        <v>0</v>
      </c>
      <c r="H15" s="135">
        <f>+IFERROR(VLOOKUP($A15,Hoja5N!$A$2:$M$2116,10,FALSE),"")</f>
        <v>5.6401579244218843E-4</v>
      </c>
      <c r="I15" s="135">
        <f>+IFERROR(VLOOKUP($A15,Hoja5N!$A$2:$M$2116,11,FALSE),"")</f>
        <v>0</v>
      </c>
      <c r="J15" s="135">
        <f>+IFERROR(VLOOKUP($A15,Hoja5N!$A$2:$M$2116,12,FALSE),"")</f>
        <v>0</v>
      </c>
      <c r="K15" s="135">
        <f>+IFERROR(VLOOKUP($A15,Hoja5N!$A$2:$M$2116,13,FALSE),"")</f>
        <v>0</v>
      </c>
      <c r="L15" s="135">
        <f>+IFERROR(VLOOKUP($A15,Hoja5N!$A$2:$N$2116,14,FALSE),"")</f>
        <v>0</v>
      </c>
      <c r="M15" s="135">
        <f>+IFERROR(VLOOKUP($A15,Hoja5N!$A$2:$O$2116,15,FALSE),"")</f>
        <v>0</v>
      </c>
      <c r="N15" s="259">
        <f>+IFERROR(VLOOKUP($A15,Hoja5N!$A$2:$P$2116,16,FALSE),"")</f>
        <v>0</v>
      </c>
    </row>
    <row r="16" spans="1:14" ht="15" x14ac:dyDescent="0.25">
      <c r="A16" s="121">
        <v>5</v>
      </c>
      <c r="B16" s="33">
        <f>+IFERROR(VLOOKUP($A16,Hoja5N!$A$2:$M$2116,3,FALSE),"")</f>
        <v>20045</v>
      </c>
      <c r="C16" s="33" t="str">
        <f>+IFERROR(VLOOKUP($A16,Hoja5N!$A$2:$M$2116,4,FALSE),"")</f>
        <v>Becerril</v>
      </c>
      <c r="D16" s="135">
        <f>+IFERROR(VLOOKUP($A16,Hoja5N!$A$2:$M$2116,6,FALSE),"")</f>
        <v>1.8262313226342003E-2</v>
      </c>
      <c r="E16" s="135">
        <f>+IFERROR(VLOOKUP($A16,Hoja5N!$A$2:$M$2116,7,FALSE),"")</f>
        <v>1.7675415104445636E-2</v>
      </c>
      <c r="F16" s="135">
        <f>+IFERROR(VLOOKUP($A16,Hoja5N!$A$2:$M$2116,8,FALSE),"")</f>
        <v>1.6290068313189701E-2</v>
      </c>
      <c r="G16" s="135">
        <f>+IFERROR(VLOOKUP($A16,Hoja5N!$A$2:$M$2116,9,FALSE),"")</f>
        <v>0</v>
      </c>
      <c r="H16" s="135">
        <f>+IFERROR(VLOOKUP($A16,Hoja5N!$A$2:$M$2116,10,FALSE),"")</f>
        <v>0</v>
      </c>
      <c r="I16" s="135">
        <f>+IFERROR(VLOOKUP($A16,Hoja5N!$A$2:$M$2116,11,FALSE),"")</f>
        <v>0</v>
      </c>
      <c r="J16" s="135">
        <f>+IFERROR(VLOOKUP($A16,Hoja5N!$A$2:$M$2116,12,FALSE),"")</f>
        <v>0</v>
      </c>
      <c r="K16" s="135">
        <f>+IFERROR(VLOOKUP($A16,Hoja5N!$A$2:$M$2116,13,FALSE),"")</f>
        <v>0</v>
      </c>
      <c r="L16" s="135">
        <f>+IFERROR(VLOOKUP($A16,Hoja5N!$A$2:$N$2116,14,FALSE),"")</f>
        <v>0</v>
      </c>
      <c r="M16" s="135">
        <f>+IFERROR(VLOOKUP($A16,Hoja5N!$A$2:$O$2116,15,FALSE),"")</f>
        <v>0</v>
      </c>
      <c r="N16" s="259">
        <f>+IFERROR(VLOOKUP($A16,Hoja5N!$A$2:$P$2116,16,FALSE),"")</f>
        <v>0</v>
      </c>
    </row>
    <row r="17" spans="1:14" ht="15" x14ac:dyDescent="0.25">
      <c r="A17" s="121">
        <v>6</v>
      </c>
      <c r="B17" s="33">
        <f>+IFERROR(VLOOKUP($A17,Hoja5N!$A$2:$M$2116,3,FALSE),"")</f>
        <v>20060</v>
      </c>
      <c r="C17" s="33" t="str">
        <f>+IFERROR(VLOOKUP($A17,Hoja5N!$A$2:$M$2116,4,FALSE),"")</f>
        <v>Bosconia</v>
      </c>
      <c r="D17" s="135">
        <f>+IFERROR(VLOOKUP($A17,Hoja5N!$A$2:$M$2116,6,FALSE),"")</f>
        <v>6.3906640733537093E-3</v>
      </c>
      <c r="E17" s="135">
        <f>+IFERROR(VLOOKUP($A17,Hoja5N!$A$2:$M$2116,7,FALSE),"")</f>
        <v>6.3134779028273403E-3</v>
      </c>
      <c r="F17" s="135">
        <f>+IFERROR(VLOOKUP($A17,Hoja5N!$A$2:$M$2116,8,FALSE),"")</f>
        <v>1.7934782608695653E-2</v>
      </c>
      <c r="G17" s="135">
        <f>+IFERROR(VLOOKUP($A17,Hoja5N!$A$2:$M$2116,9,FALSE),"")</f>
        <v>2.5182778229082048E-2</v>
      </c>
      <c r="H17" s="135">
        <f>+IFERROR(VLOOKUP($A17,Hoja5N!$A$2:$M$2116,10,FALSE),"")</f>
        <v>4.8400107555794571E-3</v>
      </c>
      <c r="I17" s="135">
        <f>+IFERROR(VLOOKUP($A17,Hoja5N!$A$2:$M$2116,11,FALSE),"")</f>
        <v>1.3535031847133758E-2</v>
      </c>
      <c r="J17" s="135">
        <f>+IFERROR(VLOOKUP($A17,Hoja5N!$A$2:$M$2116,12,FALSE),"")</f>
        <v>1.0738606600314301E-2</v>
      </c>
      <c r="K17" s="135">
        <f>+IFERROR(VLOOKUP($A17,Hoja5N!$A$2:$M$2116,13,FALSE),"")</f>
        <v>6.8667344862665307E-3</v>
      </c>
      <c r="L17" s="135">
        <f>+IFERROR(VLOOKUP($A17,Hoja5N!$A$2:$N$2116,14,FALSE),"")</f>
        <v>5.8694057226705799E-3</v>
      </c>
      <c r="M17" s="135">
        <f>+IFERROR(VLOOKUP($A17,Hoja5N!$A$2:$O$2116,15,FALSE),"")</f>
        <v>1.6455998092058194E-2</v>
      </c>
      <c r="N17" s="259">
        <f>+IFERROR(VLOOKUP($A17,Hoja5N!$A$2:$P$2116,16,FALSE),"")</f>
        <v>3.4343912837517761E-2</v>
      </c>
    </row>
    <row r="18" spans="1:14" ht="15" x14ac:dyDescent="0.25">
      <c r="A18" s="121">
        <v>7</v>
      </c>
      <c r="B18" s="33">
        <f>+IFERROR(VLOOKUP($A18,Hoja5N!$A$2:$M$2116,3,FALSE),"")</f>
        <v>20175</v>
      </c>
      <c r="C18" s="33" t="str">
        <f>+IFERROR(VLOOKUP($A18,Hoja5N!$A$2:$M$2116,4,FALSE),"")</f>
        <v>Chimichagua</v>
      </c>
      <c r="D18" s="135">
        <f>+IFERROR(VLOOKUP($A18,Hoja5N!$A$2:$M$2116,6,FALSE),"")</f>
        <v>4.9857549857549857E-3</v>
      </c>
      <c r="E18" s="135">
        <f>+IFERROR(VLOOKUP($A18,Hoja5N!$A$2:$M$2116,7,FALSE),"")</f>
        <v>3.3404406538734895E-2</v>
      </c>
      <c r="F18" s="135">
        <f>+IFERROR(VLOOKUP($A18,Hoja5N!$A$2:$M$2116,8,FALSE),"")</f>
        <v>3.3345157857396238E-2</v>
      </c>
      <c r="G18" s="135">
        <f>+IFERROR(VLOOKUP($A18,Hoja5N!$A$2:$M$2116,9,FALSE),"")</f>
        <v>2.6548672566371681E-2</v>
      </c>
      <c r="H18" s="135">
        <f>+IFERROR(VLOOKUP($A18,Hoja5N!$A$2:$M$2116,10,FALSE),"")</f>
        <v>0</v>
      </c>
      <c r="I18" s="135">
        <f>+IFERROR(VLOOKUP($A18,Hoja5N!$A$2:$M$2116,11,FALSE),"")</f>
        <v>0</v>
      </c>
      <c r="J18" s="135">
        <f>+IFERROR(VLOOKUP($A18,Hoja5N!$A$2:$M$2116,12,FALSE),"")</f>
        <v>0</v>
      </c>
      <c r="K18" s="135">
        <f>+IFERROR(VLOOKUP($A18,Hoja5N!$A$2:$M$2116,13,FALSE),"")</f>
        <v>0</v>
      </c>
      <c r="L18" s="135">
        <f>+IFERROR(VLOOKUP($A18,Hoja5N!$A$2:$N$2116,14,FALSE),"")</f>
        <v>3.1615554852987672E-4</v>
      </c>
      <c r="M18" s="135">
        <f>+IFERROR(VLOOKUP($A18,Hoja5N!$A$2:$O$2116,15,FALSE),"")</f>
        <v>0</v>
      </c>
      <c r="N18" s="259">
        <f>+IFERROR(VLOOKUP($A18,Hoja5N!$A$2:$P$2116,16,FALSE),"")</f>
        <v>0</v>
      </c>
    </row>
    <row r="19" spans="1:14" ht="15" x14ac:dyDescent="0.25">
      <c r="A19" s="121">
        <v>8</v>
      </c>
      <c r="B19" s="33">
        <f>+IFERROR(VLOOKUP($A19,Hoja5N!$A$2:$M$2116,3,FALSE),"")</f>
        <v>20178</v>
      </c>
      <c r="C19" s="33" t="str">
        <f>+IFERROR(VLOOKUP($A19,Hoja5N!$A$2:$M$2116,4,FALSE),"")</f>
        <v>Chiriguaná</v>
      </c>
      <c r="D19" s="135">
        <f>+IFERROR(VLOOKUP($A19,Hoja5N!$A$2:$M$2116,6,FALSE),"")</f>
        <v>1.5377855887521968E-2</v>
      </c>
      <c r="E19" s="135">
        <f>+IFERROR(VLOOKUP($A19,Hoja5N!$A$2:$M$2116,7,FALSE),"")</f>
        <v>1.5290519877675841E-2</v>
      </c>
      <c r="F19" s="135">
        <f>+IFERROR(VLOOKUP($A19,Hoja5N!$A$2:$M$2116,8,FALSE),"")</f>
        <v>4.3649061545176777E-4</v>
      </c>
      <c r="G19" s="135">
        <f>+IFERROR(VLOOKUP($A19,Hoja5N!$A$2:$M$2116,9,FALSE),"")</f>
        <v>0</v>
      </c>
      <c r="H19" s="135">
        <f>+IFERROR(VLOOKUP($A19,Hoja5N!$A$2:$M$2116,10,FALSE),"")</f>
        <v>0</v>
      </c>
      <c r="I19" s="135">
        <f>+IFERROR(VLOOKUP($A19,Hoja5N!$A$2:$M$2116,11,FALSE),"")</f>
        <v>0</v>
      </c>
      <c r="J19" s="135">
        <f>+IFERROR(VLOOKUP($A19,Hoja5N!$A$2:$M$2116,12,FALSE),"")</f>
        <v>0</v>
      </c>
      <c r="K19" s="135">
        <f>+IFERROR(VLOOKUP($A19,Hoja5N!$A$2:$M$2116,13,FALSE),"")</f>
        <v>0</v>
      </c>
      <c r="L19" s="135">
        <f>+IFERROR(VLOOKUP($A19,Hoja5N!$A$2:$N$2116,14,FALSE),"")</f>
        <v>3.9184952978056425E-4</v>
      </c>
      <c r="M19" s="135">
        <f>+IFERROR(VLOOKUP($A19,Hoja5N!$A$2:$O$2116,15,FALSE),"")</f>
        <v>0</v>
      </c>
      <c r="N19" s="259">
        <f>+IFERROR(VLOOKUP($A19,Hoja5N!$A$2:$P$2116,16,FALSE),"")</f>
        <v>0</v>
      </c>
    </row>
    <row r="20" spans="1:14" ht="15" x14ac:dyDescent="0.25">
      <c r="A20" s="121">
        <v>9</v>
      </c>
      <c r="B20" s="33">
        <f>+IFERROR(VLOOKUP($A20,Hoja5N!$A$2:$M$2116,3,FALSE),"")</f>
        <v>20228</v>
      </c>
      <c r="C20" s="33" t="str">
        <f>+IFERROR(VLOOKUP($A20,Hoja5N!$A$2:$M$2116,4,FALSE),"")</f>
        <v>Curumaní</v>
      </c>
      <c r="D20" s="135">
        <f>+IFERROR(VLOOKUP($A20,Hoja5N!$A$2:$M$2116,6,FALSE),"")</f>
        <v>0.12565606668724916</v>
      </c>
      <c r="E20" s="135">
        <f>+IFERROR(VLOOKUP($A20,Hoja5N!$A$2:$M$2116,7,FALSE),"")</f>
        <v>0.13208703646950659</v>
      </c>
      <c r="F20" s="135">
        <f>+IFERROR(VLOOKUP($A20,Hoja5N!$A$2:$M$2116,8,FALSE),"")</f>
        <v>0.1221001221001221</v>
      </c>
      <c r="G20" s="135">
        <f>+IFERROR(VLOOKUP($A20,Hoja5N!$A$2:$M$2116,9,FALSE),"")</f>
        <v>0.11884498480243161</v>
      </c>
      <c r="H20" s="135">
        <f>+IFERROR(VLOOKUP($A20,Hoja5N!$A$2:$M$2116,10,FALSE),"")</f>
        <v>0.13315217391304349</v>
      </c>
      <c r="I20" s="135">
        <f>+IFERROR(VLOOKUP($A20,Hoja5N!$A$2:$M$2116,11,FALSE),"")</f>
        <v>0.11263818344786376</v>
      </c>
      <c r="J20" s="135">
        <f>+IFERROR(VLOOKUP($A20,Hoja5N!$A$2:$M$2116,12,FALSE),"")</f>
        <v>0.13115237253168288</v>
      </c>
      <c r="K20" s="135">
        <f>+IFERROR(VLOOKUP($A20,Hoja5N!$A$2:$M$2116,13,FALSE),"")</f>
        <v>0.12338963641568852</v>
      </c>
      <c r="L20" s="135">
        <f>+IFERROR(VLOOKUP($A20,Hoja5N!$A$2:$N$2116,14,FALSE),"")</f>
        <v>8.9722222222222217E-2</v>
      </c>
      <c r="M20" s="135">
        <f>+IFERROR(VLOOKUP($A20,Hoja5N!$A$2:$O$2116,15,FALSE),"")</f>
        <v>0.12155900790406106</v>
      </c>
      <c r="N20" s="259">
        <f>+IFERROR(VLOOKUP($A20,Hoja5N!$A$2:$P$2116,16,FALSE),"")</f>
        <v>0.21625269978401729</v>
      </c>
    </row>
    <row r="21" spans="1:14" ht="15" x14ac:dyDescent="0.25">
      <c r="A21" s="121">
        <v>10</v>
      </c>
      <c r="B21" s="33">
        <f>+IFERROR(VLOOKUP($A21,Hoja5N!$A$2:$M$2116,3,FALSE),"")</f>
        <v>20238</v>
      </c>
      <c r="C21" s="33" t="str">
        <f>+IFERROR(VLOOKUP($A21,Hoja5N!$A$2:$M$2116,4,FALSE),"")</f>
        <v>El Copey</v>
      </c>
      <c r="D21" s="135">
        <f>+IFERROR(VLOOKUP($A21,Hoja5N!$A$2:$M$2116,6,FALSE),"")</f>
        <v>2.2609340252038548E-2</v>
      </c>
      <c r="E21" s="135">
        <f>+IFERROR(VLOOKUP($A21,Hoja5N!$A$2:$M$2116,7,FALSE),"")</f>
        <v>3.6444775009297138E-2</v>
      </c>
      <c r="F21" s="135">
        <f>+IFERROR(VLOOKUP($A21,Hoja5N!$A$2:$M$2116,8,FALSE),"")</f>
        <v>3.609973948641608E-2</v>
      </c>
      <c r="G21" s="135">
        <f>+IFERROR(VLOOKUP($A21,Hoja5N!$A$2:$M$2116,9,FALSE),"")</f>
        <v>1.3775130305286671E-2</v>
      </c>
      <c r="H21" s="135">
        <f>+IFERROR(VLOOKUP($A21,Hoja5N!$A$2:$M$2116,10,FALSE),"")</f>
        <v>0</v>
      </c>
      <c r="I21" s="135">
        <f>+IFERROR(VLOOKUP($A21,Hoja5N!$A$2:$M$2116,11,FALSE),"")</f>
        <v>0</v>
      </c>
      <c r="J21" s="135">
        <f>+IFERROR(VLOOKUP($A21,Hoja5N!$A$2:$M$2116,12,FALSE),"")</f>
        <v>0</v>
      </c>
      <c r="K21" s="135">
        <f>+IFERROR(VLOOKUP($A21,Hoja5N!$A$2:$M$2116,13,FALSE),"")</f>
        <v>0</v>
      </c>
      <c r="L21" s="135">
        <f>+IFERROR(VLOOKUP($A21,Hoja5N!$A$2:$N$2116,14,FALSE),"")</f>
        <v>7.010164738871364E-4</v>
      </c>
      <c r="M21" s="135">
        <f>+IFERROR(VLOOKUP($A21,Hoja5N!$A$2:$O$2116,15,FALSE),"")</f>
        <v>0</v>
      </c>
      <c r="N21" s="259">
        <f>+IFERROR(VLOOKUP($A21,Hoja5N!$A$2:$P$2116,16,FALSE),"")</f>
        <v>0</v>
      </c>
    </row>
    <row r="22" spans="1:14" ht="15" x14ac:dyDescent="0.25">
      <c r="A22" s="121">
        <v>11</v>
      </c>
      <c r="B22" s="33">
        <f>+IFERROR(VLOOKUP($A22,Hoja5N!$A$2:$M$2116,3,FALSE),"")</f>
        <v>20250</v>
      </c>
      <c r="C22" s="33" t="str">
        <f>+IFERROR(VLOOKUP($A22,Hoja5N!$A$2:$M$2116,4,FALSE),"")</f>
        <v>El Paso</v>
      </c>
      <c r="D22" s="135">
        <f>+IFERROR(VLOOKUP($A22,Hoja5N!$A$2:$M$2116,6,FALSE),"")</f>
        <v>1.0985238585650533E-2</v>
      </c>
      <c r="E22" s="135">
        <f>+IFERROR(VLOOKUP($A22,Hoja5N!$A$2:$M$2116,7,FALSE),"")</f>
        <v>3.2096288866599799E-2</v>
      </c>
      <c r="F22" s="135">
        <f>+IFERROR(VLOOKUP($A22,Hoja5N!$A$2:$M$2116,8,FALSE),"")</f>
        <v>2.0887728459530026E-2</v>
      </c>
      <c r="G22" s="135">
        <f>+IFERROR(VLOOKUP($A22,Hoja5N!$A$2:$M$2116,9,FALSE),"")</f>
        <v>1.2755102040816327E-2</v>
      </c>
      <c r="H22" s="135">
        <f>+IFERROR(VLOOKUP($A22,Hoja5N!$A$2:$M$2116,10,FALSE),"")</f>
        <v>0</v>
      </c>
      <c r="I22" s="135">
        <f>+IFERROR(VLOOKUP($A22,Hoja5N!$A$2:$M$2116,11,FALSE),"")</f>
        <v>0</v>
      </c>
      <c r="J22" s="135">
        <f>+IFERROR(VLOOKUP($A22,Hoja5N!$A$2:$M$2116,12,FALSE),"")</f>
        <v>0</v>
      </c>
      <c r="K22" s="135">
        <f>+IFERROR(VLOOKUP($A22,Hoja5N!$A$2:$M$2116,13,FALSE),"")</f>
        <v>0</v>
      </c>
      <c r="L22" s="135">
        <f>+IFERROR(VLOOKUP($A22,Hoja5N!$A$2:$N$2116,14,FALSE),"")</f>
        <v>8.021390374331551E-4</v>
      </c>
      <c r="M22" s="135">
        <f>+IFERROR(VLOOKUP($A22,Hoja5N!$A$2:$O$2116,15,FALSE),"")</f>
        <v>0</v>
      </c>
      <c r="N22" s="259">
        <f>+IFERROR(VLOOKUP($A22,Hoja5N!$A$2:$P$2116,16,FALSE),"")</f>
        <v>0</v>
      </c>
    </row>
    <row r="23" spans="1:14" ht="15" x14ac:dyDescent="0.25">
      <c r="A23" s="121">
        <v>12</v>
      </c>
      <c r="B23" s="33">
        <f>+IFERROR(VLOOKUP($A23,Hoja5N!$A$2:$M$2116,3,FALSE),"")</f>
        <v>20295</v>
      </c>
      <c r="C23" s="33" t="str">
        <f>+IFERROR(VLOOKUP($A23,Hoja5N!$A$2:$M$2116,4,FALSE),"")</f>
        <v>Gamarra</v>
      </c>
      <c r="D23" s="135">
        <f>+IFERROR(VLOOKUP($A23,Hoja5N!$A$2:$M$2116,6,FALSE),"")</f>
        <v>0</v>
      </c>
      <c r="E23" s="135">
        <f>+IFERROR(VLOOKUP($A23,Hoja5N!$A$2:$M$2116,7,FALSE),"")</f>
        <v>0</v>
      </c>
      <c r="F23" s="135">
        <f>+IFERROR(VLOOKUP($A23,Hoja5N!$A$2:$M$2116,8,FALSE),"")</f>
        <v>0</v>
      </c>
      <c r="G23" s="135">
        <f>+IFERROR(VLOOKUP($A23,Hoja5N!$A$2:$M$2116,9,FALSE),"")</f>
        <v>0</v>
      </c>
      <c r="H23" s="135">
        <f>+IFERROR(VLOOKUP($A23,Hoja5N!$A$2:$M$2116,10,FALSE),"")</f>
        <v>0</v>
      </c>
      <c r="I23" s="135">
        <f>+IFERROR(VLOOKUP($A23,Hoja5N!$A$2:$M$2116,11,FALSE),"")</f>
        <v>0</v>
      </c>
      <c r="J23" s="135">
        <f>+IFERROR(VLOOKUP($A23,Hoja5N!$A$2:$M$2116,12,FALSE),"")</f>
        <v>0</v>
      </c>
      <c r="K23" s="135">
        <f>+IFERROR(VLOOKUP($A23,Hoja5N!$A$2:$M$2116,13,FALSE),"")</f>
        <v>0</v>
      </c>
      <c r="L23" s="135">
        <f>+IFERROR(VLOOKUP($A23,Hoja5N!$A$2:$N$2116,14,FALSE),"")</f>
        <v>0</v>
      </c>
      <c r="M23" s="135">
        <f>+IFERROR(VLOOKUP($A23,Hoja5N!$A$2:$O$2116,15,FALSE),"")</f>
        <v>0</v>
      </c>
      <c r="N23" s="259">
        <f>+IFERROR(VLOOKUP($A23,Hoja5N!$A$2:$P$2116,16,FALSE),"")</f>
        <v>0</v>
      </c>
    </row>
    <row r="24" spans="1:14" ht="15" x14ac:dyDescent="0.25">
      <c r="A24" s="121">
        <v>13</v>
      </c>
      <c r="B24" s="33">
        <f>+IFERROR(VLOOKUP($A24,Hoja5N!$A$2:$M$2116,3,FALSE),"")</f>
        <v>20310</v>
      </c>
      <c r="C24" s="33" t="str">
        <f>+IFERROR(VLOOKUP($A24,Hoja5N!$A$2:$M$2116,4,FALSE),"")</f>
        <v>González</v>
      </c>
      <c r="D24" s="135">
        <f>+IFERROR(VLOOKUP($A24,Hoja5N!$A$2:$M$2116,6,FALSE),"")</f>
        <v>0</v>
      </c>
      <c r="E24" s="135">
        <f>+IFERROR(VLOOKUP($A24,Hoja5N!$A$2:$M$2116,7,FALSE),"")</f>
        <v>4.3383947939262474E-3</v>
      </c>
      <c r="F24" s="135">
        <f>+IFERROR(VLOOKUP($A24,Hoja5N!$A$2:$M$2116,8,FALSE),"")</f>
        <v>0</v>
      </c>
      <c r="G24" s="135">
        <f>+IFERROR(VLOOKUP($A24,Hoja5N!$A$2:$M$2116,9,FALSE),"")</f>
        <v>0</v>
      </c>
      <c r="H24" s="135">
        <f>+IFERROR(VLOOKUP($A24,Hoja5N!$A$2:$M$2116,10,FALSE),"")</f>
        <v>0</v>
      </c>
      <c r="I24" s="135">
        <f>+IFERROR(VLOOKUP($A24,Hoja5N!$A$2:$M$2116,11,FALSE),"")</f>
        <v>0</v>
      </c>
      <c r="J24" s="135">
        <f>+IFERROR(VLOOKUP($A24,Hoja5N!$A$2:$M$2116,12,FALSE),"")</f>
        <v>0</v>
      </c>
      <c r="K24" s="135">
        <f>+IFERROR(VLOOKUP($A24,Hoja5N!$A$2:$M$2116,13,FALSE),"")</f>
        <v>0</v>
      </c>
      <c r="L24" s="135">
        <f>+IFERROR(VLOOKUP($A24,Hoja5N!$A$2:$N$2116,14,FALSE),"")</f>
        <v>0</v>
      </c>
      <c r="M24" s="135">
        <f>+IFERROR(VLOOKUP($A24,Hoja5N!$A$2:$O$2116,15,FALSE),"")</f>
        <v>0</v>
      </c>
      <c r="N24" s="259">
        <f>+IFERROR(VLOOKUP($A24,Hoja5N!$A$2:$P$2116,16,FALSE),"")</f>
        <v>0</v>
      </c>
    </row>
    <row r="25" spans="1:14" ht="15" x14ac:dyDescent="0.25">
      <c r="A25" s="121">
        <v>14</v>
      </c>
      <c r="B25" s="33">
        <f>+IFERROR(VLOOKUP($A25,Hoja5N!$A$2:$M$2116,3,FALSE),"")</f>
        <v>20383</v>
      </c>
      <c r="C25" s="33" t="str">
        <f>+IFERROR(VLOOKUP($A25,Hoja5N!$A$2:$M$2116,4,FALSE),"")</f>
        <v>La Gloria</v>
      </c>
      <c r="D25" s="135">
        <f>+IFERROR(VLOOKUP($A25,Hoja5N!$A$2:$M$2116,6,FALSE),"")</f>
        <v>0</v>
      </c>
      <c r="E25" s="135">
        <f>+IFERROR(VLOOKUP($A25,Hoja5N!$A$2:$M$2116,7,FALSE),"")</f>
        <v>3.074670571010249E-2</v>
      </c>
      <c r="F25" s="135">
        <f>+IFERROR(VLOOKUP($A25,Hoja5N!$A$2:$M$2116,8,FALSE),"")</f>
        <v>3.2703488372093026E-2</v>
      </c>
      <c r="G25" s="135">
        <f>+IFERROR(VLOOKUP($A25,Hoja5N!$A$2:$M$2116,9,FALSE),"")</f>
        <v>3.214285714285714E-2</v>
      </c>
      <c r="H25" s="135">
        <f>+IFERROR(VLOOKUP($A25,Hoja5N!$A$2:$M$2116,10,FALSE),"")</f>
        <v>0</v>
      </c>
      <c r="I25" s="135">
        <f>+IFERROR(VLOOKUP($A25,Hoja5N!$A$2:$M$2116,11,FALSE),"")</f>
        <v>0</v>
      </c>
      <c r="J25" s="135">
        <f>+IFERROR(VLOOKUP($A25,Hoja5N!$A$2:$M$2116,12,FALSE),"")</f>
        <v>0</v>
      </c>
      <c r="K25" s="135">
        <f>+IFERROR(VLOOKUP($A25,Hoja5N!$A$2:$M$2116,13,FALSE),"")</f>
        <v>0</v>
      </c>
      <c r="L25" s="135">
        <f>+IFERROR(VLOOKUP($A25,Hoja5N!$A$2:$N$2116,14,FALSE),"")</f>
        <v>0</v>
      </c>
      <c r="M25" s="135">
        <f>+IFERROR(VLOOKUP($A25,Hoja5N!$A$2:$O$2116,15,FALSE),"")</f>
        <v>0</v>
      </c>
      <c r="N25" s="259">
        <f>+IFERROR(VLOOKUP($A25,Hoja5N!$A$2:$P$2116,16,FALSE),"")</f>
        <v>0</v>
      </c>
    </row>
    <row r="26" spans="1:14" ht="15" x14ac:dyDescent="0.25">
      <c r="A26" s="121">
        <v>15</v>
      </c>
      <c r="B26" s="33">
        <f>+IFERROR(VLOOKUP($A26,Hoja5N!$A$2:$M$2116,3,FALSE),"")</f>
        <v>20400</v>
      </c>
      <c r="C26" s="33" t="str">
        <f>+IFERROR(VLOOKUP($A26,Hoja5N!$A$2:$M$2116,4,FALSE),"")</f>
        <v>La Jagua de Ibirico</v>
      </c>
      <c r="D26" s="135">
        <f>+IFERROR(VLOOKUP($A26,Hoja5N!$A$2:$M$2116,6,FALSE),"")</f>
        <v>7.4814245452216238E-2</v>
      </c>
      <c r="E26" s="135">
        <f>+IFERROR(VLOOKUP($A26,Hoja5N!$A$2:$M$2116,7,FALSE),"")</f>
        <v>7.6341647770219193E-2</v>
      </c>
      <c r="F26" s="135">
        <f>+IFERROR(VLOOKUP($A26,Hoja5N!$A$2:$M$2116,8,FALSE),"")</f>
        <v>6.5076999503229011E-2</v>
      </c>
      <c r="G26" s="135">
        <f>+IFERROR(VLOOKUP($A26,Hoja5N!$A$2:$M$2116,9,FALSE),"")</f>
        <v>3.1548055759354363E-2</v>
      </c>
      <c r="H26" s="135">
        <f>+IFERROR(VLOOKUP($A26,Hoja5N!$A$2:$M$2116,10,FALSE),"")</f>
        <v>0</v>
      </c>
      <c r="I26" s="135">
        <f>+IFERROR(VLOOKUP($A26,Hoja5N!$A$2:$M$2116,11,FALSE),"")</f>
        <v>0</v>
      </c>
      <c r="J26" s="135">
        <f>+IFERROR(VLOOKUP($A26,Hoja5N!$A$2:$M$2116,12,FALSE),"")</f>
        <v>0</v>
      </c>
      <c r="K26" s="135">
        <f>+IFERROR(VLOOKUP($A26,Hoja5N!$A$2:$M$2116,13,FALSE),"")</f>
        <v>0</v>
      </c>
      <c r="L26" s="135">
        <f>+IFERROR(VLOOKUP($A26,Hoja5N!$A$2:$N$2116,14,FALSE),"")</f>
        <v>0</v>
      </c>
      <c r="M26" s="135">
        <f>+IFERROR(VLOOKUP($A26,Hoja5N!$A$2:$O$2116,15,FALSE),"")</f>
        <v>0</v>
      </c>
      <c r="N26" s="259">
        <f>+IFERROR(VLOOKUP($A26,Hoja5N!$A$2:$P$2116,16,FALSE),"")</f>
        <v>1.5387730309779307E-2</v>
      </c>
    </row>
    <row r="27" spans="1:14" ht="15" x14ac:dyDescent="0.25">
      <c r="A27" s="121">
        <v>16</v>
      </c>
      <c r="B27" s="33">
        <f>+IFERROR(VLOOKUP($A27,Hoja5N!$A$2:$M$2116,3,FALSE),"")</f>
        <v>20443</v>
      </c>
      <c r="C27" s="33" t="str">
        <f>+IFERROR(VLOOKUP($A27,Hoja5N!$A$2:$M$2116,4,FALSE),"")</f>
        <v>Manaure Balcón del Cesar</v>
      </c>
      <c r="D27" s="135">
        <f>+IFERROR(VLOOKUP($A27,Hoja5N!$A$2:$M$2116,6,FALSE),"")</f>
        <v>2.8901734104046242E-2</v>
      </c>
      <c r="E27" s="135">
        <f>+IFERROR(VLOOKUP($A27,Hoja5N!$A$2:$M$2116,7,FALSE),"")</f>
        <v>2.844141069397042E-2</v>
      </c>
      <c r="F27" s="135">
        <f>+IFERROR(VLOOKUP($A27,Hoja5N!$A$2:$M$2116,8,FALSE),"")</f>
        <v>2.7901785714285716E-2</v>
      </c>
      <c r="G27" s="135">
        <f>+IFERROR(VLOOKUP($A27,Hoja5N!$A$2:$M$2116,9,FALSE),"")</f>
        <v>0</v>
      </c>
      <c r="H27" s="135">
        <f>+IFERROR(VLOOKUP($A27,Hoja5N!$A$2:$M$2116,10,FALSE),"")</f>
        <v>0</v>
      </c>
      <c r="I27" s="135">
        <f>+IFERROR(VLOOKUP($A27,Hoja5N!$A$2:$M$2116,11,FALSE),"")</f>
        <v>0</v>
      </c>
      <c r="J27" s="135">
        <f>+IFERROR(VLOOKUP($A27,Hoja5N!$A$2:$M$2116,12,FALSE),"")</f>
        <v>0</v>
      </c>
      <c r="K27" s="135">
        <f>+IFERROR(VLOOKUP($A27,Hoja5N!$A$2:$M$2116,13,FALSE),"")</f>
        <v>0</v>
      </c>
      <c r="L27" s="135">
        <f>+IFERROR(VLOOKUP($A27,Hoja5N!$A$2:$N$2116,14,FALSE),"")</f>
        <v>0</v>
      </c>
      <c r="M27" s="135">
        <f>+IFERROR(VLOOKUP($A27,Hoja5N!$A$2:$O$2116,15,FALSE),"")</f>
        <v>0</v>
      </c>
      <c r="N27" s="259">
        <f>+IFERROR(VLOOKUP($A27,Hoja5N!$A$2:$P$2116,16,FALSE),"")</f>
        <v>0</v>
      </c>
    </row>
    <row r="28" spans="1:14" ht="15" x14ac:dyDescent="0.25">
      <c r="A28" s="121">
        <v>17</v>
      </c>
      <c r="B28" s="33">
        <f>+IFERROR(VLOOKUP($A28,Hoja5N!$A$2:$M$2116,3,FALSE),"")</f>
        <v>20517</v>
      </c>
      <c r="C28" s="33" t="str">
        <f>+IFERROR(VLOOKUP($A28,Hoja5N!$A$2:$M$2116,4,FALSE),"")</f>
        <v>Pailitas</v>
      </c>
      <c r="D28" s="135">
        <f>+IFERROR(VLOOKUP($A28,Hoja5N!$A$2:$M$2116,6,FALSE),"")</f>
        <v>2.1511985248924399E-2</v>
      </c>
      <c r="E28" s="135">
        <f>+IFERROR(VLOOKUP($A28,Hoja5N!$A$2:$M$2116,7,FALSE),"")</f>
        <v>2.0820575627679118E-2</v>
      </c>
      <c r="F28" s="135">
        <f>+IFERROR(VLOOKUP($A28,Hoja5N!$A$2:$M$2116,8,FALSE),"")</f>
        <v>1.4180024660912454E-2</v>
      </c>
      <c r="G28" s="135">
        <f>+IFERROR(VLOOKUP($A28,Hoja5N!$A$2:$M$2116,9,FALSE),"")</f>
        <v>1.2970969734403953E-2</v>
      </c>
      <c r="H28" s="135">
        <f>+IFERROR(VLOOKUP($A28,Hoja5N!$A$2:$M$2116,10,FALSE),"")</f>
        <v>6.1576354679802959E-3</v>
      </c>
      <c r="I28" s="135">
        <f>+IFERROR(VLOOKUP($A28,Hoja5N!$A$2:$M$2116,11,FALSE),"")</f>
        <v>5.5012224938875308E-3</v>
      </c>
      <c r="J28" s="135">
        <f>+IFERROR(VLOOKUP($A28,Hoja5N!$A$2:$M$2116,12,FALSE),"")</f>
        <v>7.8455039227519618E-3</v>
      </c>
      <c r="K28" s="135">
        <f>+IFERROR(VLOOKUP($A28,Hoja5N!$A$2:$M$2116,13,FALSE),"")</f>
        <v>0</v>
      </c>
      <c r="L28" s="135">
        <f>+IFERROR(VLOOKUP($A28,Hoja5N!$A$2:$N$2116,14,FALSE),"")</f>
        <v>0</v>
      </c>
      <c r="M28" s="135">
        <f>+IFERROR(VLOOKUP($A28,Hoja5N!$A$2:$O$2116,15,FALSE),"")</f>
        <v>0</v>
      </c>
      <c r="N28" s="259">
        <f>+IFERROR(VLOOKUP($A28,Hoja5N!$A$2:$P$2116,16,FALSE),"")</f>
        <v>0</v>
      </c>
    </row>
    <row r="29" spans="1:14" ht="15" x14ac:dyDescent="0.25">
      <c r="A29" s="121">
        <v>18</v>
      </c>
      <c r="B29" s="33">
        <f>+IFERROR(VLOOKUP($A29,Hoja5N!$A$2:$M$2116,3,FALSE),"")</f>
        <v>20550</v>
      </c>
      <c r="C29" s="33" t="str">
        <f>+IFERROR(VLOOKUP($A29,Hoja5N!$A$2:$M$2116,4,FALSE),"")</f>
        <v>Pelaya</v>
      </c>
      <c r="D29" s="135">
        <f>+IFERROR(VLOOKUP($A29,Hoja5N!$A$2:$M$2116,6,FALSE),"")</f>
        <v>0</v>
      </c>
      <c r="E29" s="135">
        <f>+IFERROR(VLOOKUP($A29,Hoja5N!$A$2:$M$2116,7,FALSE),"")</f>
        <v>0</v>
      </c>
      <c r="F29" s="135">
        <f>+IFERROR(VLOOKUP($A29,Hoja5N!$A$2:$M$2116,8,FALSE),"")</f>
        <v>0</v>
      </c>
      <c r="G29" s="135">
        <f>+IFERROR(VLOOKUP($A29,Hoja5N!$A$2:$M$2116,9,FALSE),"")</f>
        <v>0</v>
      </c>
      <c r="H29" s="135">
        <f>+IFERROR(VLOOKUP($A29,Hoja5N!$A$2:$M$2116,10,FALSE),"")</f>
        <v>1.128668171557562E-3</v>
      </c>
      <c r="I29" s="135">
        <f>+IFERROR(VLOOKUP($A29,Hoja5N!$A$2:$M$2116,11,FALSE),"")</f>
        <v>1.1129660545353367E-3</v>
      </c>
      <c r="J29" s="135">
        <f>+IFERROR(VLOOKUP($A29,Hoja5N!$A$2:$M$2116,12,FALSE),"")</f>
        <v>0</v>
      </c>
      <c r="K29" s="135">
        <f>+IFERROR(VLOOKUP($A29,Hoja5N!$A$2:$M$2116,13,FALSE),"")</f>
        <v>0</v>
      </c>
      <c r="L29" s="135">
        <f>+IFERROR(VLOOKUP($A29,Hoja5N!$A$2:$N$2116,14,FALSE),"")</f>
        <v>0</v>
      </c>
      <c r="M29" s="135">
        <f>+IFERROR(VLOOKUP($A29,Hoja5N!$A$2:$O$2116,15,FALSE),"")</f>
        <v>0</v>
      </c>
      <c r="N29" s="259">
        <f>+IFERROR(VLOOKUP($A29,Hoja5N!$A$2:$P$2116,16,FALSE),"")</f>
        <v>1.4858841010401188E-3</v>
      </c>
    </row>
    <row r="30" spans="1:14" ht="15" x14ac:dyDescent="0.25">
      <c r="A30" s="121">
        <v>19</v>
      </c>
      <c r="B30" s="33">
        <f>+IFERROR(VLOOKUP($A30,Hoja5N!$A$2:$M$2116,3,FALSE),"")</f>
        <v>20570</v>
      </c>
      <c r="C30" s="33" t="str">
        <f>+IFERROR(VLOOKUP($A30,Hoja5N!$A$2:$M$2116,4,FALSE),"")</f>
        <v>Pueblo Bello</v>
      </c>
      <c r="D30" s="135">
        <f>+IFERROR(VLOOKUP($A30,Hoja5N!$A$2:$M$2116,6,FALSE),"")</f>
        <v>0</v>
      </c>
      <c r="E30" s="135">
        <f>+IFERROR(VLOOKUP($A30,Hoja5N!$A$2:$M$2116,7,FALSE),"")</f>
        <v>0</v>
      </c>
      <c r="F30" s="135">
        <f>+IFERROR(VLOOKUP($A30,Hoja5N!$A$2:$M$2116,8,FALSE),"")</f>
        <v>0</v>
      </c>
      <c r="G30" s="135">
        <f>+IFERROR(VLOOKUP($A30,Hoja5N!$A$2:$M$2116,9,FALSE),"")</f>
        <v>0</v>
      </c>
      <c r="H30" s="135">
        <f>+IFERROR(VLOOKUP($A30,Hoja5N!$A$2:$M$2116,10,FALSE),"")</f>
        <v>0</v>
      </c>
      <c r="I30" s="135">
        <f>+IFERROR(VLOOKUP($A30,Hoja5N!$A$2:$M$2116,11,FALSE),"")</f>
        <v>0</v>
      </c>
      <c r="J30" s="135">
        <f>+IFERROR(VLOOKUP($A30,Hoja5N!$A$2:$M$2116,12,FALSE),"")</f>
        <v>0</v>
      </c>
      <c r="K30" s="135">
        <f>+IFERROR(VLOOKUP($A30,Hoja5N!$A$2:$M$2116,13,FALSE),"")</f>
        <v>0</v>
      </c>
      <c r="L30" s="135">
        <f>+IFERROR(VLOOKUP($A30,Hoja5N!$A$2:$N$2116,14,FALSE),"")</f>
        <v>3.5790980672870435E-4</v>
      </c>
      <c r="M30" s="135">
        <f>+IFERROR(VLOOKUP($A30,Hoja5N!$A$2:$O$2116,15,FALSE),"")</f>
        <v>0</v>
      </c>
      <c r="N30" s="259">
        <f>+IFERROR(VLOOKUP($A30,Hoja5N!$A$2:$P$2116,16,FALSE),"")</f>
        <v>0</v>
      </c>
    </row>
    <row r="31" spans="1:14" ht="15" x14ac:dyDescent="0.25">
      <c r="A31" s="121">
        <v>20</v>
      </c>
      <c r="B31" s="33">
        <f>+IFERROR(VLOOKUP($A31,Hoja5N!$A$2:$M$2116,3,FALSE),"")</f>
        <v>20614</v>
      </c>
      <c r="C31" s="33" t="str">
        <f>+IFERROR(VLOOKUP($A31,Hoja5N!$A$2:$M$2116,4,FALSE),"")</f>
        <v>Río de Oro</v>
      </c>
      <c r="D31" s="135">
        <f>+IFERROR(VLOOKUP($A31,Hoja5N!$A$2:$M$2116,6,FALSE),"")</f>
        <v>0</v>
      </c>
      <c r="E31" s="135">
        <f>+IFERROR(VLOOKUP($A31,Hoja5N!$A$2:$M$2116,7,FALSE),"")</f>
        <v>0</v>
      </c>
      <c r="F31" s="135">
        <f>+IFERROR(VLOOKUP($A31,Hoja5N!$A$2:$M$2116,8,FALSE),"")</f>
        <v>7.4515648286140089E-4</v>
      </c>
      <c r="G31" s="135">
        <f>+IFERROR(VLOOKUP($A31,Hoja5N!$A$2:$M$2116,9,FALSE),"")</f>
        <v>0</v>
      </c>
      <c r="H31" s="135">
        <f>+IFERROR(VLOOKUP($A31,Hoja5N!$A$2:$M$2116,10,FALSE),"")</f>
        <v>0</v>
      </c>
      <c r="I31" s="135">
        <f>+IFERROR(VLOOKUP($A31,Hoja5N!$A$2:$M$2116,11,FALSE),"")</f>
        <v>0</v>
      </c>
      <c r="J31" s="135">
        <f>+IFERROR(VLOOKUP($A31,Hoja5N!$A$2:$M$2116,12,FALSE),"")</f>
        <v>0</v>
      </c>
      <c r="K31" s="135">
        <f>+IFERROR(VLOOKUP($A31,Hoja5N!$A$2:$M$2116,13,FALSE),"")</f>
        <v>0</v>
      </c>
      <c r="L31" s="135">
        <f>+IFERROR(VLOOKUP($A31,Hoja5N!$A$2:$N$2116,14,FALSE),"")</f>
        <v>0</v>
      </c>
      <c r="M31" s="135">
        <f>+IFERROR(VLOOKUP($A31,Hoja5N!$A$2:$O$2116,15,FALSE),"")</f>
        <v>0</v>
      </c>
      <c r="N31" s="259">
        <f>+IFERROR(VLOOKUP($A31,Hoja5N!$A$2:$P$2116,16,FALSE),"")</f>
        <v>0</v>
      </c>
    </row>
    <row r="32" spans="1:14" ht="15" x14ac:dyDescent="0.25">
      <c r="A32" s="121">
        <v>21</v>
      </c>
      <c r="B32" s="33">
        <f>+IFERROR(VLOOKUP($A32,Hoja5N!$A$2:$M$2116,3,FALSE),"")</f>
        <v>20621</v>
      </c>
      <c r="C32" s="33" t="str">
        <f>+IFERROR(VLOOKUP($A32,Hoja5N!$A$2:$M$2116,4,FALSE),"")</f>
        <v>La Paz</v>
      </c>
      <c r="D32" s="135">
        <f>+IFERROR(VLOOKUP($A32,Hoja5N!$A$2:$M$2116,6,FALSE),"")</f>
        <v>9.8627787307032592E-3</v>
      </c>
      <c r="E32" s="135">
        <f>+IFERROR(VLOOKUP($A32,Hoja5N!$A$2:$M$2116,7,FALSE),"")</f>
        <v>9.7292724196277498E-3</v>
      </c>
      <c r="F32" s="135">
        <f>+IFERROR(VLOOKUP($A32,Hoja5N!$A$2:$M$2116,8,FALSE),"")</f>
        <v>0</v>
      </c>
      <c r="G32" s="135">
        <f>+IFERROR(VLOOKUP($A32,Hoja5N!$A$2:$M$2116,9,FALSE),"")</f>
        <v>0</v>
      </c>
      <c r="H32" s="135">
        <f>+IFERROR(VLOOKUP($A32,Hoja5N!$A$2:$M$2116,10,FALSE),"")</f>
        <v>0</v>
      </c>
      <c r="I32" s="135">
        <f>+IFERROR(VLOOKUP($A32,Hoja5N!$A$2:$M$2116,11,FALSE),"")</f>
        <v>0</v>
      </c>
      <c r="J32" s="135">
        <f>+IFERROR(VLOOKUP($A32,Hoja5N!$A$2:$M$2116,12,FALSE),"")</f>
        <v>0</v>
      </c>
      <c r="K32" s="135">
        <f>+IFERROR(VLOOKUP($A32,Hoja5N!$A$2:$M$2116,13,FALSE),"")</f>
        <v>0</v>
      </c>
      <c r="L32" s="135">
        <f>+IFERROR(VLOOKUP($A32,Hoja5N!$A$2:$N$2116,14,FALSE),"")</f>
        <v>0</v>
      </c>
      <c r="M32" s="135">
        <f>+IFERROR(VLOOKUP($A32,Hoja5N!$A$2:$O$2116,15,FALSE),"")</f>
        <v>0.14134016843647015</v>
      </c>
      <c r="N32" s="259">
        <f>+IFERROR(VLOOKUP($A32,Hoja5N!$A$2:$P$2116,16,FALSE),"")</f>
        <v>0.26495106922798117</v>
      </c>
    </row>
    <row r="33" spans="1:14" ht="15" x14ac:dyDescent="0.25">
      <c r="A33" s="121">
        <v>22</v>
      </c>
      <c r="B33" s="33">
        <f>+IFERROR(VLOOKUP($A33,Hoja5N!$A$2:$M$2116,3,FALSE),"")</f>
        <v>20710</v>
      </c>
      <c r="C33" s="33" t="str">
        <f>+IFERROR(VLOOKUP($A33,Hoja5N!$A$2:$M$2116,4,FALSE),"")</f>
        <v>San Alberto</v>
      </c>
      <c r="D33" s="135">
        <f>+IFERROR(VLOOKUP($A33,Hoja5N!$A$2:$M$2116,6,FALSE),"")</f>
        <v>3.763940520446097E-2</v>
      </c>
      <c r="E33" s="135">
        <f>+IFERROR(VLOOKUP($A33,Hoja5N!$A$2:$M$2116,7,FALSE),"")</f>
        <v>3.0654900139340455E-2</v>
      </c>
      <c r="F33" s="135">
        <f>+IFERROR(VLOOKUP($A33,Hoja5N!$A$2:$M$2116,8,FALSE),"")</f>
        <v>8.321775312066574E-3</v>
      </c>
      <c r="G33" s="135">
        <f>+IFERROR(VLOOKUP($A33,Hoja5N!$A$2:$M$2116,9,FALSE),"")</f>
        <v>0</v>
      </c>
      <c r="H33" s="135">
        <f>+IFERROR(VLOOKUP($A33,Hoja5N!$A$2:$M$2116,10,FALSE),"")</f>
        <v>0</v>
      </c>
      <c r="I33" s="135">
        <f>+IFERROR(VLOOKUP($A33,Hoja5N!$A$2:$M$2116,11,FALSE),"")</f>
        <v>2.2512381809995496E-3</v>
      </c>
      <c r="J33" s="135">
        <f>+IFERROR(VLOOKUP($A33,Hoja5N!$A$2:$M$2116,12,FALSE),"")</f>
        <v>0</v>
      </c>
      <c r="K33" s="135">
        <f>+IFERROR(VLOOKUP($A33,Hoja5N!$A$2:$M$2116,13,FALSE),"")</f>
        <v>6.4766839378238338E-3</v>
      </c>
      <c r="L33" s="135">
        <f>+IFERROR(VLOOKUP($A33,Hoja5N!$A$2:$N$2116,14,FALSE),"")</f>
        <v>0</v>
      </c>
      <c r="M33" s="135">
        <f>+IFERROR(VLOOKUP($A33,Hoja5N!$A$2:$O$2116,15,FALSE),"")</f>
        <v>0</v>
      </c>
      <c r="N33" s="259">
        <f>+IFERROR(VLOOKUP($A33,Hoja5N!$A$2:$P$2116,16,FALSE),"")</f>
        <v>0</v>
      </c>
    </row>
    <row r="34" spans="1:14" ht="15" x14ac:dyDescent="0.25">
      <c r="A34" s="121">
        <v>23</v>
      </c>
      <c r="B34" s="33">
        <f>+IFERROR(VLOOKUP($A34,Hoja5N!$A$2:$M$2116,3,FALSE),"")</f>
        <v>20750</v>
      </c>
      <c r="C34" s="33" t="str">
        <f>+IFERROR(VLOOKUP($A34,Hoja5N!$A$2:$M$2116,4,FALSE),"")</f>
        <v>San Diego</v>
      </c>
      <c r="D34" s="135">
        <f>+IFERROR(VLOOKUP($A34,Hoja5N!$A$2:$M$2116,6,FALSE),"")</f>
        <v>0</v>
      </c>
      <c r="E34" s="135">
        <f>+IFERROR(VLOOKUP($A34,Hoja5N!$A$2:$M$2116,7,FALSE),"")</f>
        <v>0</v>
      </c>
      <c r="F34" s="135">
        <f>+IFERROR(VLOOKUP($A34,Hoja5N!$A$2:$M$2116,8,FALSE),"")</f>
        <v>0</v>
      </c>
      <c r="G34" s="135">
        <f>+IFERROR(VLOOKUP($A34,Hoja5N!$A$2:$M$2116,9,FALSE),"")</f>
        <v>0</v>
      </c>
      <c r="H34" s="135">
        <f>+IFERROR(VLOOKUP($A34,Hoja5N!$A$2:$M$2116,10,FALSE),"")</f>
        <v>0</v>
      </c>
      <c r="I34" s="135">
        <f>+IFERROR(VLOOKUP($A34,Hoja5N!$A$2:$M$2116,11,FALSE),"")</f>
        <v>0</v>
      </c>
      <c r="J34" s="135">
        <f>+IFERROR(VLOOKUP($A34,Hoja5N!$A$2:$M$2116,12,FALSE),"")</f>
        <v>0</v>
      </c>
      <c r="K34" s="135">
        <f>+IFERROR(VLOOKUP($A34,Hoja5N!$A$2:$M$2116,13,FALSE),"")</f>
        <v>0</v>
      </c>
      <c r="L34" s="135">
        <f>+IFERROR(VLOOKUP($A34,Hoja5N!$A$2:$N$2116,14,FALSE),"")</f>
        <v>0</v>
      </c>
      <c r="M34" s="135">
        <f>+IFERROR(VLOOKUP($A34,Hoja5N!$A$2:$O$2116,15,FALSE),"")</f>
        <v>0</v>
      </c>
      <c r="N34" s="259">
        <f>+IFERROR(VLOOKUP($A34,Hoja5N!$A$2:$P$2116,16,FALSE),"")</f>
        <v>0</v>
      </c>
    </row>
    <row r="35" spans="1:14" ht="15" x14ac:dyDescent="0.25">
      <c r="A35" s="121">
        <v>24</v>
      </c>
      <c r="B35" s="33">
        <f>+IFERROR(VLOOKUP($A35,Hoja5N!$A$2:$M$2116,3,FALSE),"")</f>
        <v>20770</v>
      </c>
      <c r="C35" s="33" t="str">
        <f>+IFERROR(VLOOKUP($A35,Hoja5N!$A$2:$M$2116,4,FALSE),"")</f>
        <v>San Martín</v>
      </c>
      <c r="D35" s="135">
        <f>+IFERROR(VLOOKUP($A35,Hoja5N!$A$2:$M$2116,6,FALSE),"")</f>
        <v>0</v>
      </c>
      <c r="E35" s="135">
        <f>+IFERROR(VLOOKUP($A35,Hoja5N!$A$2:$M$2116,7,FALSE),"")</f>
        <v>4.5641259698767686E-4</v>
      </c>
      <c r="F35" s="135">
        <f>+IFERROR(VLOOKUP($A35,Hoja5N!$A$2:$M$2116,8,FALSE),"")</f>
        <v>8.9445438282647585E-4</v>
      </c>
      <c r="G35" s="135">
        <f>+IFERROR(VLOOKUP($A35,Hoja5N!$A$2:$M$2116,9,FALSE),"")</f>
        <v>0</v>
      </c>
      <c r="H35" s="135">
        <f>+IFERROR(VLOOKUP($A35,Hoja5N!$A$2:$M$2116,10,FALSE),"")</f>
        <v>0</v>
      </c>
      <c r="I35" s="135">
        <f>+IFERROR(VLOOKUP($A35,Hoja5N!$A$2:$M$2116,11,FALSE),"")</f>
        <v>7.6077768385460695E-3</v>
      </c>
      <c r="J35" s="135">
        <f>+IFERROR(VLOOKUP($A35,Hoja5N!$A$2:$M$2116,12,FALSE),"")</f>
        <v>0</v>
      </c>
      <c r="K35" s="135">
        <f>+IFERROR(VLOOKUP($A35,Hoja5N!$A$2:$M$2116,13,FALSE),"")</f>
        <v>0</v>
      </c>
      <c r="L35" s="135">
        <f>+IFERROR(VLOOKUP($A35,Hoja5N!$A$2:$N$2116,14,FALSE),"")</f>
        <v>0</v>
      </c>
      <c r="M35" s="135">
        <f>+IFERROR(VLOOKUP($A35,Hoja5N!$A$2:$O$2116,15,FALSE),"")</f>
        <v>3.7050759540570581E-4</v>
      </c>
      <c r="N35" s="259">
        <f>+IFERROR(VLOOKUP($A35,Hoja5N!$A$2:$P$2116,16,FALSE),"")</f>
        <v>0</v>
      </c>
    </row>
    <row r="36" spans="1:14" ht="15" x14ac:dyDescent="0.25">
      <c r="A36" s="121">
        <v>25</v>
      </c>
      <c r="B36" s="33">
        <f>+IFERROR(VLOOKUP($A36,Hoja5N!$A$2:$M$2116,3,FALSE),"")</f>
        <v>20787</v>
      </c>
      <c r="C36" s="33" t="str">
        <f>+IFERROR(VLOOKUP($A36,Hoja5N!$A$2:$M$2116,4,FALSE),"")</f>
        <v>Tamalameque</v>
      </c>
      <c r="D36" s="135">
        <f>+IFERROR(VLOOKUP($A36,Hoja5N!$A$2:$M$2116,6,FALSE),"")</f>
        <v>2.7027027027027029E-2</v>
      </c>
      <c r="E36" s="135">
        <f>+IFERROR(VLOOKUP($A36,Hoja5N!$A$2:$M$2116,7,FALSE),"")</f>
        <v>3.3734939759036145E-2</v>
      </c>
      <c r="F36" s="135">
        <f>+IFERROR(VLOOKUP($A36,Hoja5N!$A$2:$M$2116,8,FALSE),"")</f>
        <v>3.4285714285714287E-2</v>
      </c>
      <c r="G36" s="135">
        <f>+IFERROR(VLOOKUP($A36,Hoja5N!$A$2:$M$2116,9,FALSE),"")</f>
        <v>3.4118602761982128E-2</v>
      </c>
      <c r="H36" s="135">
        <f>+IFERROR(VLOOKUP($A36,Hoja5N!$A$2:$M$2116,10,FALSE),"")</f>
        <v>8.0515297906602254E-4</v>
      </c>
      <c r="I36" s="135">
        <f>+IFERROR(VLOOKUP($A36,Hoja5N!$A$2:$M$2116,11,FALSE),"")</f>
        <v>0</v>
      </c>
      <c r="J36" s="135">
        <f>+IFERROR(VLOOKUP($A36,Hoja5N!$A$2:$M$2116,12,FALSE),"")</f>
        <v>0</v>
      </c>
      <c r="K36" s="135">
        <f>+IFERROR(VLOOKUP($A36,Hoja5N!$A$2:$M$2116,13,FALSE),"")</f>
        <v>0</v>
      </c>
      <c r="L36" s="135">
        <f>+IFERROR(VLOOKUP($A36,Hoja5N!$A$2:$N$2116,14,FALSE),"")</f>
        <v>0</v>
      </c>
      <c r="M36" s="135">
        <f>+IFERROR(VLOOKUP($A36,Hoja5N!$A$2:$O$2116,15,FALSE),"")</f>
        <v>0</v>
      </c>
      <c r="N36" s="259">
        <f>+IFERROR(VLOOKUP($A36,Hoja5N!$A$2:$P$2116,16,FALSE),"")</f>
        <v>0</v>
      </c>
    </row>
    <row r="37" spans="1:14" ht="15" x14ac:dyDescent="0.25">
      <c r="A37" s="121">
        <v>26</v>
      </c>
      <c r="B37" s="33" t="str">
        <f>+IFERROR(VLOOKUP($A37,Hoja5N!$A$2:$M$2116,3,FALSE),"")</f>
        <v/>
      </c>
      <c r="C37" s="33" t="str">
        <f>+IFERROR(VLOOKUP($A37,Hoja5N!$A$2:$M$2116,4,FALSE),"")</f>
        <v/>
      </c>
      <c r="D37" s="135" t="str">
        <f>+IFERROR(VLOOKUP($A37,Hoja5N!$A$2:$M$2116,6,FALSE),"")</f>
        <v/>
      </c>
      <c r="E37" s="135" t="str">
        <f>+IFERROR(VLOOKUP($A37,Hoja5N!$A$2:$M$2116,7,FALSE),"")</f>
        <v/>
      </c>
      <c r="F37" s="135" t="str">
        <f>+IFERROR(VLOOKUP($A37,Hoja5N!$A$2:$M$2116,8,FALSE),"")</f>
        <v/>
      </c>
      <c r="G37" s="135" t="str">
        <f>+IFERROR(VLOOKUP($A37,Hoja5N!$A$2:$M$2116,9,FALSE),"")</f>
        <v/>
      </c>
      <c r="H37" s="135" t="str">
        <f>+IFERROR(VLOOKUP($A37,Hoja5N!$A$2:$M$2116,10,FALSE),"")</f>
        <v/>
      </c>
      <c r="I37" s="135" t="str">
        <f>+IFERROR(VLOOKUP($A37,Hoja5N!$A$2:$M$2116,11,FALSE),"")</f>
        <v/>
      </c>
      <c r="J37" s="135" t="str">
        <f>+IFERROR(VLOOKUP($A37,Hoja5N!$A$2:$M$2116,12,FALSE),"")</f>
        <v/>
      </c>
      <c r="K37" s="135" t="str">
        <f>+IFERROR(VLOOKUP($A37,Hoja5N!$A$2:$M$2116,13,FALSE),"")</f>
        <v/>
      </c>
      <c r="L37" s="135" t="str">
        <f>+IFERROR(VLOOKUP($A37,Hoja5N!$A$2:$N$2116,14,FALSE),"")</f>
        <v/>
      </c>
      <c r="M37" s="135" t="str">
        <f>+IFERROR(VLOOKUP($A37,Hoja5N!$A$2:$O$2116,15,FALSE),"")</f>
        <v/>
      </c>
      <c r="N37" s="259" t="str">
        <f>+IFERROR(VLOOKUP($A37,Hoja5N!$A$2:$P$2116,16,FALSE),"")</f>
        <v/>
      </c>
    </row>
    <row r="38" spans="1:14" ht="15" x14ac:dyDescent="0.25">
      <c r="A38" s="121">
        <v>27</v>
      </c>
      <c r="B38" s="33" t="str">
        <f>+IFERROR(VLOOKUP($A38,Hoja5N!$A$2:$M$2116,3,FALSE),"")</f>
        <v/>
      </c>
      <c r="C38" s="33" t="str">
        <f>+IFERROR(VLOOKUP($A38,Hoja5N!$A$2:$M$2116,4,FALSE),"")</f>
        <v/>
      </c>
      <c r="D38" s="135" t="str">
        <f>+IFERROR(VLOOKUP($A38,Hoja5N!$A$2:$M$2116,6,FALSE),"")</f>
        <v/>
      </c>
      <c r="E38" s="135" t="str">
        <f>+IFERROR(VLOOKUP($A38,Hoja5N!$A$2:$M$2116,7,FALSE),"")</f>
        <v/>
      </c>
      <c r="F38" s="135" t="str">
        <f>+IFERROR(VLOOKUP($A38,Hoja5N!$A$2:$M$2116,8,FALSE),"")</f>
        <v/>
      </c>
      <c r="G38" s="135" t="str">
        <f>+IFERROR(VLOOKUP($A38,Hoja5N!$A$2:$M$2116,9,FALSE),"")</f>
        <v/>
      </c>
      <c r="H38" s="135" t="str">
        <f>+IFERROR(VLOOKUP($A38,Hoja5N!$A$2:$M$2116,10,FALSE),"")</f>
        <v/>
      </c>
      <c r="I38" s="135" t="str">
        <f>+IFERROR(VLOOKUP($A38,Hoja5N!$A$2:$M$2116,11,FALSE),"")</f>
        <v/>
      </c>
      <c r="J38" s="135" t="str">
        <f>+IFERROR(VLOOKUP($A38,Hoja5N!$A$2:$M$2116,12,FALSE),"")</f>
        <v/>
      </c>
      <c r="K38" s="135" t="str">
        <f>+IFERROR(VLOOKUP($A38,Hoja5N!$A$2:$M$2116,13,FALSE),"")</f>
        <v/>
      </c>
      <c r="L38" s="135" t="str">
        <f>+IFERROR(VLOOKUP($A38,Hoja5N!$A$2:$N$2116,14,FALSE),"")</f>
        <v/>
      </c>
      <c r="M38" s="135" t="str">
        <f>+IFERROR(VLOOKUP($A38,Hoja5N!$A$2:$O$2116,15,FALSE),"")</f>
        <v/>
      </c>
      <c r="N38" s="259" t="str">
        <f>+IFERROR(VLOOKUP($A38,Hoja5N!$A$2:$P$2116,16,FALSE),"")</f>
        <v/>
      </c>
    </row>
    <row r="39" spans="1:14" ht="15" x14ac:dyDescent="0.25">
      <c r="A39" s="121">
        <v>28</v>
      </c>
      <c r="B39" s="33" t="str">
        <f>+IFERROR(VLOOKUP($A39,Hoja5N!$A$2:$M$2116,3,FALSE),"")</f>
        <v/>
      </c>
      <c r="C39" s="33" t="str">
        <f>+IFERROR(VLOOKUP($A39,Hoja5N!$A$2:$M$2116,4,FALSE),"")</f>
        <v/>
      </c>
      <c r="D39" s="135" t="str">
        <f>+IFERROR(VLOOKUP($A39,Hoja5N!$A$2:$M$2116,6,FALSE),"")</f>
        <v/>
      </c>
      <c r="E39" s="135" t="str">
        <f>+IFERROR(VLOOKUP($A39,Hoja5N!$A$2:$M$2116,7,FALSE),"")</f>
        <v/>
      </c>
      <c r="F39" s="135" t="str">
        <f>+IFERROR(VLOOKUP($A39,Hoja5N!$A$2:$M$2116,8,FALSE),"")</f>
        <v/>
      </c>
      <c r="G39" s="135" t="str">
        <f>+IFERROR(VLOOKUP($A39,Hoja5N!$A$2:$M$2116,9,FALSE),"")</f>
        <v/>
      </c>
      <c r="H39" s="135" t="str">
        <f>+IFERROR(VLOOKUP($A39,Hoja5N!$A$2:$M$2116,10,FALSE),"")</f>
        <v/>
      </c>
      <c r="I39" s="135" t="str">
        <f>+IFERROR(VLOOKUP($A39,Hoja5N!$A$2:$M$2116,11,FALSE),"")</f>
        <v/>
      </c>
      <c r="J39" s="135" t="str">
        <f>+IFERROR(VLOOKUP($A39,Hoja5N!$A$2:$M$2116,12,FALSE),"")</f>
        <v/>
      </c>
      <c r="K39" s="135" t="str">
        <f>+IFERROR(VLOOKUP($A39,Hoja5N!$A$2:$M$2116,13,FALSE),"")</f>
        <v/>
      </c>
      <c r="L39" s="135" t="str">
        <f>+IFERROR(VLOOKUP($A39,Hoja5N!$A$2:$N$2116,14,FALSE),"")</f>
        <v/>
      </c>
      <c r="M39" s="135" t="str">
        <f>+IFERROR(VLOOKUP($A39,Hoja5N!$A$2:$O$2116,15,FALSE),"")</f>
        <v/>
      </c>
      <c r="N39" s="259" t="str">
        <f>+IFERROR(VLOOKUP($A39,Hoja5N!$A$2:$P$2116,16,FALSE),"")</f>
        <v/>
      </c>
    </row>
    <row r="40" spans="1:14" ht="15" x14ac:dyDescent="0.25">
      <c r="A40" s="121">
        <v>29</v>
      </c>
      <c r="B40" s="33" t="str">
        <f>+IFERROR(VLOOKUP($A40,Hoja5N!$A$2:$M$2116,3,FALSE),"")</f>
        <v/>
      </c>
      <c r="C40" s="33" t="str">
        <f>+IFERROR(VLOOKUP($A40,Hoja5N!$A$2:$M$2116,4,FALSE),"")</f>
        <v/>
      </c>
      <c r="D40" s="135" t="str">
        <f>+IFERROR(VLOOKUP($A40,Hoja5N!$A$2:$M$2116,6,FALSE),"")</f>
        <v/>
      </c>
      <c r="E40" s="135" t="str">
        <f>+IFERROR(VLOOKUP($A40,Hoja5N!$A$2:$M$2116,7,FALSE),"")</f>
        <v/>
      </c>
      <c r="F40" s="135" t="str">
        <f>+IFERROR(VLOOKUP($A40,Hoja5N!$A$2:$M$2116,8,FALSE),"")</f>
        <v/>
      </c>
      <c r="G40" s="135" t="str">
        <f>+IFERROR(VLOOKUP($A40,Hoja5N!$A$2:$M$2116,9,FALSE),"")</f>
        <v/>
      </c>
      <c r="H40" s="135" t="str">
        <f>+IFERROR(VLOOKUP($A40,Hoja5N!$A$2:$M$2116,10,FALSE),"")</f>
        <v/>
      </c>
      <c r="I40" s="135" t="str">
        <f>+IFERROR(VLOOKUP($A40,Hoja5N!$A$2:$M$2116,11,FALSE),"")</f>
        <v/>
      </c>
      <c r="J40" s="135" t="str">
        <f>+IFERROR(VLOOKUP($A40,Hoja5N!$A$2:$M$2116,12,FALSE),"")</f>
        <v/>
      </c>
      <c r="K40" s="135" t="str">
        <f>+IFERROR(VLOOKUP($A40,Hoja5N!$A$2:$M$2116,13,FALSE),"")</f>
        <v/>
      </c>
      <c r="L40" s="135" t="str">
        <f>+IFERROR(VLOOKUP($A40,Hoja5N!$A$2:$N$2116,14,FALSE),"")</f>
        <v/>
      </c>
      <c r="M40" s="135" t="str">
        <f>+IFERROR(VLOOKUP($A40,Hoja5N!$A$2:$O$2116,15,FALSE),"")</f>
        <v/>
      </c>
      <c r="N40" s="259" t="str">
        <f>+IFERROR(VLOOKUP($A40,Hoja5N!$A$2:$P$2116,16,FALSE),"")</f>
        <v/>
      </c>
    </row>
    <row r="41" spans="1:14" ht="15" x14ac:dyDescent="0.25">
      <c r="A41" s="121">
        <v>30</v>
      </c>
      <c r="B41" s="33" t="str">
        <f>+IFERROR(VLOOKUP($A41,Hoja5N!$A$2:$M$2116,3,FALSE),"")</f>
        <v/>
      </c>
      <c r="C41" s="33" t="str">
        <f>+IFERROR(VLOOKUP($A41,Hoja5N!$A$2:$M$2116,4,FALSE),"")</f>
        <v/>
      </c>
      <c r="D41" s="135" t="str">
        <f>+IFERROR(VLOOKUP($A41,Hoja5N!$A$2:$M$2116,6,FALSE),"")</f>
        <v/>
      </c>
      <c r="E41" s="135" t="str">
        <f>+IFERROR(VLOOKUP($A41,Hoja5N!$A$2:$M$2116,7,FALSE),"")</f>
        <v/>
      </c>
      <c r="F41" s="135" t="str">
        <f>+IFERROR(VLOOKUP($A41,Hoja5N!$A$2:$M$2116,8,FALSE),"")</f>
        <v/>
      </c>
      <c r="G41" s="135" t="str">
        <f>+IFERROR(VLOOKUP($A41,Hoja5N!$A$2:$M$2116,9,FALSE),"")</f>
        <v/>
      </c>
      <c r="H41" s="135" t="str">
        <f>+IFERROR(VLOOKUP($A41,Hoja5N!$A$2:$M$2116,10,FALSE),"")</f>
        <v/>
      </c>
      <c r="I41" s="135" t="str">
        <f>+IFERROR(VLOOKUP($A41,Hoja5N!$A$2:$M$2116,11,FALSE),"")</f>
        <v/>
      </c>
      <c r="J41" s="135" t="str">
        <f>+IFERROR(VLOOKUP($A41,Hoja5N!$A$2:$M$2116,12,FALSE),"")</f>
        <v/>
      </c>
      <c r="K41" s="135" t="str">
        <f>+IFERROR(VLOOKUP($A41,Hoja5N!$A$2:$M$2116,13,FALSE),"")</f>
        <v/>
      </c>
      <c r="L41" s="135" t="str">
        <f>+IFERROR(VLOOKUP($A41,Hoja5N!$A$2:$N$2116,14,FALSE),"")</f>
        <v/>
      </c>
      <c r="M41" s="135" t="str">
        <f>+IFERROR(VLOOKUP($A41,Hoja5N!$A$2:$O$2116,15,FALSE),"")</f>
        <v/>
      </c>
      <c r="N41" s="259" t="str">
        <f>+IFERROR(VLOOKUP($A41,Hoja5N!$A$2:$P$2116,16,FALSE),"")</f>
        <v/>
      </c>
    </row>
    <row r="42" spans="1:14" ht="15" x14ac:dyDescent="0.25">
      <c r="A42" s="121">
        <v>31</v>
      </c>
      <c r="B42" s="33" t="str">
        <f>+IFERROR(VLOOKUP($A42,Hoja5N!$A$2:$M$2116,3,FALSE),"")</f>
        <v/>
      </c>
      <c r="C42" s="33" t="str">
        <f>+IFERROR(VLOOKUP($A42,Hoja5N!$A$2:$M$2116,4,FALSE),"")</f>
        <v/>
      </c>
      <c r="D42" s="135" t="str">
        <f>+IFERROR(VLOOKUP($A42,Hoja5N!$A$2:$M$2116,6,FALSE),"")</f>
        <v/>
      </c>
      <c r="E42" s="135" t="str">
        <f>+IFERROR(VLOOKUP($A42,Hoja5N!$A$2:$M$2116,7,FALSE),"")</f>
        <v/>
      </c>
      <c r="F42" s="135" t="str">
        <f>+IFERROR(VLOOKUP($A42,Hoja5N!$A$2:$M$2116,8,FALSE),"")</f>
        <v/>
      </c>
      <c r="G42" s="135" t="str">
        <f>+IFERROR(VLOOKUP($A42,Hoja5N!$A$2:$M$2116,9,FALSE),"")</f>
        <v/>
      </c>
      <c r="H42" s="135" t="str">
        <f>+IFERROR(VLOOKUP($A42,Hoja5N!$A$2:$M$2116,10,FALSE),"")</f>
        <v/>
      </c>
      <c r="I42" s="135" t="str">
        <f>+IFERROR(VLOOKUP($A42,Hoja5N!$A$2:$M$2116,11,FALSE),"")</f>
        <v/>
      </c>
      <c r="J42" s="135" t="str">
        <f>+IFERROR(VLOOKUP($A42,Hoja5N!$A$2:$M$2116,12,FALSE),"")</f>
        <v/>
      </c>
      <c r="K42" s="135" t="str">
        <f>+IFERROR(VLOOKUP($A42,Hoja5N!$A$2:$M$2116,13,FALSE),"")</f>
        <v/>
      </c>
      <c r="L42" s="135" t="str">
        <f>+IFERROR(VLOOKUP($A42,Hoja5N!$A$2:$N$2116,14,FALSE),"")</f>
        <v/>
      </c>
      <c r="M42" s="135" t="str">
        <f>+IFERROR(VLOOKUP($A42,Hoja5N!$A$2:$O$2116,15,FALSE),"")</f>
        <v/>
      </c>
      <c r="N42" s="259" t="str">
        <f>+IFERROR(VLOOKUP($A42,Hoja5N!$A$2:$P$2116,16,FALSE),"")</f>
        <v/>
      </c>
    </row>
    <row r="43" spans="1:14" ht="15" x14ac:dyDescent="0.25">
      <c r="A43" s="121">
        <v>32</v>
      </c>
      <c r="B43" s="33" t="str">
        <f>+IFERROR(VLOOKUP($A43,Hoja5N!$A$2:$M$2116,3,FALSE),"")</f>
        <v/>
      </c>
      <c r="C43" s="33" t="str">
        <f>+IFERROR(VLOOKUP($A43,Hoja5N!$A$2:$M$2116,4,FALSE),"")</f>
        <v/>
      </c>
      <c r="D43" s="135" t="str">
        <f>+IFERROR(VLOOKUP($A43,Hoja5N!$A$2:$M$2116,6,FALSE),"")</f>
        <v/>
      </c>
      <c r="E43" s="135" t="str">
        <f>+IFERROR(VLOOKUP($A43,Hoja5N!$A$2:$M$2116,7,FALSE),"")</f>
        <v/>
      </c>
      <c r="F43" s="135" t="str">
        <f>+IFERROR(VLOOKUP($A43,Hoja5N!$A$2:$M$2116,8,FALSE),"")</f>
        <v/>
      </c>
      <c r="G43" s="135" t="str">
        <f>+IFERROR(VLOOKUP($A43,Hoja5N!$A$2:$M$2116,9,FALSE),"")</f>
        <v/>
      </c>
      <c r="H43" s="135" t="str">
        <f>+IFERROR(VLOOKUP($A43,Hoja5N!$A$2:$M$2116,10,FALSE),"")</f>
        <v/>
      </c>
      <c r="I43" s="135" t="str">
        <f>+IFERROR(VLOOKUP($A43,Hoja5N!$A$2:$M$2116,11,FALSE),"")</f>
        <v/>
      </c>
      <c r="J43" s="135" t="str">
        <f>+IFERROR(VLOOKUP($A43,Hoja5N!$A$2:$M$2116,12,FALSE),"")</f>
        <v/>
      </c>
      <c r="K43" s="135" t="str">
        <f>+IFERROR(VLOOKUP($A43,Hoja5N!$A$2:$M$2116,13,FALSE),"")</f>
        <v/>
      </c>
      <c r="L43" s="135" t="str">
        <f>+IFERROR(VLOOKUP($A43,Hoja5N!$A$2:$N$2116,14,FALSE),"")</f>
        <v/>
      </c>
      <c r="M43" s="135" t="str">
        <f>+IFERROR(VLOOKUP($A43,Hoja5N!$A$2:$O$2116,15,FALSE),"")</f>
        <v/>
      </c>
      <c r="N43" s="259" t="str">
        <f>+IFERROR(VLOOKUP($A43,Hoja5N!$A$2:$P$2116,16,FALSE),"")</f>
        <v/>
      </c>
    </row>
    <row r="44" spans="1:14" ht="15" x14ac:dyDescent="0.25">
      <c r="A44" s="121">
        <v>33</v>
      </c>
      <c r="B44" s="33" t="str">
        <f>+IFERROR(VLOOKUP($A44,Hoja5N!$A$2:$M$2116,3,FALSE),"")</f>
        <v/>
      </c>
      <c r="C44" s="33" t="str">
        <f>+IFERROR(VLOOKUP($A44,Hoja5N!$A$2:$M$2116,4,FALSE),"")</f>
        <v/>
      </c>
      <c r="D44" s="135" t="str">
        <f>+IFERROR(VLOOKUP($A44,Hoja5N!$A$2:$M$2116,6,FALSE),"")</f>
        <v/>
      </c>
      <c r="E44" s="135" t="str">
        <f>+IFERROR(VLOOKUP($A44,Hoja5N!$A$2:$M$2116,7,FALSE),"")</f>
        <v/>
      </c>
      <c r="F44" s="135" t="str">
        <f>+IFERROR(VLOOKUP($A44,Hoja5N!$A$2:$M$2116,8,FALSE),"")</f>
        <v/>
      </c>
      <c r="G44" s="135" t="str">
        <f>+IFERROR(VLOOKUP($A44,Hoja5N!$A$2:$M$2116,9,FALSE),"")</f>
        <v/>
      </c>
      <c r="H44" s="135" t="str">
        <f>+IFERROR(VLOOKUP($A44,Hoja5N!$A$2:$M$2116,10,FALSE),"")</f>
        <v/>
      </c>
      <c r="I44" s="135" t="str">
        <f>+IFERROR(VLOOKUP($A44,Hoja5N!$A$2:$M$2116,11,FALSE),"")</f>
        <v/>
      </c>
      <c r="J44" s="135" t="str">
        <f>+IFERROR(VLOOKUP($A44,Hoja5N!$A$2:$M$2116,12,FALSE),"")</f>
        <v/>
      </c>
      <c r="K44" s="135" t="str">
        <f>+IFERROR(VLOOKUP($A44,Hoja5N!$A$2:$M$2116,13,FALSE),"")</f>
        <v/>
      </c>
      <c r="L44" s="135" t="str">
        <f>+IFERROR(VLOOKUP($A44,Hoja5N!$A$2:$N$2116,14,FALSE),"")</f>
        <v/>
      </c>
      <c r="M44" s="135" t="str">
        <f>+IFERROR(VLOOKUP($A44,Hoja5N!$A$2:$O$2116,15,FALSE),"")</f>
        <v/>
      </c>
      <c r="N44" s="259" t="str">
        <f>+IFERROR(VLOOKUP($A44,Hoja5N!$A$2:$P$2116,16,FALSE),"")</f>
        <v/>
      </c>
    </row>
    <row r="45" spans="1:14" ht="15" x14ac:dyDescent="0.25">
      <c r="A45" s="121">
        <v>34</v>
      </c>
      <c r="B45" s="33" t="str">
        <f>+IFERROR(VLOOKUP($A45,Hoja5N!$A$2:$M$2116,3,FALSE),"")</f>
        <v/>
      </c>
      <c r="C45" s="33" t="str">
        <f>+IFERROR(VLOOKUP($A45,Hoja5N!$A$2:$M$2116,4,FALSE),"")</f>
        <v/>
      </c>
      <c r="D45" s="135" t="str">
        <f>+IFERROR(VLOOKUP($A45,Hoja5N!$A$2:$M$2116,6,FALSE),"")</f>
        <v/>
      </c>
      <c r="E45" s="135" t="str">
        <f>+IFERROR(VLOOKUP($A45,Hoja5N!$A$2:$M$2116,7,FALSE),"")</f>
        <v/>
      </c>
      <c r="F45" s="135" t="str">
        <f>+IFERROR(VLOOKUP($A45,Hoja5N!$A$2:$M$2116,8,FALSE),"")</f>
        <v/>
      </c>
      <c r="G45" s="135" t="str">
        <f>+IFERROR(VLOOKUP($A45,Hoja5N!$A$2:$M$2116,9,FALSE),"")</f>
        <v/>
      </c>
      <c r="H45" s="135" t="str">
        <f>+IFERROR(VLOOKUP($A45,Hoja5N!$A$2:$M$2116,10,FALSE),"")</f>
        <v/>
      </c>
      <c r="I45" s="135" t="str">
        <f>+IFERROR(VLOOKUP($A45,Hoja5N!$A$2:$M$2116,11,FALSE),"")</f>
        <v/>
      </c>
      <c r="J45" s="135" t="str">
        <f>+IFERROR(VLOOKUP($A45,Hoja5N!$A$2:$M$2116,12,FALSE),"")</f>
        <v/>
      </c>
      <c r="K45" s="135" t="str">
        <f>+IFERROR(VLOOKUP($A45,Hoja5N!$A$2:$M$2116,13,FALSE),"")</f>
        <v/>
      </c>
      <c r="L45" s="135" t="str">
        <f>+IFERROR(VLOOKUP($A45,Hoja5N!$A$2:$N$2116,14,FALSE),"")</f>
        <v/>
      </c>
      <c r="M45" s="135" t="str">
        <f>+IFERROR(VLOOKUP($A45,Hoja5N!$A$2:$O$2116,15,FALSE),"")</f>
        <v/>
      </c>
      <c r="N45" s="259" t="str">
        <f>+IFERROR(VLOOKUP($A45,Hoja5N!$A$2:$P$2116,16,FALSE),"")</f>
        <v/>
      </c>
    </row>
    <row r="46" spans="1:14" ht="15" x14ac:dyDescent="0.25">
      <c r="A46" s="121">
        <v>35</v>
      </c>
      <c r="B46" s="33" t="str">
        <f>+IFERROR(VLOOKUP($A46,Hoja5N!$A$2:$M$2116,3,FALSE),"")</f>
        <v/>
      </c>
      <c r="C46" s="33" t="str">
        <f>+IFERROR(VLOOKUP($A46,Hoja5N!$A$2:$M$2116,4,FALSE),"")</f>
        <v/>
      </c>
      <c r="D46" s="135" t="str">
        <f>+IFERROR(VLOOKUP($A46,Hoja5N!$A$2:$M$2116,6,FALSE),"")</f>
        <v/>
      </c>
      <c r="E46" s="135" t="str">
        <f>+IFERROR(VLOOKUP($A46,Hoja5N!$A$2:$M$2116,7,FALSE),"")</f>
        <v/>
      </c>
      <c r="F46" s="135" t="str">
        <f>+IFERROR(VLOOKUP($A46,Hoja5N!$A$2:$M$2116,8,FALSE),"")</f>
        <v/>
      </c>
      <c r="G46" s="135" t="str">
        <f>+IFERROR(VLOOKUP($A46,Hoja5N!$A$2:$M$2116,9,FALSE),"")</f>
        <v/>
      </c>
      <c r="H46" s="135" t="str">
        <f>+IFERROR(VLOOKUP($A46,Hoja5N!$A$2:$M$2116,10,FALSE),"")</f>
        <v/>
      </c>
      <c r="I46" s="135" t="str">
        <f>+IFERROR(VLOOKUP($A46,Hoja5N!$A$2:$M$2116,11,FALSE),"")</f>
        <v/>
      </c>
      <c r="J46" s="135" t="str">
        <f>+IFERROR(VLOOKUP($A46,Hoja5N!$A$2:$M$2116,12,FALSE),"")</f>
        <v/>
      </c>
      <c r="K46" s="135" t="str">
        <f>+IFERROR(VLOOKUP($A46,Hoja5N!$A$2:$M$2116,13,FALSE),"")</f>
        <v/>
      </c>
      <c r="L46" s="135" t="str">
        <f>+IFERROR(VLOOKUP($A46,Hoja5N!$A$2:$N$2116,14,FALSE),"")</f>
        <v/>
      </c>
      <c r="M46" s="135" t="str">
        <f>+IFERROR(VLOOKUP($A46,Hoja5N!$A$2:$O$2116,15,FALSE),"")</f>
        <v/>
      </c>
      <c r="N46" s="259" t="str">
        <f>+IFERROR(VLOOKUP($A46,Hoja5N!$A$2:$P$2116,16,FALSE),"")</f>
        <v/>
      </c>
    </row>
    <row r="47" spans="1:14" ht="15" x14ac:dyDescent="0.25">
      <c r="A47" s="121">
        <v>36</v>
      </c>
      <c r="B47" s="33" t="str">
        <f>+IFERROR(VLOOKUP($A47,Hoja5N!$A$2:$M$2116,3,FALSE),"")</f>
        <v/>
      </c>
      <c r="C47" s="33" t="str">
        <f>+IFERROR(VLOOKUP($A47,Hoja5N!$A$2:$M$2116,4,FALSE),"")</f>
        <v/>
      </c>
      <c r="D47" s="135" t="str">
        <f>+IFERROR(VLOOKUP($A47,Hoja5N!$A$2:$M$2116,6,FALSE),"")</f>
        <v/>
      </c>
      <c r="E47" s="135" t="str">
        <f>+IFERROR(VLOOKUP($A47,Hoja5N!$A$2:$M$2116,7,FALSE),"")</f>
        <v/>
      </c>
      <c r="F47" s="135" t="str">
        <f>+IFERROR(VLOOKUP($A47,Hoja5N!$A$2:$M$2116,8,FALSE),"")</f>
        <v/>
      </c>
      <c r="G47" s="135" t="str">
        <f>+IFERROR(VLOOKUP($A47,Hoja5N!$A$2:$M$2116,9,FALSE),"")</f>
        <v/>
      </c>
      <c r="H47" s="135" t="str">
        <f>+IFERROR(VLOOKUP($A47,Hoja5N!$A$2:$M$2116,10,FALSE),"")</f>
        <v/>
      </c>
      <c r="I47" s="135" t="str">
        <f>+IFERROR(VLOOKUP($A47,Hoja5N!$A$2:$M$2116,11,FALSE),"")</f>
        <v/>
      </c>
      <c r="J47" s="135" t="str">
        <f>+IFERROR(VLOOKUP($A47,Hoja5N!$A$2:$M$2116,12,FALSE),"")</f>
        <v/>
      </c>
      <c r="K47" s="135" t="str">
        <f>+IFERROR(VLOOKUP($A47,Hoja5N!$A$2:$M$2116,13,FALSE),"")</f>
        <v/>
      </c>
      <c r="L47" s="135" t="str">
        <f>+IFERROR(VLOOKUP($A47,Hoja5N!$A$2:$N$2116,14,FALSE),"")</f>
        <v/>
      </c>
      <c r="M47" s="135" t="str">
        <f>+IFERROR(VLOOKUP($A47,Hoja5N!$A$2:$O$2116,15,FALSE),"")</f>
        <v/>
      </c>
      <c r="N47" s="259" t="str">
        <f>+IFERROR(VLOOKUP($A47,Hoja5N!$A$2:$P$2116,16,FALSE),"")</f>
        <v/>
      </c>
    </row>
    <row r="48" spans="1:14" ht="15" x14ac:dyDescent="0.25">
      <c r="A48" s="121">
        <v>37</v>
      </c>
      <c r="B48" s="33" t="str">
        <f>+IFERROR(VLOOKUP($A48,Hoja5N!$A$2:$M$2116,3,FALSE),"")</f>
        <v/>
      </c>
      <c r="C48" s="33" t="str">
        <f>+IFERROR(VLOOKUP($A48,Hoja5N!$A$2:$M$2116,4,FALSE),"")</f>
        <v/>
      </c>
      <c r="D48" s="135" t="str">
        <f>+IFERROR(VLOOKUP($A48,Hoja5N!$A$2:$M$2116,6,FALSE),"")</f>
        <v/>
      </c>
      <c r="E48" s="135" t="str">
        <f>+IFERROR(VLOOKUP($A48,Hoja5N!$A$2:$M$2116,7,FALSE),"")</f>
        <v/>
      </c>
      <c r="F48" s="135" t="str">
        <f>+IFERROR(VLOOKUP($A48,Hoja5N!$A$2:$M$2116,8,FALSE),"")</f>
        <v/>
      </c>
      <c r="G48" s="135" t="str">
        <f>+IFERROR(VLOOKUP($A48,Hoja5N!$A$2:$M$2116,9,FALSE),"")</f>
        <v/>
      </c>
      <c r="H48" s="135" t="str">
        <f>+IFERROR(VLOOKUP($A48,Hoja5N!$A$2:$M$2116,10,FALSE),"")</f>
        <v/>
      </c>
      <c r="I48" s="135" t="str">
        <f>+IFERROR(VLOOKUP($A48,Hoja5N!$A$2:$M$2116,11,FALSE),"")</f>
        <v/>
      </c>
      <c r="J48" s="135" t="str">
        <f>+IFERROR(VLOOKUP($A48,Hoja5N!$A$2:$M$2116,12,FALSE),"")</f>
        <v/>
      </c>
      <c r="K48" s="135" t="str">
        <f>+IFERROR(VLOOKUP($A48,Hoja5N!$A$2:$M$2116,13,FALSE),"")</f>
        <v/>
      </c>
      <c r="L48" s="135" t="str">
        <f>+IFERROR(VLOOKUP($A48,Hoja5N!$A$2:$N$2116,14,FALSE),"")</f>
        <v/>
      </c>
      <c r="M48" s="135" t="str">
        <f>+IFERROR(VLOOKUP($A48,Hoja5N!$A$2:$O$2116,15,FALSE),"")</f>
        <v/>
      </c>
      <c r="N48" s="259" t="str">
        <f>+IFERROR(VLOOKUP($A48,Hoja5N!$A$2:$P$2116,16,FALSE),"")</f>
        <v/>
      </c>
    </row>
    <row r="49" spans="1:14" ht="15" x14ac:dyDescent="0.25">
      <c r="A49" s="121">
        <v>38</v>
      </c>
      <c r="B49" s="33" t="str">
        <f>+IFERROR(VLOOKUP($A49,Hoja5N!$A$2:$M$2116,3,FALSE),"")</f>
        <v/>
      </c>
      <c r="C49" s="33" t="str">
        <f>+IFERROR(VLOOKUP($A49,Hoja5N!$A$2:$M$2116,4,FALSE),"")</f>
        <v/>
      </c>
      <c r="D49" s="135" t="str">
        <f>+IFERROR(VLOOKUP($A49,Hoja5N!$A$2:$M$2116,6,FALSE),"")</f>
        <v/>
      </c>
      <c r="E49" s="135" t="str">
        <f>+IFERROR(VLOOKUP($A49,Hoja5N!$A$2:$M$2116,7,FALSE),"")</f>
        <v/>
      </c>
      <c r="F49" s="135" t="str">
        <f>+IFERROR(VLOOKUP($A49,Hoja5N!$A$2:$M$2116,8,FALSE),"")</f>
        <v/>
      </c>
      <c r="G49" s="135" t="str">
        <f>+IFERROR(VLOOKUP($A49,Hoja5N!$A$2:$M$2116,9,FALSE),"")</f>
        <v/>
      </c>
      <c r="H49" s="135" t="str">
        <f>+IFERROR(VLOOKUP($A49,Hoja5N!$A$2:$M$2116,10,FALSE),"")</f>
        <v/>
      </c>
      <c r="I49" s="135" t="str">
        <f>+IFERROR(VLOOKUP($A49,Hoja5N!$A$2:$M$2116,11,FALSE),"")</f>
        <v/>
      </c>
      <c r="J49" s="135" t="str">
        <f>+IFERROR(VLOOKUP($A49,Hoja5N!$A$2:$M$2116,12,FALSE),"")</f>
        <v/>
      </c>
      <c r="K49" s="135" t="str">
        <f>+IFERROR(VLOOKUP($A49,Hoja5N!$A$2:$M$2116,13,FALSE),"")</f>
        <v/>
      </c>
      <c r="L49" s="135" t="str">
        <f>+IFERROR(VLOOKUP($A49,Hoja5N!$A$2:$N$2116,14,FALSE),"")</f>
        <v/>
      </c>
      <c r="M49" s="135" t="str">
        <f>+IFERROR(VLOOKUP($A49,Hoja5N!$A$2:$O$2116,15,FALSE),"")</f>
        <v/>
      </c>
      <c r="N49" s="259" t="str">
        <f>+IFERROR(VLOOKUP($A49,Hoja5N!$A$2:$P$2116,16,FALSE),"")</f>
        <v/>
      </c>
    </row>
    <row r="50" spans="1:14" ht="15" x14ac:dyDescent="0.25">
      <c r="A50" s="121">
        <v>39</v>
      </c>
      <c r="B50" s="33" t="str">
        <f>+IFERROR(VLOOKUP($A50,Hoja5N!$A$2:$M$2116,3,FALSE),"")</f>
        <v/>
      </c>
      <c r="C50" s="33" t="str">
        <f>+IFERROR(VLOOKUP($A50,Hoja5N!$A$2:$M$2116,4,FALSE),"")</f>
        <v/>
      </c>
      <c r="D50" s="135" t="str">
        <f>+IFERROR(VLOOKUP($A50,Hoja5N!$A$2:$M$2116,6,FALSE),"")</f>
        <v/>
      </c>
      <c r="E50" s="135" t="str">
        <f>+IFERROR(VLOOKUP($A50,Hoja5N!$A$2:$M$2116,7,FALSE),"")</f>
        <v/>
      </c>
      <c r="F50" s="135" t="str">
        <f>+IFERROR(VLOOKUP($A50,Hoja5N!$A$2:$M$2116,8,FALSE),"")</f>
        <v/>
      </c>
      <c r="G50" s="135" t="str">
        <f>+IFERROR(VLOOKUP($A50,Hoja5N!$A$2:$M$2116,9,FALSE),"")</f>
        <v/>
      </c>
      <c r="H50" s="135" t="str">
        <f>+IFERROR(VLOOKUP($A50,Hoja5N!$A$2:$M$2116,10,FALSE),"")</f>
        <v/>
      </c>
      <c r="I50" s="135" t="str">
        <f>+IFERROR(VLOOKUP($A50,Hoja5N!$A$2:$M$2116,11,FALSE),"")</f>
        <v/>
      </c>
      <c r="J50" s="135" t="str">
        <f>+IFERROR(VLOOKUP($A50,Hoja5N!$A$2:$M$2116,12,FALSE),"")</f>
        <v/>
      </c>
      <c r="K50" s="135" t="str">
        <f>+IFERROR(VLOOKUP($A50,Hoja5N!$A$2:$M$2116,13,FALSE),"")</f>
        <v/>
      </c>
      <c r="L50" s="135" t="str">
        <f>+IFERROR(VLOOKUP($A50,Hoja5N!$A$2:$N$2116,14,FALSE),"")</f>
        <v/>
      </c>
      <c r="M50" s="135" t="str">
        <f>+IFERROR(VLOOKUP($A50,Hoja5N!$A$2:$O$2116,15,FALSE),"")</f>
        <v/>
      </c>
      <c r="N50" s="259" t="str">
        <f>+IFERROR(VLOOKUP($A50,Hoja5N!$A$2:$P$2116,16,FALSE),"")</f>
        <v/>
      </c>
    </row>
    <row r="51" spans="1:14" ht="15" x14ac:dyDescent="0.25">
      <c r="A51" s="121">
        <v>40</v>
      </c>
      <c r="B51" s="33" t="str">
        <f>+IFERROR(VLOOKUP($A51,Hoja5N!$A$2:$M$2116,3,FALSE),"")</f>
        <v/>
      </c>
      <c r="C51" s="33" t="str">
        <f>+IFERROR(VLOOKUP($A51,Hoja5N!$A$2:$M$2116,4,FALSE),"")</f>
        <v/>
      </c>
      <c r="D51" s="135" t="str">
        <f>+IFERROR(VLOOKUP($A51,Hoja5N!$A$2:$M$2116,6,FALSE),"")</f>
        <v/>
      </c>
      <c r="E51" s="135" t="str">
        <f>+IFERROR(VLOOKUP($A51,Hoja5N!$A$2:$M$2116,7,FALSE),"")</f>
        <v/>
      </c>
      <c r="F51" s="135" t="str">
        <f>+IFERROR(VLOOKUP($A51,Hoja5N!$A$2:$M$2116,8,FALSE),"")</f>
        <v/>
      </c>
      <c r="G51" s="135" t="str">
        <f>+IFERROR(VLOOKUP($A51,Hoja5N!$A$2:$M$2116,9,FALSE),"")</f>
        <v/>
      </c>
      <c r="H51" s="135" t="str">
        <f>+IFERROR(VLOOKUP($A51,Hoja5N!$A$2:$M$2116,10,FALSE),"")</f>
        <v/>
      </c>
      <c r="I51" s="135" t="str">
        <f>+IFERROR(VLOOKUP($A51,Hoja5N!$A$2:$M$2116,11,FALSE),"")</f>
        <v/>
      </c>
      <c r="J51" s="135" t="str">
        <f>+IFERROR(VLOOKUP($A51,Hoja5N!$A$2:$M$2116,12,FALSE),"")</f>
        <v/>
      </c>
      <c r="K51" s="135" t="str">
        <f>+IFERROR(VLOOKUP($A51,Hoja5N!$A$2:$M$2116,13,FALSE),"")</f>
        <v/>
      </c>
      <c r="L51" s="135" t="str">
        <f>+IFERROR(VLOOKUP($A51,Hoja5N!$A$2:$N$2116,14,FALSE),"")</f>
        <v/>
      </c>
      <c r="M51" s="135" t="str">
        <f>+IFERROR(VLOOKUP($A51,Hoja5N!$A$2:$O$2116,15,FALSE),"")</f>
        <v/>
      </c>
      <c r="N51" s="259" t="str">
        <f>+IFERROR(VLOOKUP($A51,Hoja5N!$A$2:$P$2116,16,FALSE),"")</f>
        <v/>
      </c>
    </row>
    <row r="52" spans="1:14" ht="15" x14ac:dyDescent="0.25">
      <c r="A52" s="121">
        <v>41</v>
      </c>
      <c r="B52" s="33" t="str">
        <f>+IFERROR(VLOOKUP($A52,Hoja5N!$A$2:$M$2116,3,FALSE),"")</f>
        <v/>
      </c>
      <c r="C52" s="33" t="str">
        <f>+IFERROR(VLOOKUP($A52,Hoja5N!$A$2:$M$2116,4,FALSE),"")</f>
        <v/>
      </c>
      <c r="D52" s="135" t="str">
        <f>+IFERROR(VLOOKUP($A52,Hoja5N!$A$2:$M$2116,6,FALSE),"")</f>
        <v/>
      </c>
      <c r="E52" s="135" t="str">
        <f>+IFERROR(VLOOKUP($A52,Hoja5N!$A$2:$M$2116,7,FALSE),"")</f>
        <v/>
      </c>
      <c r="F52" s="135" t="str">
        <f>+IFERROR(VLOOKUP($A52,Hoja5N!$A$2:$M$2116,8,FALSE),"")</f>
        <v/>
      </c>
      <c r="G52" s="135" t="str">
        <f>+IFERROR(VLOOKUP($A52,Hoja5N!$A$2:$M$2116,9,FALSE),"")</f>
        <v/>
      </c>
      <c r="H52" s="135" t="str">
        <f>+IFERROR(VLOOKUP($A52,Hoja5N!$A$2:$M$2116,10,FALSE),"")</f>
        <v/>
      </c>
      <c r="I52" s="135" t="str">
        <f>+IFERROR(VLOOKUP($A52,Hoja5N!$A$2:$M$2116,11,FALSE),"")</f>
        <v/>
      </c>
      <c r="J52" s="135" t="str">
        <f>+IFERROR(VLOOKUP($A52,Hoja5N!$A$2:$M$2116,12,FALSE),"")</f>
        <v/>
      </c>
      <c r="K52" s="135" t="str">
        <f>+IFERROR(VLOOKUP($A52,Hoja5N!$A$2:$M$2116,13,FALSE),"")</f>
        <v/>
      </c>
      <c r="L52" s="135" t="str">
        <f>+IFERROR(VLOOKUP($A52,Hoja5N!$A$2:$N$2116,14,FALSE),"")</f>
        <v/>
      </c>
      <c r="M52" s="135" t="str">
        <f>+IFERROR(VLOOKUP($A52,Hoja5N!$A$2:$O$2116,15,FALSE),"")</f>
        <v/>
      </c>
      <c r="N52" s="259" t="str">
        <f>+IFERROR(VLOOKUP($A52,Hoja5N!$A$2:$P$2116,16,FALSE),"")</f>
        <v/>
      </c>
    </row>
    <row r="53" spans="1:14" ht="15" x14ac:dyDescent="0.25">
      <c r="A53" s="121">
        <v>42</v>
      </c>
      <c r="B53" s="33" t="str">
        <f>+IFERROR(VLOOKUP($A53,Hoja5N!$A$2:$M$2116,3,FALSE),"")</f>
        <v/>
      </c>
      <c r="C53" s="33" t="str">
        <f>+IFERROR(VLOOKUP($A53,Hoja5N!$A$2:$M$2116,4,FALSE),"")</f>
        <v/>
      </c>
      <c r="D53" s="135" t="str">
        <f>+IFERROR(VLOOKUP($A53,Hoja5N!$A$2:$M$2116,6,FALSE),"")</f>
        <v/>
      </c>
      <c r="E53" s="135" t="str">
        <f>+IFERROR(VLOOKUP($A53,Hoja5N!$A$2:$M$2116,7,FALSE),"")</f>
        <v/>
      </c>
      <c r="F53" s="135" t="str">
        <f>+IFERROR(VLOOKUP($A53,Hoja5N!$A$2:$M$2116,8,FALSE),"")</f>
        <v/>
      </c>
      <c r="G53" s="135" t="str">
        <f>+IFERROR(VLOOKUP($A53,Hoja5N!$A$2:$M$2116,9,FALSE),"")</f>
        <v/>
      </c>
      <c r="H53" s="135" t="str">
        <f>+IFERROR(VLOOKUP($A53,Hoja5N!$A$2:$M$2116,10,FALSE),"")</f>
        <v/>
      </c>
      <c r="I53" s="135" t="str">
        <f>+IFERROR(VLOOKUP($A53,Hoja5N!$A$2:$M$2116,11,FALSE),"")</f>
        <v/>
      </c>
      <c r="J53" s="135" t="str">
        <f>+IFERROR(VLOOKUP($A53,Hoja5N!$A$2:$M$2116,12,FALSE),"")</f>
        <v/>
      </c>
      <c r="K53" s="135" t="str">
        <f>+IFERROR(VLOOKUP($A53,Hoja5N!$A$2:$M$2116,13,FALSE),"")</f>
        <v/>
      </c>
      <c r="L53" s="135" t="str">
        <f>+IFERROR(VLOOKUP($A53,Hoja5N!$A$2:$N$2116,14,FALSE),"")</f>
        <v/>
      </c>
      <c r="M53" s="135" t="str">
        <f>+IFERROR(VLOOKUP($A53,Hoja5N!$A$2:$O$2116,15,FALSE),"")</f>
        <v/>
      </c>
      <c r="N53" s="259" t="str">
        <f>+IFERROR(VLOOKUP($A53,Hoja5N!$A$2:$P$2116,16,FALSE),"")</f>
        <v/>
      </c>
    </row>
    <row r="54" spans="1:14" ht="15" x14ac:dyDescent="0.25">
      <c r="A54" s="121">
        <v>43</v>
      </c>
      <c r="B54" s="33" t="str">
        <f>+IFERROR(VLOOKUP($A54,Hoja5N!$A$2:$M$2116,3,FALSE),"")</f>
        <v/>
      </c>
      <c r="C54" s="33" t="str">
        <f>+IFERROR(VLOOKUP($A54,Hoja5N!$A$2:$M$2116,4,FALSE),"")</f>
        <v/>
      </c>
      <c r="D54" s="135" t="str">
        <f>+IFERROR(VLOOKUP($A54,Hoja5N!$A$2:$M$2116,6,FALSE),"")</f>
        <v/>
      </c>
      <c r="E54" s="135" t="str">
        <f>+IFERROR(VLOOKUP($A54,Hoja5N!$A$2:$M$2116,7,FALSE),"")</f>
        <v/>
      </c>
      <c r="F54" s="135" t="str">
        <f>+IFERROR(VLOOKUP($A54,Hoja5N!$A$2:$M$2116,8,FALSE),"")</f>
        <v/>
      </c>
      <c r="G54" s="135" t="str">
        <f>+IFERROR(VLOOKUP($A54,Hoja5N!$A$2:$M$2116,9,FALSE),"")</f>
        <v/>
      </c>
      <c r="H54" s="135" t="str">
        <f>+IFERROR(VLOOKUP($A54,Hoja5N!$A$2:$M$2116,10,FALSE),"")</f>
        <v/>
      </c>
      <c r="I54" s="135" t="str">
        <f>+IFERROR(VLOOKUP($A54,Hoja5N!$A$2:$M$2116,11,FALSE),"")</f>
        <v/>
      </c>
      <c r="J54" s="135" t="str">
        <f>+IFERROR(VLOOKUP($A54,Hoja5N!$A$2:$M$2116,12,FALSE),"")</f>
        <v/>
      </c>
      <c r="K54" s="135" t="str">
        <f>+IFERROR(VLOOKUP($A54,Hoja5N!$A$2:$M$2116,13,FALSE),"")</f>
        <v/>
      </c>
      <c r="L54" s="135" t="str">
        <f>+IFERROR(VLOOKUP($A54,Hoja5N!$A$2:$N$2116,14,FALSE),"")</f>
        <v/>
      </c>
      <c r="M54" s="135" t="str">
        <f>+IFERROR(VLOOKUP($A54,Hoja5N!$A$2:$O$2116,15,FALSE),"")</f>
        <v/>
      </c>
      <c r="N54" s="259" t="str">
        <f>+IFERROR(VLOOKUP($A54,Hoja5N!$A$2:$P$2116,16,FALSE),"")</f>
        <v/>
      </c>
    </row>
    <row r="55" spans="1:14" ht="15" x14ac:dyDescent="0.25">
      <c r="A55" s="121">
        <v>44</v>
      </c>
      <c r="B55" s="33" t="str">
        <f>+IFERROR(VLOOKUP($A55,Hoja5N!$A$2:$M$2116,3,FALSE),"")</f>
        <v/>
      </c>
      <c r="C55" s="33" t="str">
        <f>+IFERROR(VLOOKUP($A55,Hoja5N!$A$2:$M$2116,4,FALSE),"")</f>
        <v/>
      </c>
      <c r="D55" s="135" t="str">
        <f>+IFERROR(VLOOKUP($A55,Hoja5N!$A$2:$M$2116,6,FALSE),"")</f>
        <v/>
      </c>
      <c r="E55" s="135" t="str">
        <f>+IFERROR(VLOOKUP($A55,Hoja5N!$A$2:$M$2116,7,FALSE),"")</f>
        <v/>
      </c>
      <c r="F55" s="135" t="str">
        <f>+IFERROR(VLOOKUP($A55,Hoja5N!$A$2:$M$2116,8,FALSE),"")</f>
        <v/>
      </c>
      <c r="G55" s="135" t="str">
        <f>+IFERROR(VLOOKUP($A55,Hoja5N!$A$2:$M$2116,9,FALSE),"")</f>
        <v/>
      </c>
      <c r="H55" s="135" t="str">
        <f>+IFERROR(VLOOKUP($A55,Hoja5N!$A$2:$M$2116,10,FALSE),"")</f>
        <v/>
      </c>
      <c r="I55" s="135" t="str">
        <f>+IFERROR(VLOOKUP($A55,Hoja5N!$A$2:$M$2116,11,FALSE),"")</f>
        <v/>
      </c>
      <c r="J55" s="135" t="str">
        <f>+IFERROR(VLOOKUP($A55,Hoja5N!$A$2:$M$2116,12,FALSE),"")</f>
        <v/>
      </c>
      <c r="K55" s="135" t="str">
        <f>+IFERROR(VLOOKUP($A55,Hoja5N!$A$2:$M$2116,13,FALSE),"")</f>
        <v/>
      </c>
      <c r="L55" s="135" t="str">
        <f>+IFERROR(VLOOKUP($A55,Hoja5N!$A$2:$N$2116,14,FALSE),"")</f>
        <v/>
      </c>
      <c r="M55" s="135" t="str">
        <f>+IFERROR(VLOOKUP($A55,Hoja5N!$A$2:$O$2116,15,FALSE),"")</f>
        <v/>
      </c>
      <c r="N55" s="259" t="str">
        <f>+IFERROR(VLOOKUP($A55,Hoja5N!$A$2:$P$2116,16,FALSE),"")</f>
        <v/>
      </c>
    </row>
    <row r="56" spans="1:14" ht="15" x14ac:dyDescent="0.25">
      <c r="A56" s="121">
        <v>45</v>
      </c>
      <c r="B56" s="33" t="str">
        <f>+IFERROR(VLOOKUP($A56,Hoja5N!$A$2:$M$2116,3,FALSE),"")</f>
        <v/>
      </c>
      <c r="C56" s="33" t="str">
        <f>+IFERROR(VLOOKUP($A56,Hoja5N!$A$2:$M$2116,4,FALSE),"")</f>
        <v/>
      </c>
      <c r="D56" s="135" t="str">
        <f>+IFERROR(VLOOKUP($A56,Hoja5N!$A$2:$M$2116,6,FALSE),"")</f>
        <v/>
      </c>
      <c r="E56" s="135" t="str">
        <f>+IFERROR(VLOOKUP($A56,Hoja5N!$A$2:$M$2116,7,FALSE),"")</f>
        <v/>
      </c>
      <c r="F56" s="135" t="str">
        <f>+IFERROR(VLOOKUP($A56,Hoja5N!$A$2:$M$2116,8,FALSE),"")</f>
        <v/>
      </c>
      <c r="G56" s="135" t="str">
        <f>+IFERROR(VLOOKUP($A56,Hoja5N!$A$2:$M$2116,9,FALSE),"")</f>
        <v/>
      </c>
      <c r="H56" s="135" t="str">
        <f>+IFERROR(VLOOKUP($A56,Hoja5N!$A$2:$M$2116,10,FALSE),"")</f>
        <v/>
      </c>
      <c r="I56" s="135" t="str">
        <f>+IFERROR(VLOOKUP($A56,Hoja5N!$A$2:$M$2116,11,FALSE),"")</f>
        <v/>
      </c>
      <c r="J56" s="135" t="str">
        <f>+IFERROR(VLOOKUP($A56,Hoja5N!$A$2:$M$2116,12,FALSE),"")</f>
        <v/>
      </c>
      <c r="K56" s="135" t="str">
        <f>+IFERROR(VLOOKUP($A56,Hoja5N!$A$2:$M$2116,13,FALSE),"")</f>
        <v/>
      </c>
      <c r="L56" s="135" t="str">
        <f>+IFERROR(VLOOKUP($A56,Hoja5N!$A$2:$N$2116,14,FALSE),"")</f>
        <v/>
      </c>
      <c r="M56" s="135" t="str">
        <f>+IFERROR(VLOOKUP($A56,Hoja5N!$A$2:$O$2116,15,FALSE),"")</f>
        <v/>
      </c>
      <c r="N56" s="259" t="str">
        <f>+IFERROR(VLOOKUP($A56,Hoja5N!$A$2:$P$2116,16,FALSE),"")</f>
        <v/>
      </c>
    </row>
    <row r="57" spans="1:14" ht="15" x14ac:dyDescent="0.25">
      <c r="A57" s="121">
        <v>46</v>
      </c>
      <c r="B57" s="33" t="str">
        <f>+IFERROR(VLOOKUP($A57,Hoja5N!$A$2:$M$2116,3,FALSE),"")</f>
        <v/>
      </c>
      <c r="C57" s="33" t="str">
        <f>+IFERROR(VLOOKUP($A57,Hoja5N!$A$2:$M$2116,4,FALSE),"")</f>
        <v/>
      </c>
      <c r="D57" s="135" t="str">
        <f>+IFERROR(VLOOKUP($A57,Hoja5N!$A$2:$M$2116,6,FALSE),"")</f>
        <v/>
      </c>
      <c r="E57" s="135" t="str">
        <f>+IFERROR(VLOOKUP($A57,Hoja5N!$A$2:$M$2116,7,FALSE),"")</f>
        <v/>
      </c>
      <c r="F57" s="135" t="str">
        <f>+IFERROR(VLOOKUP($A57,Hoja5N!$A$2:$M$2116,8,FALSE),"")</f>
        <v/>
      </c>
      <c r="G57" s="135" t="str">
        <f>+IFERROR(VLOOKUP($A57,Hoja5N!$A$2:$M$2116,9,FALSE),"")</f>
        <v/>
      </c>
      <c r="H57" s="135" t="str">
        <f>+IFERROR(VLOOKUP($A57,Hoja5N!$A$2:$M$2116,10,FALSE),"")</f>
        <v/>
      </c>
      <c r="I57" s="135" t="str">
        <f>+IFERROR(VLOOKUP($A57,Hoja5N!$A$2:$M$2116,11,FALSE),"")</f>
        <v/>
      </c>
      <c r="J57" s="135" t="str">
        <f>+IFERROR(VLOOKUP($A57,Hoja5N!$A$2:$M$2116,12,FALSE),"")</f>
        <v/>
      </c>
      <c r="K57" s="135" t="str">
        <f>+IFERROR(VLOOKUP($A57,Hoja5N!$A$2:$M$2116,13,FALSE),"")</f>
        <v/>
      </c>
      <c r="L57" s="135" t="str">
        <f>+IFERROR(VLOOKUP($A57,Hoja5N!$A$2:$N$2116,14,FALSE),"")</f>
        <v/>
      </c>
      <c r="M57" s="135" t="str">
        <f>+IFERROR(VLOOKUP($A57,Hoja5N!$A$2:$O$2116,15,FALSE),"")</f>
        <v/>
      </c>
      <c r="N57" s="259" t="str">
        <f>+IFERROR(VLOOKUP($A57,Hoja5N!$A$2:$P$2116,16,FALSE),"")</f>
        <v/>
      </c>
    </row>
    <row r="58" spans="1:14" ht="15" x14ac:dyDescent="0.25">
      <c r="A58" s="121">
        <v>47</v>
      </c>
      <c r="B58" s="33" t="str">
        <f>+IFERROR(VLOOKUP($A58,Hoja5N!$A$2:$M$2116,3,FALSE),"")</f>
        <v/>
      </c>
      <c r="C58" s="33" t="str">
        <f>+IFERROR(VLOOKUP($A58,Hoja5N!$A$2:$M$2116,4,FALSE),"")</f>
        <v/>
      </c>
      <c r="D58" s="135" t="str">
        <f>+IFERROR(VLOOKUP($A58,Hoja5N!$A$2:$M$2116,6,FALSE),"")</f>
        <v/>
      </c>
      <c r="E58" s="135" t="str">
        <f>+IFERROR(VLOOKUP($A58,Hoja5N!$A$2:$M$2116,7,FALSE),"")</f>
        <v/>
      </c>
      <c r="F58" s="135" t="str">
        <f>+IFERROR(VLOOKUP($A58,Hoja5N!$A$2:$M$2116,8,FALSE),"")</f>
        <v/>
      </c>
      <c r="G58" s="135" t="str">
        <f>+IFERROR(VLOOKUP($A58,Hoja5N!$A$2:$M$2116,9,FALSE),"")</f>
        <v/>
      </c>
      <c r="H58" s="135" t="str">
        <f>+IFERROR(VLOOKUP($A58,Hoja5N!$A$2:$M$2116,10,FALSE),"")</f>
        <v/>
      </c>
      <c r="I58" s="135" t="str">
        <f>+IFERROR(VLOOKUP($A58,Hoja5N!$A$2:$M$2116,11,FALSE),"")</f>
        <v/>
      </c>
      <c r="J58" s="135" t="str">
        <f>+IFERROR(VLOOKUP($A58,Hoja5N!$A$2:$M$2116,12,FALSE),"")</f>
        <v/>
      </c>
      <c r="K58" s="135" t="str">
        <f>+IFERROR(VLOOKUP($A58,Hoja5N!$A$2:$M$2116,13,FALSE),"")</f>
        <v/>
      </c>
      <c r="L58" s="135" t="str">
        <f>+IFERROR(VLOOKUP($A58,Hoja5N!$A$2:$N$2116,14,FALSE),"")</f>
        <v/>
      </c>
      <c r="M58" s="135" t="str">
        <f>+IFERROR(VLOOKUP($A58,Hoja5N!$A$2:$O$2116,15,FALSE),"")</f>
        <v/>
      </c>
      <c r="N58" s="259" t="str">
        <f>+IFERROR(VLOOKUP($A58,Hoja5N!$A$2:$P$2116,16,FALSE),"")</f>
        <v/>
      </c>
    </row>
    <row r="59" spans="1:14" ht="15" x14ac:dyDescent="0.25">
      <c r="A59" s="121">
        <v>48</v>
      </c>
      <c r="B59" s="33" t="str">
        <f>+IFERROR(VLOOKUP($A59,Hoja5N!$A$2:$M$2116,3,FALSE),"")</f>
        <v/>
      </c>
      <c r="C59" s="33" t="str">
        <f>+IFERROR(VLOOKUP($A59,Hoja5N!$A$2:$M$2116,4,FALSE),"")</f>
        <v/>
      </c>
      <c r="D59" s="135" t="str">
        <f>+IFERROR(VLOOKUP($A59,Hoja5N!$A$2:$M$2116,6,FALSE),"")</f>
        <v/>
      </c>
      <c r="E59" s="135" t="str">
        <f>+IFERROR(VLOOKUP($A59,Hoja5N!$A$2:$M$2116,7,FALSE),"")</f>
        <v/>
      </c>
      <c r="F59" s="135" t="str">
        <f>+IFERROR(VLOOKUP($A59,Hoja5N!$A$2:$M$2116,8,FALSE),"")</f>
        <v/>
      </c>
      <c r="G59" s="135" t="str">
        <f>+IFERROR(VLOOKUP($A59,Hoja5N!$A$2:$M$2116,9,FALSE),"")</f>
        <v/>
      </c>
      <c r="H59" s="135" t="str">
        <f>+IFERROR(VLOOKUP($A59,Hoja5N!$A$2:$M$2116,10,FALSE),"")</f>
        <v/>
      </c>
      <c r="I59" s="135" t="str">
        <f>+IFERROR(VLOOKUP($A59,Hoja5N!$A$2:$M$2116,11,FALSE),"")</f>
        <v/>
      </c>
      <c r="J59" s="135" t="str">
        <f>+IFERROR(VLOOKUP($A59,Hoja5N!$A$2:$M$2116,12,FALSE),"")</f>
        <v/>
      </c>
      <c r="K59" s="135" t="str">
        <f>+IFERROR(VLOOKUP($A59,Hoja5N!$A$2:$M$2116,13,FALSE),"")</f>
        <v/>
      </c>
      <c r="L59" s="135" t="str">
        <f>+IFERROR(VLOOKUP($A59,Hoja5N!$A$2:$N$2116,14,FALSE),"")</f>
        <v/>
      </c>
      <c r="M59" s="135" t="str">
        <f>+IFERROR(VLOOKUP($A59,Hoja5N!$A$2:$O$2116,15,FALSE),"")</f>
        <v/>
      </c>
      <c r="N59" s="259" t="str">
        <f>+IFERROR(VLOOKUP($A59,Hoja5N!$A$2:$P$2116,16,FALSE),"")</f>
        <v/>
      </c>
    </row>
    <row r="60" spans="1:14" ht="15" x14ac:dyDescent="0.25">
      <c r="A60" s="121">
        <v>49</v>
      </c>
      <c r="B60" s="33" t="str">
        <f>+IFERROR(VLOOKUP($A60,Hoja5N!$A$2:$M$2116,3,FALSE),"")</f>
        <v/>
      </c>
      <c r="C60" s="33" t="str">
        <f>+IFERROR(VLOOKUP($A60,Hoja5N!$A$2:$M$2116,4,FALSE),"")</f>
        <v/>
      </c>
      <c r="D60" s="135" t="str">
        <f>+IFERROR(VLOOKUP($A60,Hoja5N!$A$2:$M$2116,6,FALSE),"")</f>
        <v/>
      </c>
      <c r="E60" s="135" t="str">
        <f>+IFERROR(VLOOKUP($A60,Hoja5N!$A$2:$M$2116,7,FALSE),"")</f>
        <v/>
      </c>
      <c r="F60" s="135" t="str">
        <f>+IFERROR(VLOOKUP($A60,Hoja5N!$A$2:$M$2116,8,FALSE),"")</f>
        <v/>
      </c>
      <c r="G60" s="135" t="str">
        <f>+IFERROR(VLOOKUP($A60,Hoja5N!$A$2:$M$2116,9,FALSE),"")</f>
        <v/>
      </c>
      <c r="H60" s="135" t="str">
        <f>+IFERROR(VLOOKUP($A60,Hoja5N!$A$2:$M$2116,10,FALSE),"")</f>
        <v/>
      </c>
      <c r="I60" s="135" t="str">
        <f>+IFERROR(VLOOKUP($A60,Hoja5N!$A$2:$M$2116,11,FALSE),"")</f>
        <v/>
      </c>
      <c r="J60" s="135" t="str">
        <f>+IFERROR(VLOOKUP($A60,Hoja5N!$A$2:$M$2116,12,FALSE),"")</f>
        <v/>
      </c>
      <c r="K60" s="135" t="str">
        <f>+IFERROR(VLOOKUP($A60,Hoja5N!$A$2:$M$2116,13,FALSE),"")</f>
        <v/>
      </c>
      <c r="L60" s="135" t="str">
        <f>+IFERROR(VLOOKUP($A60,Hoja5N!$A$2:$N$2116,14,FALSE),"")</f>
        <v/>
      </c>
      <c r="M60" s="135" t="str">
        <f>+IFERROR(VLOOKUP($A60,Hoja5N!$A$2:$O$2116,15,FALSE),"")</f>
        <v/>
      </c>
      <c r="N60" s="259" t="str">
        <f>+IFERROR(VLOOKUP($A60,Hoja5N!$A$2:$P$2116,16,FALSE),"")</f>
        <v/>
      </c>
    </row>
    <row r="61" spans="1:14" ht="15" x14ac:dyDescent="0.25">
      <c r="A61" s="121">
        <v>50</v>
      </c>
      <c r="B61" s="33" t="str">
        <f>+IFERROR(VLOOKUP($A61,Hoja5N!$A$2:$M$2116,3,FALSE),"")</f>
        <v/>
      </c>
      <c r="C61" s="33" t="str">
        <f>+IFERROR(VLOOKUP($A61,Hoja5N!$A$2:$M$2116,4,FALSE),"")</f>
        <v/>
      </c>
      <c r="D61" s="135" t="str">
        <f>+IFERROR(VLOOKUP($A61,Hoja5N!$A$2:$M$2116,6,FALSE),"")</f>
        <v/>
      </c>
      <c r="E61" s="135" t="str">
        <f>+IFERROR(VLOOKUP($A61,Hoja5N!$A$2:$M$2116,7,FALSE),"")</f>
        <v/>
      </c>
      <c r="F61" s="135" t="str">
        <f>+IFERROR(VLOOKUP($A61,Hoja5N!$A$2:$M$2116,8,FALSE),"")</f>
        <v/>
      </c>
      <c r="G61" s="135" t="str">
        <f>+IFERROR(VLOOKUP($A61,Hoja5N!$A$2:$M$2116,9,FALSE),"")</f>
        <v/>
      </c>
      <c r="H61" s="135" t="str">
        <f>+IFERROR(VLOOKUP($A61,Hoja5N!$A$2:$M$2116,10,FALSE),"")</f>
        <v/>
      </c>
      <c r="I61" s="135" t="str">
        <f>+IFERROR(VLOOKUP($A61,Hoja5N!$A$2:$M$2116,11,FALSE),"")</f>
        <v/>
      </c>
      <c r="J61" s="135" t="str">
        <f>+IFERROR(VLOOKUP($A61,Hoja5N!$A$2:$M$2116,12,FALSE),"")</f>
        <v/>
      </c>
      <c r="K61" s="135" t="str">
        <f>+IFERROR(VLOOKUP($A61,Hoja5N!$A$2:$M$2116,13,FALSE),"")</f>
        <v/>
      </c>
      <c r="L61" s="135" t="str">
        <f>+IFERROR(VLOOKUP($A61,Hoja5N!$A$2:$N$2116,14,FALSE),"")</f>
        <v/>
      </c>
      <c r="M61" s="135" t="str">
        <f>+IFERROR(VLOOKUP($A61,Hoja5N!$A$2:$O$2116,15,FALSE),"")</f>
        <v/>
      </c>
      <c r="N61" s="259" t="str">
        <f>+IFERROR(VLOOKUP($A61,Hoja5N!$A$2:$P$2116,16,FALSE),"")</f>
        <v/>
      </c>
    </row>
    <row r="62" spans="1:14" ht="15" x14ac:dyDescent="0.25">
      <c r="A62" s="121">
        <v>51</v>
      </c>
      <c r="B62" s="33" t="str">
        <f>+IFERROR(VLOOKUP($A62,Hoja5N!$A$2:$M$2116,3,FALSE),"")</f>
        <v/>
      </c>
      <c r="C62" s="33" t="str">
        <f>+IFERROR(VLOOKUP($A62,Hoja5N!$A$2:$M$2116,4,FALSE),"")</f>
        <v/>
      </c>
      <c r="D62" s="135" t="str">
        <f>+IFERROR(VLOOKUP($A62,Hoja5N!$A$2:$M$2116,6,FALSE),"")</f>
        <v/>
      </c>
      <c r="E62" s="135" t="str">
        <f>+IFERROR(VLOOKUP($A62,Hoja5N!$A$2:$M$2116,7,FALSE),"")</f>
        <v/>
      </c>
      <c r="F62" s="135" t="str">
        <f>+IFERROR(VLOOKUP($A62,Hoja5N!$A$2:$M$2116,8,FALSE),"")</f>
        <v/>
      </c>
      <c r="G62" s="135" t="str">
        <f>+IFERROR(VLOOKUP($A62,Hoja5N!$A$2:$M$2116,9,FALSE),"")</f>
        <v/>
      </c>
      <c r="H62" s="135" t="str">
        <f>+IFERROR(VLOOKUP($A62,Hoja5N!$A$2:$M$2116,10,FALSE),"")</f>
        <v/>
      </c>
      <c r="I62" s="135" t="str">
        <f>+IFERROR(VLOOKUP($A62,Hoja5N!$A$2:$M$2116,11,FALSE),"")</f>
        <v/>
      </c>
      <c r="J62" s="135" t="str">
        <f>+IFERROR(VLOOKUP($A62,Hoja5N!$A$2:$M$2116,12,FALSE),"")</f>
        <v/>
      </c>
      <c r="K62" s="135" t="str">
        <f>+IFERROR(VLOOKUP($A62,Hoja5N!$A$2:$M$2116,13,FALSE),"")</f>
        <v/>
      </c>
      <c r="L62" s="135" t="str">
        <f>+IFERROR(VLOOKUP($A62,Hoja5N!$A$2:$N$2116,14,FALSE),"")</f>
        <v/>
      </c>
      <c r="M62" s="135" t="str">
        <f>+IFERROR(VLOOKUP($A62,Hoja5N!$A$2:$O$2116,15,FALSE),"")</f>
        <v/>
      </c>
      <c r="N62" s="259" t="str">
        <f>+IFERROR(VLOOKUP($A62,Hoja5N!$A$2:$P$2116,16,FALSE),"")</f>
        <v/>
      </c>
    </row>
    <row r="63" spans="1:14" ht="15" x14ac:dyDescent="0.25">
      <c r="A63" s="121">
        <v>52</v>
      </c>
      <c r="B63" s="33" t="str">
        <f>+IFERROR(VLOOKUP($A63,Hoja5N!$A$2:$M$2116,3,FALSE),"")</f>
        <v/>
      </c>
      <c r="C63" s="33" t="str">
        <f>+IFERROR(VLOOKUP($A63,Hoja5N!$A$2:$M$2116,4,FALSE),"")</f>
        <v/>
      </c>
      <c r="D63" s="135" t="str">
        <f>+IFERROR(VLOOKUP($A63,Hoja5N!$A$2:$M$2116,6,FALSE),"")</f>
        <v/>
      </c>
      <c r="E63" s="135" t="str">
        <f>+IFERROR(VLOOKUP($A63,Hoja5N!$A$2:$M$2116,7,FALSE),"")</f>
        <v/>
      </c>
      <c r="F63" s="135" t="str">
        <f>+IFERROR(VLOOKUP($A63,Hoja5N!$A$2:$M$2116,8,FALSE),"")</f>
        <v/>
      </c>
      <c r="G63" s="135" t="str">
        <f>+IFERROR(VLOOKUP($A63,Hoja5N!$A$2:$M$2116,9,FALSE),"")</f>
        <v/>
      </c>
      <c r="H63" s="135" t="str">
        <f>+IFERROR(VLOOKUP($A63,Hoja5N!$A$2:$M$2116,10,FALSE),"")</f>
        <v/>
      </c>
      <c r="I63" s="135" t="str">
        <f>+IFERROR(VLOOKUP($A63,Hoja5N!$A$2:$M$2116,11,FALSE),"")</f>
        <v/>
      </c>
      <c r="J63" s="135" t="str">
        <f>+IFERROR(VLOOKUP($A63,Hoja5N!$A$2:$M$2116,12,FALSE),"")</f>
        <v/>
      </c>
      <c r="K63" s="135" t="str">
        <f>+IFERROR(VLOOKUP($A63,Hoja5N!$A$2:$M$2116,13,FALSE),"")</f>
        <v/>
      </c>
      <c r="L63" s="135" t="str">
        <f>+IFERROR(VLOOKUP($A63,Hoja5N!$A$2:$N$2116,14,FALSE),"")</f>
        <v/>
      </c>
      <c r="M63" s="135" t="str">
        <f>+IFERROR(VLOOKUP($A63,Hoja5N!$A$2:$O$2116,15,FALSE),"")</f>
        <v/>
      </c>
      <c r="N63" s="259" t="str">
        <f>+IFERROR(VLOOKUP($A63,Hoja5N!$A$2:$P$2116,16,FALSE),"")</f>
        <v/>
      </c>
    </row>
    <row r="64" spans="1:14" ht="15" x14ac:dyDescent="0.25">
      <c r="A64" s="121">
        <v>53</v>
      </c>
      <c r="B64" s="33" t="str">
        <f>+IFERROR(VLOOKUP($A64,Hoja5N!$A$2:$M$2116,3,FALSE),"")</f>
        <v/>
      </c>
      <c r="C64" s="33" t="str">
        <f>+IFERROR(VLOOKUP($A64,Hoja5N!$A$2:$M$2116,4,FALSE),"")</f>
        <v/>
      </c>
      <c r="D64" s="135" t="str">
        <f>+IFERROR(VLOOKUP($A64,Hoja5N!$A$2:$M$2116,6,FALSE),"")</f>
        <v/>
      </c>
      <c r="E64" s="135" t="str">
        <f>+IFERROR(VLOOKUP($A64,Hoja5N!$A$2:$M$2116,7,FALSE),"")</f>
        <v/>
      </c>
      <c r="F64" s="135" t="str">
        <f>+IFERROR(VLOOKUP($A64,Hoja5N!$A$2:$M$2116,8,FALSE),"")</f>
        <v/>
      </c>
      <c r="G64" s="135" t="str">
        <f>+IFERROR(VLOOKUP($A64,Hoja5N!$A$2:$M$2116,9,FALSE),"")</f>
        <v/>
      </c>
      <c r="H64" s="135" t="str">
        <f>+IFERROR(VLOOKUP($A64,Hoja5N!$A$2:$M$2116,10,FALSE),"")</f>
        <v/>
      </c>
      <c r="I64" s="135" t="str">
        <f>+IFERROR(VLOOKUP($A64,Hoja5N!$A$2:$M$2116,11,FALSE),"")</f>
        <v/>
      </c>
      <c r="J64" s="135" t="str">
        <f>+IFERROR(VLOOKUP($A64,Hoja5N!$A$2:$M$2116,12,FALSE),"")</f>
        <v/>
      </c>
      <c r="K64" s="135" t="str">
        <f>+IFERROR(VLOOKUP($A64,Hoja5N!$A$2:$M$2116,13,FALSE),"")</f>
        <v/>
      </c>
      <c r="L64" s="135" t="str">
        <f>+IFERROR(VLOOKUP($A64,Hoja5N!$A$2:$N$2116,14,FALSE),"")</f>
        <v/>
      </c>
      <c r="M64" s="135" t="str">
        <f>+IFERROR(VLOOKUP($A64,Hoja5N!$A$2:$O$2116,15,FALSE),"")</f>
        <v/>
      </c>
      <c r="N64" s="259" t="str">
        <f>+IFERROR(VLOOKUP($A64,Hoja5N!$A$2:$P$2116,16,FALSE),"")</f>
        <v/>
      </c>
    </row>
    <row r="65" spans="1:14" ht="15" x14ac:dyDescent="0.25">
      <c r="A65" s="121">
        <v>54</v>
      </c>
      <c r="B65" s="33" t="str">
        <f>+IFERROR(VLOOKUP($A65,Hoja5N!$A$2:$M$2116,3,FALSE),"")</f>
        <v/>
      </c>
      <c r="C65" s="33" t="str">
        <f>+IFERROR(VLOOKUP($A65,Hoja5N!$A$2:$M$2116,4,FALSE),"")</f>
        <v/>
      </c>
      <c r="D65" s="135" t="str">
        <f>+IFERROR(VLOOKUP($A65,Hoja5N!$A$2:$M$2116,6,FALSE),"")</f>
        <v/>
      </c>
      <c r="E65" s="135" t="str">
        <f>+IFERROR(VLOOKUP($A65,Hoja5N!$A$2:$M$2116,7,FALSE),"")</f>
        <v/>
      </c>
      <c r="F65" s="135" t="str">
        <f>+IFERROR(VLOOKUP($A65,Hoja5N!$A$2:$M$2116,8,FALSE),"")</f>
        <v/>
      </c>
      <c r="G65" s="135" t="str">
        <f>+IFERROR(VLOOKUP($A65,Hoja5N!$A$2:$M$2116,9,FALSE),"")</f>
        <v/>
      </c>
      <c r="H65" s="135" t="str">
        <f>+IFERROR(VLOOKUP($A65,Hoja5N!$A$2:$M$2116,10,FALSE),"")</f>
        <v/>
      </c>
      <c r="I65" s="135" t="str">
        <f>+IFERROR(VLOOKUP($A65,Hoja5N!$A$2:$M$2116,11,FALSE),"")</f>
        <v/>
      </c>
      <c r="J65" s="135" t="str">
        <f>+IFERROR(VLOOKUP($A65,Hoja5N!$A$2:$M$2116,12,FALSE),"")</f>
        <v/>
      </c>
      <c r="K65" s="135" t="str">
        <f>+IFERROR(VLOOKUP($A65,Hoja5N!$A$2:$M$2116,13,FALSE),"")</f>
        <v/>
      </c>
      <c r="L65" s="135" t="str">
        <f>+IFERROR(VLOOKUP($A65,Hoja5N!$A$2:$N$2116,14,FALSE),"")</f>
        <v/>
      </c>
      <c r="M65" s="135" t="str">
        <f>+IFERROR(VLOOKUP($A65,Hoja5N!$A$2:$O$2116,15,FALSE),"")</f>
        <v/>
      </c>
      <c r="N65" s="259" t="str">
        <f>+IFERROR(VLOOKUP($A65,Hoja5N!$A$2:$P$2116,16,FALSE),"")</f>
        <v/>
      </c>
    </row>
    <row r="66" spans="1:14" ht="15" x14ac:dyDescent="0.25">
      <c r="A66" s="121">
        <v>55</v>
      </c>
      <c r="B66" s="33" t="str">
        <f>+IFERROR(VLOOKUP($A66,Hoja5N!$A$2:$M$2116,3,FALSE),"")</f>
        <v/>
      </c>
      <c r="C66" s="33" t="str">
        <f>+IFERROR(VLOOKUP($A66,Hoja5N!$A$2:$M$2116,4,FALSE),"")</f>
        <v/>
      </c>
      <c r="D66" s="135" t="str">
        <f>+IFERROR(VLOOKUP($A66,Hoja5N!$A$2:$M$2116,6,FALSE),"")</f>
        <v/>
      </c>
      <c r="E66" s="135" t="str">
        <f>+IFERROR(VLOOKUP($A66,Hoja5N!$A$2:$M$2116,7,FALSE),"")</f>
        <v/>
      </c>
      <c r="F66" s="135" t="str">
        <f>+IFERROR(VLOOKUP($A66,Hoja5N!$A$2:$M$2116,8,FALSE),"")</f>
        <v/>
      </c>
      <c r="G66" s="135" t="str">
        <f>+IFERROR(VLOOKUP($A66,Hoja5N!$A$2:$M$2116,9,FALSE),"")</f>
        <v/>
      </c>
      <c r="H66" s="135" t="str">
        <f>+IFERROR(VLOOKUP($A66,Hoja5N!$A$2:$M$2116,10,FALSE),"")</f>
        <v/>
      </c>
      <c r="I66" s="135" t="str">
        <f>+IFERROR(VLOOKUP($A66,Hoja5N!$A$2:$M$2116,11,FALSE),"")</f>
        <v/>
      </c>
      <c r="J66" s="135" t="str">
        <f>+IFERROR(VLOOKUP($A66,Hoja5N!$A$2:$M$2116,12,FALSE),"")</f>
        <v/>
      </c>
      <c r="K66" s="135" t="str">
        <f>+IFERROR(VLOOKUP($A66,Hoja5N!$A$2:$M$2116,13,FALSE),"")</f>
        <v/>
      </c>
      <c r="L66" s="135" t="str">
        <f>+IFERROR(VLOOKUP($A66,Hoja5N!$A$2:$N$2116,14,FALSE),"")</f>
        <v/>
      </c>
      <c r="M66" s="135" t="str">
        <f>+IFERROR(VLOOKUP($A66,Hoja5N!$A$2:$O$2116,15,FALSE),"")</f>
        <v/>
      </c>
      <c r="N66" s="259" t="str">
        <f>+IFERROR(VLOOKUP($A66,Hoja5N!$A$2:$P$2116,16,FALSE),"")</f>
        <v/>
      </c>
    </row>
    <row r="67" spans="1:14" ht="15" x14ac:dyDescent="0.25">
      <c r="A67" s="121">
        <v>56</v>
      </c>
      <c r="B67" s="33" t="str">
        <f>+IFERROR(VLOOKUP($A67,Hoja5N!$A$2:$M$2116,3,FALSE),"")</f>
        <v/>
      </c>
      <c r="C67" s="33" t="str">
        <f>+IFERROR(VLOOKUP($A67,Hoja5N!$A$2:$M$2116,4,FALSE),"")</f>
        <v/>
      </c>
      <c r="D67" s="135" t="str">
        <f>+IFERROR(VLOOKUP($A67,Hoja5N!$A$2:$M$2116,6,FALSE),"")</f>
        <v/>
      </c>
      <c r="E67" s="135" t="str">
        <f>+IFERROR(VLOOKUP($A67,Hoja5N!$A$2:$M$2116,7,FALSE),"")</f>
        <v/>
      </c>
      <c r="F67" s="135" t="str">
        <f>+IFERROR(VLOOKUP($A67,Hoja5N!$A$2:$M$2116,8,FALSE),"")</f>
        <v/>
      </c>
      <c r="G67" s="135" t="str">
        <f>+IFERROR(VLOOKUP($A67,Hoja5N!$A$2:$M$2116,9,FALSE),"")</f>
        <v/>
      </c>
      <c r="H67" s="135" t="str">
        <f>+IFERROR(VLOOKUP($A67,Hoja5N!$A$2:$M$2116,10,FALSE),"")</f>
        <v/>
      </c>
      <c r="I67" s="135" t="str">
        <f>+IFERROR(VLOOKUP($A67,Hoja5N!$A$2:$M$2116,11,FALSE),"")</f>
        <v/>
      </c>
      <c r="J67" s="135" t="str">
        <f>+IFERROR(VLOOKUP($A67,Hoja5N!$A$2:$M$2116,12,FALSE),"")</f>
        <v/>
      </c>
      <c r="K67" s="135" t="str">
        <f>+IFERROR(VLOOKUP($A67,Hoja5N!$A$2:$M$2116,13,FALSE),"")</f>
        <v/>
      </c>
      <c r="L67" s="135" t="str">
        <f>+IFERROR(VLOOKUP($A67,Hoja5N!$A$2:$N$2116,14,FALSE),"")</f>
        <v/>
      </c>
      <c r="M67" s="135" t="str">
        <f>+IFERROR(VLOOKUP($A67,Hoja5N!$A$2:$O$2116,15,FALSE),"")</f>
        <v/>
      </c>
      <c r="N67" s="259" t="str">
        <f>+IFERROR(VLOOKUP($A67,Hoja5N!$A$2:$P$2116,16,FALSE),"")</f>
        <v/>
      </c>
    </row>
    <row r="68" spans="1:14" ht="15" x14ac:dyDescent="0.25">
      <c r="A68" s="121">
        <v>57</v>
      </c>
      <c r="B68" s="33" t="str">
        <f>+IFERROR(VLOOKUP($A68,Hoja5N!$A$2:$M$2116,3,FALSE),"")</f>
        <v/>
      </c>
      <c r="C68" s="33" t="str">
        <f>+IFERROR(VLOOKUP($A68,Hoja5N!$A$2:$M$2116,4,FALSE),"")</f>
        <v/>
      </c>
      <c r="D68" s="135" t="str">
        <f>+IFERROR(VLOOKUP($A68,Hoja5N!$A$2:$M$2116,6,FALSE),"")</f>
        <v/>
      </c>
      <c r="E68" s="135" t="str">
        <f>+IFERROR(VLOOKUP($A68,Hoja5N!$A$2:$M$2116,7,FALSE),"")</f>
        <v/>
      </c>
      <c r="F68" s="135" t="str">
        <f>+IFERROR(VLOOKUP($A68,Hoja5N!$A$2:$M$2116,8,FALSE),"")</f>
        <v/>
      </c>
      <c r="G68" s="135" t="str">
        <f>+IFERROR(VLOOKUP($A68,Hoja5N!$A$2:$M$2116,9,FALSE),"")</f>
        <v/>
      </c>
      <c r="H68" s="135" t="str">
        <f>+IFERROR(VLOOKUP($A68,Hoja5N!$A$2:$M$2116,10,FALSE),"")</f>
        <v/>
      </c>
      <c r="I68" s="135" t="str">
        <f>+IFERROR(VLOOKUP($A68,Hoja5N!$A$2:$M$2116,11,FALSE),"")</f>
        <v/>
      </c>
      <c r="J68" s="135" t="str">
        <f>+IFERROR(VLOOKUP($A68,Hoja5N!$A$2:$M$2116,12,FALSE),"")</f>
        <v/>
      </c>
      <c r="K68" s="135" t="str">
        <f>+IFERROR(VLOOKUP($A68,Hoja5N!$A$2:$M$2116,13,FALSE),"")</f>
        <v/>
      </c>
      <c r="L68" s="135" t="str">
        <f>+IFERROR(VLOOKUP($A68,Hoja5N!$A$2:$N$2116,14,FALSE),"")</f>
        <v/>
      </c>
      <c r="M68" s="135" t="str">
        <f>+IFERROR(VLOOKUP($A68,Hoja5N!$A$2:$O$2116,15,FALSE),"")</f>
        <v/>
      </c>
      <c r="N68" s="259" t="str">
        <f>+IFERROR(VLOOKUP($A68,Hoja5N!$A$2:$P$2116,16,FALSE),"")</f>
        <v/>
      </c>
    </row>
    <row r="69" spans="1:14" ht="15" x14ac:dyDescent="0.25">
      <c r="A69" s="121">
        <v>58</v>
      </c>
      <c r="B69" s="33" t="str">
        <f>+IFERROR(VLOOKUP($A69,Hoja5N!$A$2:$M$2116,3,FALSE),"")</f>
        <v/>
      </c>
      <c r="C69" s="33" t="str">
        <f>+IFERROR(VLOOKUP($A69,Hoja5N!$A$2:$M$2116,4,FALSE),"")</f>
        <v/>
      </c>
      <c r="D69" s="135" t="str">
        <f>+IFERROR(VLOOKUP($A69,Hoja5N!$A$2:$M$2116,6,FALSE),"")</f>
        <v/>
      </c>
      <c r="E69" s="135" t="str">
        <f>+IFERROR(VLOOKUP($A69,Hoja5N!$A$2:$M$2116,7,FALSE),"")</f>
        <v/>
      </c>
      <c r="F69" s="135" t="str">
        <f>+IFERROR(VLOOKUP($A69,Hoja5N!$A$2:$M$2116,8,FALSE),"")</f>
        <v/>
      </c>
      <c r="G69" s="135" t="str">
        <f>+IFERROR(VLOOKUP($A69,Hoja5N!$A$2:$M$2116,9,FALSE),"")</f>
        <v/>
      </c>
      <c r="H69" s="135" t="str">
        <f>+IFERROR(VLOOKUP($A69,Hoja5N!$A$2:$M$2116,10,FALSE),"")</f>
        <v/>
      </c>
      <c r="I69" s="135" t="str">
        <f>+IFERROR(VLOOKUP($A69,Hoja5N!$A$2:$M$2116,11,FALSE),"")</f>
        <v/>
      </c>
      <c r="J69" s="135" t="str">
        <f>+IFERROR(VLOOKUP($A69,Hoja5N!$A$2:$M$2116,12,FALSE),"")</f>
        <v/>
      </c>
      <c r="K69" s="135" t="str">
        <f>+IFERROR(VLOOKUP($A69,Hoja5N!$A$2:$M$2116,13,FALSE),"")</f>
        <v/>
      </c>
      <c r="L69" s="135" t="str">
        <f>+IFERROR(VLOOKUP($A69,Hoja5N!$A$2:$N$2116,14,FALSE),"")</f>
        <v/>
      </c>
      <c r="M69" s="135" t="str">
        <f>+IFERROR(VLOOKUP($A69,Hoja5N!$A$2:$O$2116,15,FALSE),"")</f>
        <v/>
      </c>
      <c r="N69" s="259" t="str">
        <f>+IFERROR(VLOOKUP($A69,Hoja5N!$A$2:$P$2116,16,FALSE),"")</f>
        <v/>
      </c>
    </row>
    <row r="70" spans="1:14" ht="15" x14ac:dyDescent="0.25">
      <c r="A70" s="121">
        <v>59</v>
      </c>
      <c r="B70" s="33" t="str">
        <f>+IFERROR(VLOOKUP($A70,Hoja5N!$A$2:$M$2116,3,FALSE),"")</f>
        <v/>
      </c>
      <c r="C70" s="33" t="str">
        <f>+IFERROR(VLOOKUP($A70,Hoja5N!$A$2:$M$2116,4,FALSE),"")</f>
        <v/>
      </c>
      <c r="D70" s="135" t="str">
        <f>+IFERROR(VLOOKUP($A70,Hoja5N!$A$2:$M$2116,6,FALSE),"")</f>
        <v/>
      </c>
      <c r="E70" s="135" t="str">
        <f>+IFERROR(VLOOKUP($A70,Hoja5N!$A$2:$M$2116,7,FALSE),"")</f>
        <v/>
      </c>
      <c r="F70" s="135" t="str">
        <f>+IFERROR(VLOOKUP($A70,Hoja5N!$A$2:$M$2116,8,FALSE),"")</f>
        <v/>
      </c>
      <c r="G70" s="135" t="str">
        <f>+IFERROR(VLOOKUP($A70,Hoja5N!$A$2:$M$2116,9,FALSE),"")</f>
        <v/>
      </c>
      <c r="H70" s="135" t="str">
        <f>+IFERROR(VLOOKUP($A70,Hoja5N!$A$2:$M$2116,10,FALSE),"")</f>
        <v/>
      </c>
      <c r="I70" s="135" t="str">
        <f>+IFERROR(VLOOKUP($A70,Hoja5N!$A$2:$M$2116,11,FALSE),"")</f>
        <v/>
      </c>
      <c r="J70" s="135" t="str">
        <f>+IFERROR(VLOOKUP($A70,Hoja5N!$A$2:$M$2116,12,FALSE),"")</f>
        <v/>
      </c>
      <c r="K70" s="135" t="str">
        <f>+IFERROR(VLOOKUP($A70,Hoja5N!$A$2:$M$2116,13,FALSE),"")</f>
        <v/>
      </c>
      <c r="L70" s="135" t="str">
        <f>+IFERROR(VLOOKUP($A70,Hoja5N!$A$2:$N$2116,14,FALSE),"")</f>
        <v/>
      </c>
      <c r="M70" s="135" t="str">
        <f>+IFERROR(VLOOKUP($A70,Hoja5N!$A$2:$O$2116,15,FALSE),"")</f>
        <v/>
      </c>
      <c r="N70" s="259" t="str">
        <f>+IFERROR(VLOOKUP($A70,Hoja5N!$A$2:$P$2116,16,FALSE),"")</f>
        <v/>
      </c>
    </row>
    <row r="71" spans="1:14" ht="15" x14ac:dyDescent="0.25">
      <c r="A71" s="121">
        <v>60</v>
      </c>
      <c r="B71" s="33" t="str">
        <f>+IFERROR(VLOOKUP($A71,Hoja5N!$A$2:$M$2116,3,FALSE),"")</f>
        <v/>
      </c>
      <c r="C71" s="33" t="str">
        <f>+IFERROR(VLOOKUP($A71,Hoja5N!$A$2:$M$2116,4,FALSE),"")</f>
        <v/>
      </c>
      <c r="D71" s="135" t="str">
        <f>+IFERROR(VLOOKUP($A71,Hoja5N!$A$2:$M$2116,6,FALSE),"")</f>
        <v/>
      </c>
      <c r="E71" s="135" t="str">
        <f>+IFERROR(VLOOKUP($A71,Hoja5N!$A$2:$M$2116,7,FALSE),"")</f>
        <v/>
      </c>
      <c r="F71" s="135" t="str">
        <f>+IFERROR(VLOOKUP($A71,Hoja5N!$A$2:$M$2116,8,FALSE),"")</f>
        <v/>
      </c>
      <c r="G71" s="135" t="str">
        <f>+IFERROR(VLOOKUP($A71,Hoja5N!$A$2:$M$2116,9,FALSE),"")</f>
        <v/>
      </c>
      <c r="H71" s="135" t="str">
        <f>+IFERROR(VLOOKUP($A71,Hoja5N!$A$2:$M$2116,10,FALSE),"")</f>
        <v/>
      </c>
      <c r="I71" s="135" t="str">
        <f>+IFERROR(VLOOKUP($A71,Hoja5N!$A$2:$M$2116,11,FALSE),"")</f>
        <v/>
      </c>
      <c r="J71" s="135" t="str">
        <f>+IFERROR(VLOOKUP($A71,Hoja5N!$A$2:$M$2116,12,FALSE),"")</f>
        <v/>
      </c>
      <c r="K71" s="135" t="str">
        <f>+IFERROR(VLOOKUP($A71,Hoja5N!$A$2:$M$2116,13,FALSE),"")</f>
        <v/>
      </c>
      <c r="L71" s="135" t="str">
        <f>+IFERROR(VLOOKUP($A71,Hoja5N!$A$2:$N$2116,14,FALSE),"")</f>
        <v/>
      </c>
      <c r="M71" s="135" t="str">
        <f>+IFERROR(VLOOKUP($A71,Hoja5N!$A$2:$O$2116,15,FALSE),"")</f>
        <v/>
      </c>
      <c r="N71" s="259" t="str">
        <f>+IFERROR(VLOOKUP($A71,Hoja5N!$A$2:$P$2116,16,FALSE),"")</f>
        <v/>
      </c>
    </row>
    <row r="72" spans="1:14" ht="15" x14ac:dyDescent="0.25">
      <c r="A72" s="121">
        <v>61</v>
      </c>
      <c r="B72" s="33" t="str">
        <f>+IFERROR(VLOOKUP($A72,Hoja5N!$A$2:$M$2116,3,FALSE),"")</f>
        <v/>
      </c>
      <c r="C72" s="33" t="str">
        <f>+IFERROR(VLOOKUP($A72,Hoja5N!$A$2:$M$2116,4,FALSE),"")</f>
        <v/>
      </c>
      <c r="D72" s="135" t="str">
        <f>+IFERROR(VLOOKUP($A72,Hoja5N!$A$2:$M$2116,6,FALSE),"")</f>
        <v/>
      </c>
      <c r="E72" s="135" t="str">
        <f>+IFERROR(VLOOKUP($A72,Hoja5N!$A$2:$M$2116,7,FALSE),"")</f>
        <v/>
      </c>
      <c r="F72" s="135" t="str">
        <f>+IFERROR(VLOOKUP($A72,Hoja5N!$A$2:$M$2116,8,FALSE),"")</f>
        <v/>
      </c>
      <c r="G72" s="135" t="str">
        <f>+IFERROR(VLOOKUP($A72,Hoja5N!$A$2:$M$2116,9,FALSE),"")</f>
        <v/>
      </c>
      <c r="H72" s="135" t="str">
        <f>+IFERROR(VLOOKUP($A72,Hoja5N!$A$2:$M$2116,10,FALSE),"")</f>
        <v/>
      </c>
      <c r="I72" s="135" t="str">
        <f>+IFERROR(VLOOKUP($A72,Hoja5N!$A$2:$M$2116,11,FALSE),"")</f>
        <v/>
      </c>
      <c r="J72" s="135" t="str">
        <f>+IFERROR(VLOOKUP($A72,Hoja5N!$A$2:$M$2116,12,FALSE),"")</f>
        <v/>
      </c>
      <c r="K72" s="135" t="str">
        <f>+IFERROR(VLOOKUP($A72,Hoja5N!$A$2:$M$2116,13,FALSE),"")</f>
        <v/>
      </c>
      <c r="L72" s="135" t="str">
        <f>+IFERROR(VLOOKUP($A72,Hoja5N!$A$2:$N$2116,14,FALSE),"")</f>
        <v/>
      </c>
      <c r="M72" s="135" t="str">
        <f>+IFERROR(VLOOKUP($A72,Hoja5N!$A$2:$O$2116,15,FALSE),"")</f>
        <v/>
      </c>
      <c r="N72" s="259" t="str">
        <f>+IFERROR(VLOOKUP($A72,Hoja5N!$A$2:$P$2116,16,FALSE),"")</f>
        <v/>
      </c>
    </row>
    <row r="73" spans="1:14" ht="15" x14ac:dyDescent="0.25">
      <c r="A73" s="121">
        <v>62</v>
      </c>
      <c r="B73" s="33" t="str">
        <f>+IFERROR(VLOOKUP($A73,Hoja5N!$A$2:$M$2116,3,FALSE),"")</f>
        <v/>
      </c>
      <c r="C73" s="33" t="str">
        <f>+IFERROR(VLOOKUP($A73,Hoja5N!$A$2:$M$2116,4,FALSE),"")</f>
        <v/>
      </c>
      <c r="D73" s="135" t="str">
        <f>+IFERROR(VLOOKUP($A73,Hoja5N!$A$2:$M$2116,6,FALSE),"")</f>
        <v/>
      </c>
      <c r="E73" s="135" t="str">
        <f>+IFERROR(VLOOKUP($A73,Hoja5N!$A$2:$M$2116,7,FALSE),"")</f>
        <v/>
      </c>
      <c r="F73" s="135" t="str">
        <f>+IFERROR(VLOOKUP($A73,Hoja5N!$A$2:$M$2116,8,FALSE),"")</f>
        <v/>
      </c>
      <c r="G73" s="135" t="str">
        <f>+IFERROR(VLOOKUP($A73,Hoja5N!$A$2:$M$2116,9,FALSE),"")</f>
        <v/>
      </c>
      <c r="H73" s="135" t="str">
        <f>+IFERROR(VLOOKUP($A73,Hoja5N!$A$2:$M$2116,10,FALSE),"")</f>
        <v/>
      </c>
      <c r="I73" s="135" t="str">
        <f>+IFERROR(VLOOKUP($A73,Hoja5N!$A$2:$M$2116,11,FALSE),"")</f>
        <v/>
      </c>
      <c r="J73" s="135" t="str">
        <f>+IFERROR(VLOOKUP($A73,Hoja5N!$A$2:$M$2116,12,FALSE),"")</f>
        <v/>
      </c>
      <c r="K73" s="135" t="str">
        <f>+IFERROR(VLOOKUP($A73,Hoja5N!$A$2:$M$2116,13,FALSE),"")</f>
        <v/>
      </c>
      <c r="L73" s="135" t="str">
        <f>+IFERROR(VLOOKUP($A73,Hoja5N!$A$2:$N$2116,14,FALSE),"")</f>
        <v/>
      </c>
      <c r="M73" s="135" t="str">
        <f>+IFERROR(VLOOKUP($A73,Hoja5N!$A$2:$O$2116,15,FALSE),"")</f>
        <v/>
      </c>
      <c r="N73" s="259" t="str">
        <f>+IFERROR(VLOOKUP($A73,Hoja5N!$A$2:$P$2116,16,FALSE),"")</f>
        <v/>
      </c>
    </row>
    <row r="74" spans="1:14" ht="15" x14ac:dyDescent="0.25">
      <c r="A74" s="121">
        <v>63</v>
      </c>
      <c r="B74" s="33" t="str">
        <f>+IFERROR(VLOOKUP($A74,Hoja5N!$A$2:$M$2116,3,FALSE),"")</f>
        <v/>
      </c>
      <c r="C74" s="33" t="str">
        <f>+IFERROR(VLOOKUP($A74,Hoja5N!$A$2:$M$2116,4,FALSE),"")</f>
        <v/>
      </c>
      <c r="D74" s="135" t="str">
        <f>+IFERROR(VLOOKUP($A74,Hoja5N!$A$2:$M$2116,6,FALSE),"")</f>
        <v/>
      </c>
      <c r="E74" s="135" t="str">
        <f>+IFERROR(VLOOKUP($A74,Hoja5N!$A$2:$M$2116,7,FALSE),"")</f>
        <v/>
      </c>
      <c r="F74" s="135" t="str">
        <f>+IFERROR(VLOOKUP($A74,Hoja5N!$A$2:$M$2116,8,FALSE),"")</f>
        <v/>
      </c>
      <c r="G74" s="135" t="str">
        <f>+IFERROR(VLOOKUP($A74,Hoja5N!$A$2:$M$2116,9,FALSE),"")</f>
        <v/>
      </c>
      <c r="H74" s="135" t="str">
        <f>+IFERROR(VLOOKUP($A74,Hoja5N!$A$2:$M$2116,10,FALSE),"")</f>
        <v/>
      </c>
      <c r="I74" s="135" t="str">
        <f>+IFERROR(VLOOKUP($A74,Hoja5N!$A$2:$M$2116,11,FALSE),"")</f>
        <v/>
      </c>
      <c r="J74" s="135" t="str">
        <f>+IFERROR(VLOOKUP($A74,Hoja5N!$A$2:$M$2116,12,FALSE),"")</f>
        <v/>
      </c>
      <c r="K74" s="135" t="str">
        <f>+IFERROR(VLOOKUP($A74,Hoja5N!$A$2:$M$2116,13,FALSE),"")</f>
        <v/>
      </c>
      <c r="L74" s="135" t="str">
        <f>+IFERROR(VLOOKUP($A74,Hoja5N!$A$2:$N$2116,14,FALSE),"")</f>
        <v/>
      </c>
      <c r="M74" s="135" t="str">
        <f>+IFERROR(VLOOKUP($A74,Hoja5N!$A$2:$O$2116,15,FALSE),"")</f>
        <v/>
      </c>
      <c r="N74" s="259" t="str">
        <f>+IFERROR(VLOOKUP($A74,Hoja5N!$A$2:$P$2116,16,FALSE),"")</f>
        <v/>
      </c>
    </row>
    <row r="75" spans="1:14" ht="15" x14ac:dyDescent="0.25">
      <c r="A75" s="121">
        <v>64</v>
      </c>
      <c r="B75" s="33" t="str">
        <f>+IFERROR(VLOOKUP($A75,Hoja5N!$A$2:$M$2116,3,FALSE),"")</f>
        <v/>
      </c>
      <c r="C75" s="33" t="str">
        <f>+IFERROR(VLOOKUP($A75,Hoja5N!$A$2:$M$2116,4,FALSE),"")</f>
        <v/>
      </c>
      <c r="D75" s="135" t="str">
        <f>+IFERROR(VLOOKUP($A75,Hoja5N!$A$2:$M$2116,6,FALSE),"")</f>
        <v/>
      </c>
      <c r="E75" s="135" t="str">
        <f>+IFERROR(VLOOKUP($A75,Hoja5N!$A$2:$M$2116,7,FALSE),"")</f>
        <v/>
      </c>
      <c r="F75" s="135" t="str">
        <f>+IFERROR(VLOOKUP($A75,Hoja5N!$A$2:$M$2116,8,FALSE),"")</f>
        <v/>
      </c>
      <c r="G75" s="135" t="str">
        <f>+IFERROR(VLOOKUP($A75,Hoja5N!$A$2:$M$2116,9,FALSE),"")</f>
        <v/>
      </c>
      <c r="H75" s="135" t="str">
        <f>+IFERROR(VLOOKUP($A75,Hoja5N!$A$2:$M$2116,10,FALSE),"")</f>
        <v/>
      </c>
      <c r="I75" s="135" t="str">
        <f>+IFERROR(VLOOKUP($A75,Hoja5N!$A$2:$M$2116,11,FALSE),"")</f>
        <v/>
      </c>
      <c r="J75" s="135" t="str">
        <f>+IFERROR(VLOOKUP($A75,Hoja5N!$A$2:$M$2116,12,FALSE),"")</f>
        <v/>
      </c>
      <c r="K75" s="135" t="str">
        <f>+IFERROR(VLOOKUP($A75,Hoja5N!$A$2:$M$2116,13,FALSE),"")</f>
        <v/>
      </c>
      <c r="L75" s="135" t="str">
        <f>+IFERROR(VLOOKUP($A75,Hoja5N!$A$2:$N$2116,14,FALSE),"")</f>
        <v/>
      </c>
      <c r="M75" s="135" t="str">
        <f>+IFERROR(VLOOKUP($A75,Hoja5N!$A$2:$O$2116,15,FALSE),"")</f>
        <v/>
      </c>
      <c r="N75" s="259" t="str">
        <f>+IFERROR(VLOOKUP($A75,Hoja5N!$A$2:$P$2116,16,FALSE),"")</f>
        <v/>
      </c>
    </row>
    <row r="76" spans="1:14" ht="15" x14ac:dyDescent="0.25">
      <c r="A76" s="121">
        <v>65</v>
      </c>
      <c r="B76" s="33" t="str">
        <f>+IFERROR(VLOOKUP($A76,Hoja5N!$A$2:$M$2116,3,FALSE),"")</f>
        <v/>
      </c>
      <c r="C76" s="33" t="str">
        <f>+IFERROR(VLOOKUP($A76,Hoja5N!$A$2:$M$2116,4,FALSE),"")</f>
        <v/>
      </c>
      <c r="D76" s="135" t="str">
        <f>+IFERROR(VLOOKUP($A76,Hoja5N!$A$2:$M$2116,6,FALSE),"")</f>
        <v/>
      </c>
      <c r="E76" s="135" t="str">
        <f>+IFERROR(VLOOKUP($A76,Hoja5N!$A$2:$M$2116,7,FALSE),"")</f>
        <v/>
      </c>
      <c r="F76" s="135" t="str">
        <f>+IFERROR(VLOOKUP($A76,Hoja5N!$A$2:$M$2116,8,FALSE),"")</f>
        <v/>
      </c>
      <c r="G76" s="135" t="str">
        <f>+IFERROR(VLOOKUP($A76,Hoja5N!$A$2:$M$2116,9,FALSE),"")</f>
        <v/>
      </c>
      <c r="H76" s="135" t="str">
        <f>+IFERROR(VLOOKUP($A76,Hoja5N!$A$2:$M$2116,10,FALSE),"")</f>
        <v/>
      </c>
      <c r="I76" s="135" t="str">
        <f>+IFERROR(VLOOKUP($A76,Hoja5N!$A$2:$M$2116,11,FALSE),"")</f>
        <v/>
      </c>
      <c r="J76" s="135" t="str">
        <f>+IFERROR(VLOOKUP($A76,Hoja5N!$A$2:$M$2116,12,FALSE),"")</f>
        <v/>
      </c>
      <c r="K76" s="135" t="str">
        <f>+IFERROR(VLOOKUP($A76,Hoja5N!$A$2:$M$2116,13,FALSE),"")</f>
        <v/>
      </c>
      <c r="L76" s="135" t="str">
        <f>+IFERROR(VLOOKUP($A76,Hoja5N!$A$2:$N$2116,14,FALSE),"")</f>
        <v/>
      </c>
      <c r="M76" s="135" t="str">
        <f>+IFERROR(VLOOKUP($A76,Hoja5N!$A$2:$O$2116,15,FALSE),"")</f>
        <v/>
      </c>
      <c r="N76" s="259" t="str">
        <f>+IFERROR(VLOOKUP($A76,Hoja5N!$A$2:$P$2116,16,FALSE),"")</f>
        <v/>
      </c>
    </row>
    <row r="77" spans="1:14" ht="15" x14ac:dyDescent="0.25">
      <c r="A77" s="121">
        <v>66</v>
      </c>
      <c r="B77" s="33" t="str">
        <f>+IFERROR(VLOOKUP($A77,Hoja5N!$A$2:$M$2116,3,FALSE),"")</f>
        <v/>
      </c>
      <c r="C77" s="33" t="str">
        <f>+IFERROR(VLOOKUP($A77,Hoja5N!$A$2:$M$2116,4,FALSE),"")</f>
        <v/>
      </c>
      <c r="D77" s="135" t="str">
        <f>+IFERROR(VLOOKUP($A77,Hoja5N!$A$2:$M$2116,6,FALSE),"")</f>
        <v/>
      </c>
      <c r="E77" s="135" t="str">
        <f>+IFERROR(VLOOKUP($A77,Hoja5N!$A$2:$M$2116,7,FALSE),"")</f>
        <v/>
      </c>
      <c r="F77" s="135" t="str">
        <f>+IFERROR(VLOOKUP($A77,Hoja5N!$A$2:$M$2116,8,FALSE),"")</f>
        <v/>
      </c>
      <c r="G77" s="135" t="str">
        <f>+IFERROR(VLOOKUP($A77,Hoja5N!$A$2:$M$2116,9,FALSE),"")</f>
        <v/>
      </c>
      <c r="H77" s="135" t="str">
        <f>+IFERROR(VLOOKUP($A77,Hoja5N!$A$2:$M$2116,10,FALSE),"")</f>
        <v/>
      </c>
      <c r="I77" s="135" t="str">
        <f>+IFERROR(VLOOKUP($A77,Hoja5N!$A$2:$M$2116,11,FALSE),"")</f>
        <v/>
      </c>
      <c r="J77" s="135" t="str">
        <f>+IFERROR(VLOOKUP($A77,Hoja5N!$A$2:$M$2116,12,FALSE),"")</f>
        <v/>
      </c>
      <c r="K77" s="135" t="str">
        <f>+IFERROR(VLOOKUP($A77,Hoja5N!$A$2:$M$2116,13,FALSE),"")</f>
        <v/>
      </c>
      <c r="L77" s="135" t="str">
        <f>+IFERROR(VLOOKUP($A77,Hoja5N!$A$2:$N$2116,14,FALSE),"")</f>
        <v/>
      </c>
      <c r="M77" s="135" t="str">
        <f>+IFERROR(VLOOKUP($A77,Hoja5N!$A$2:$O$2116,15,FALSE),"")</f>
        <v/>
      </c>
      <c r="N77" s="259" t="str">
        <f>+IFERROR(VLOOKUP($A77,Hoja5N!$A$2:$P$2116,16,FALSE),"")</f>
        <v/>
      </c>
    </row>
    <row r="78" spans="1:14" ht="15" x14ac:dyDescent="0.25">
      <c r="A78" s="121">
        <v>67</v>
      </c>
      <c r="B78" s="33" t="str">
        <f>+IFERROR(VLOOKUP($A78,Hoja5N!$A$2:$M$2116,3,FALSE),"")</f>
        <v/>
      </c>
      <c r="C78" s="33" t="str">
        <f>+IFERROR(VLOOKUP($A78,Hoja5N!$A$2:$M$2116,4,FALSE),"")</f>
        <v/>
      </c>
      <c r="D78" s="135" t="str">
        <f>+IFERROR(VLOOKUP($A78,Hoja5N!$A$2:$M$2116,6,FALSE),"")</f>
        <v/>
      </c>
      <c r="E78" s="135" t="str">
        <f>+IFERROR(VLOOKUP($A78,Hoja5N!$A$2:$M$2116,7,FALSE),"")</f>
        <v/>
      </c>
      <c r="F78" s="135" t="str">
        <f>+IFERROR(VLOOKUP($A78,Hoja5N!$A$2:$M$2116,8,FALSE),"")</f>
        <v/>
      </c>
      <c r="G78" s="135" t="str">
        <f>+IFERROR(VLOOKUP($A78,Hoja5N!$A$2:$M$2116,9,FALSE),"")</f>
        <v/>
      </c>
      <c r="H78" s="135" t="str">
        <f>+IFERROR(VLOOKUP($A78,Hoja5N!$A$2:$M$2116,10,FALSE),"")</f>
        <v/>
      </c>
      <c r="I78" s="135" t="str">
        <f>+IFERROR(VLOOKUP($A78,Hoja5N!$A$2:$M$2116,11,FALSE),"")</f>
        <v/>
      </c>
      <c r="J78" s="135" t="str">
        <f>+IFERROR(VLOOKUP($A78,Hoja5N!$A$2:$M$2116,12,FALSE),"")</f>
        <v/>
      </c>
      <c r="K78" s="135" t="str">
        <f>+IFERROR(VLOOKUP($A78,Hoja5N!$A$2:$M$2116,13,FALSE),"")</f>
        <v/>
      </c>
      <c r="L78" s="135" t="str">
        <f>+IFERROR(VLOOKUP($A78,Hoja5N!$A$2:$N$2116,14,FALSE),"")</f>
        <v/>
      </c>
      <c r="M78" s="135" t="str">
        <f>+IFERROR(VLOOKUP($A78,Hoja5N!$A$2:$O$2116,15,FALSE),"")</f>
        <v/>
      </c>
      <c r="N78" s="259" t="str">
        <f>+IFERROR(VLOOKUP($A78,Hoja5N!$A$2:$P$2116,16,FALSE),"")</f>
        <v/>
      </c>
    </row>
    <row r="79" spans="1:14" ht="15" x14ac:dyDescent="0.25">
      <c r="A79" s="121">
        <v>68</v>
      </c>
      <c r="B79" s="33" t="str">
        <f>+IFERROR(VLOOKUP($A79,Hoja5N!$A$2:$M$2116,3,FALSE),"")</f>
        <v/>
      </c>
      <c r="C79" s="33" t="str">
        <f>+IFERROR(VLOOKUP($A79,Hoja5N!$A$2:$M$2116,4,FALSE),"")</f>
        <v/>
      </c>
      <c r="D79" s="135" t="str">
        <f>+IFERROR(VLOOKUP($A79,Hoja5N!$A$2:$M$2116,6,FALSE),"")</f>
        <v/>
      </c>
      <c r="E79" s="135" t="str">
        <f>+IFERROR(VLOOKUP($A79,Hoja5N!$A$2:$M$2116,7,FALSE),"")</f>
        <v/>
      </c>
      <c r="F79" s="135" t="str">
        <f>+IFERROR(VLOOKUP($A79,Hoja5N!$A$2:$M$2116,8,FALSE),"")</f>
        <v/>
      </c>
      <c r="G79" s="135" t="str">
        <f>+IFERROR(VLOOKUP($A79,Hoja5N!$A$2:$M$2116,9,FALSE),"")</f>
        <v/>
      </c>
      <c r="H79" s="135" t="str">
        <f>+IFERROR(VLOOKUP($A79,Hoja5N!$A$2:$M$2116,10,FALSE),"")</f>
        <v/>
      </c>
      <c r="I79" s="135" t="str">
        <f>+IFERROR(VLOOKUP($A79,Hoja5N!$A$2:$M$2116,11,FALSE),"")</f>
        <v/>
      </c>
      <c r="J79" s="135" t="str">
        <f>+IFERROR(VLOOKUP($A79,Hoja5N!$A$2:$M$2116,12,FALSE),"")</f>
        <v/>
      </c>
      <c r="K79" s="135" t="str">
        <f>+IFERROR(VLOOKUP($A79,Hoja5N!$A$2:$M$2116,13,FALSE),"")</f>
        <v/>
      </c>
      <c r="L79" s="135" t="str">
        <f>+IFERROR(VLOOKUP($A79,Hoja5N!$A$2:$N$2116,14,FALSE),"")</f>
        <v/>
      </c>
      <c r="M79" s="135" t="str">
        <f>+IFERROR(VLOOKUP($A79,Hoja5N!$A$2:$O$2116,15,FALSE),"")</f>
        <v/>
      </c>
      <c r="N79" s="259" t="str">
        <f>+IFERROR(VLOOKUP($A79,Hoja5N!$A$2:$P$2116,16,FALSE),"")</f>
        <v/>
      </c>
    </row>
    <row r="80" spans="1:14" ht="15" x14ac:dyDescent="0.25">
      <c r="A80" s="121">
        <v>69</v>
      </c>
      <c r="B80" s="33" t="str">
        <f>+IFERROR(VLOOKUP($A80,Hoja5N!$A$2:$M$2116,3,FALSE),"")</f>
        <v/>
      </c>
      <c r="C80" s="33" t="str">
        <f>+IFERROR(VLOOKUP($A80,Hoja5N!$A$2:$M$2116,4,FALSE),"")</f>
        <v/>
      </c>
      <c r="D80" s="135" t="str">
        <f>+IFERROR(VLOOKUP($A80,Hoja5N!$A$2:$M$2116,6,FALSE),"")</f>
        <v/>
      </c>
      <c r="E80" s="135" t="str">
        <f>+IFERROR(VLOOKUP($A80,Hoja5N!$A$2:$M$2116,7,FALSE),"")</f>
        <v/>
      </c>
      <c r="F80" s="135" t="str">
        <f>+IFERROR(VLOOKUP($A80,Hoja5N!$A$2:$M$2116,8,FALSE),"")</f>
        <v/>
      </c>
      <c r="G80" s="135" t="str">
        <f>+IFERROR(VLOOKUP($A80,Hoja5N!$A$2:$M$2116,9,FALSE),"")</f>
        <v/>
      </c>
      <c r="H80" s="135" t="str">
        <f>+IFERROR(VLOOKUP($A80,Hoja5N!$A$2:$M$2116,10,FALSE),"")</f>
        <v/>
      </c>
      <c r="I80" s="135" t="str">
        <f>+IFERROR(VLOOKUP($A80,Hoja5N!$A$2:$M$2116,11,FALSE),"")</f>
        <v/>
      </c>
      <c r="J80" s="135" t="str">
        <f>+IFERROR(VLOOKUP($A80,Hoja5N!$A$2:$M$2116,12,FALSE),"")</f>
        <v/>
      </c>
      <c r="K80" s="135" t="str">
        <f>+IFERROR(VLOOKUP($A80,Hoja5N!$A$2:$M$2116,13,FALSE),"")</f>
        <v/>
      </c>
      <c r="L80" s="135" t="str">
        <f>+IFERROR(VLOOKUP($A80,Hoja5N!$A$2:$N$2116,14,FALSE),"")</f>
        <v/>
      </c>
      <c r="M80" s="135" t="str">
        <f>+IFERROR(VLOOKUP($A80,Hoja5N!$A$2:$O$2116,15,FALSE),"")</f>
        <v/>
      </c>
      <c r="N80" s="259" t="str">
        <f>+IFERROR(VLOOKUP($A80,Hoja5N!$A$2:$P$2116,16,FALSE),"")</f>
        <v/>
      </c>
    </row>
    <row r="81" spans="1:14" ht="15" x14ac:dyDescent="0.25">
      <c r="A81" s="121">
        <v>70</v>
      </c>
      <c r="B81" s="33" t="str">
        <f>+IFERROR(VLOOKUP($A81,Hoja5N!$A$2:$M$2116,3,FALSE),"")</f>
        <v/>
      </c>
      <c r="C81" s="33" t="str">
        <f>+IFERROR(VLOOKUP($A81,Hoja5N!$A$2:$M$2116,4,FALSE),"")</f>
        <v/>
      </c>
      <c r="D81" s="135" t="str">
        <f>+IFERROR(VLOOKUP($A81,Hoja5N!$A$2:$M$2116,6,FALSE),"")</f>
        <v/>
      </c>
      <c r="E81" s="135" t="str">
        <f>+IFERROR(VLOOKUP($A81,Hoja5N!$A$2:$M$2116,7,FALSE),"")</f>
        <v/>
      </c>
      <c r="F81" s="135" t="str">
        <f>+IFERROR(VLOOKUP($A81,Hoja5N!$A$2:$M$2116,8,FALSE),"")</f>
        <v/>
      </c>
      <c r="G81" s="135" t="str">
        <f>+IFERROR(VLOOKUP($A81,Hoja5N!$A$2:$M$2116,9,FALSE),"")</f>
        <v/>
      </c>
      <c r="H81" s="135" t="str">
        <f>+IFERROR(VLOOKUP($A81,Hoja5N!$A$2:$M$2116,10,FALSE),"")</f>
        <v/>
      </c>
      <c r="I81" s="135" t="str">
        <f>+IFERROR(VLOOKUP($A81,Hoja5N!$A$2:$M$2116,11,FALSE),"")</f>
        <v/>
      </c>
      <c r="J81" s="135" t="str">
        <f>+IFERROR(VLOOKUP($A81,Hoja5N!$A$2:$M$2116,12,FALSE),"")</f>
        <v/>
      </c>
      <c r="K81" s="135" t="str">
        <f>+IFERROR(VLOOKUP($A81,Hoja5N!$A$2:$M$2116,13,FALSE),"")</f>
        <v/>
      </c>
      <c r="L81" s="135" t="str">
        <f>+IFERROR(VLOOKUP($A81,Hoja5N!$A$2:$N$2116,14,FALSE),"")</f>
        <v/>
      </c>
      <c r="M81" s="135" t="str">
        <f>+IFERROR(VLOOKUP($A81,Hoja5N!$A$2:$O$2116,15,FALSE),"")</f>
        <v/>
      </c>
      <c r="N81" s="259" t="str">
        <f>+IFERROR(VLOOKUP($A81,Hoja5N!$A$2:$P$2116,16,FALSE),"")</f>
        <v/>
      </c>
    </row>
    <row r="82" spans="1:14" ht="15" x14ac:dyDescent="0.25">
      <c r="A82" s="121">
        <v>71</v>
      </c>
      <c r="B82" s="33" t="str">
        <f>+IFERROR(VLOOKUP($A82,Hoja5N!$A$2:$M$2116,3,FALSE),"")</f>
        <v/>
      </c>
      <c r="C82" s="33" t="str">
        <f>+IFERROR(VLOOKUP($A82,Hoja5N!$A$2:$M$2116,4,FALSE),"")</f>
        <v/>
      </c>
      <c r="D82" s="135" t="str">
        <f>+IFERROR(VLOOKUP($A82,Hoja5N!$A$2:$M$2116,6,FALSE),"")</f>
        <v/>
      </c>
      <c r="E82" s="135" t="str">
        <f>+IFERROR(VLOOKUP($A82,Hoja5N!$A$2:$M$2116,7,FALSE),"")</f>
        <v/>
      </c>
      <c r="F82" s="135" t="str">
        <f>+IFERROR(VLOOKUP($A82,Hoja5N!$A$2:$M$2116,8,FALSE),"")</f>
        <v/>
      </c>
      <c r="G82" s="135" t="str">
        <f>+IFERROR(VLOOKUP($A82,Hoja5N!$A$2:$M$2116,9,FALSE),"")</f>
        <v/>
      </c>
      <c r="H82" s="135" t="str">
        <f>+IFERROR(VLOOKUP($A82,Hoja5N!$A$2:$M$2116,10,FALSE),"")</f>
        <v/>
      </c>
      <c r="I82" s="135" t="str">
        <f>+IFERROR(VLOOKUP($A82,Hoja5N!$A$2:$M$2116,11,FALSE),"")</f>
        <v/>
      </c>
      <c r="J82" s="135" t="str">
        <f>+IFERROR(VLOOKUP($A82,Hoja5N!$A$2:$M$2116,12,FALSE),"")</f>
        <v/>
      </c>
      <c r="K82" s="135" t="str">
        <f>+IFERROR(VLOOKUP($A82,Hoja5N!$A$2:$M$2116,13,FALSE),"")</f>
        <v/>
      </c>
      <c r="L82" s="135" t="str">
        <f>+IFERROR(VLOOKUP($A82,Hoja5N!$A$2:$N$2116,14,FALSE),"")</f>
        <v/>
      </c>
      <c r="M82" s="135" t="str">
        <f>+IFERROR(VLOOKUP($A82,Hoja5N!$A$2:$O$2116,15,FALSE),"")</f>
        <v/>
      </c>
      <c r="N82" s="259" t="str">
        <f>+IFERROR(VLOOKUP($A82,Hoja5N!$A$2:$P$2116,16,FALSE),"")</f>
        <v/>
      </c>
    </row>
    <row r="83" spans="1:14" ht="15" x14ac:dyDescent="0.25">
      <c r="A83" s="121">
        <v>72</v>
      </c>
      <c r="B83" s="33" t="str">
        <f>+IFERROR(VLOOKUP($A83,Hoja5N!$A$2:$M$2116,3,FALSE),"")</f>
        <v/>
      </c>
      <c r="C83" s="33" t="str">
        <f>+IFERROR(VLOOKUP($A83,Hoja5N!$A$2:$M$2116,4,FALSE),"")</f>
        <v/>
      </c>
      <c r="D83" s="135" t="str">
        <f>+IFERROR(VLOOKUP($A83,Hoja5N!$A$2:$M$2116,6,FALSE),"")</f>
        <v/>
      </c>
      <c r="E83" s="135" t="str">
        <f>+IFERROR(VLOOKUP($A83,Hoja5N!$A$2:$M$2116,7,FALSE),"")</f>
        <v/>
      </c>
      <c r="F83" s="135" t="str">
        <f>+IFERROR(VLOOKUP($A83,Hoja5N!$A$2:$M$2116,8,FALSE),"")</f>
        <v/>
      </c>
      <c r="G83" s="135" t="str">
        <f>+IFERROR(VLOOKUP($A83,Hoja5N!$A$2:$M$2116,9,FALSE),"")</f>
        <v/>
      </c>
      <c r="H83" s="135" t="str">
        <f>+IFERROR(VLOOKUP($A83,Hoja5N!$A$2:$M$2116,10,FALSE),"")</f>
        <v/>
      </c>
      <c r="I83" s="135" t="str">
        <f>+IFERROR(VLOOKUP($A83,Hoja5N!$A$2:$M$2116,11,FALSE),"")</f>
        <v/>
      </c>
      <c r="J83" s="135" t="str">
        <f>+IFERROR(VLOOKUP($A83,Hoja5N!$A$2:$M$2116,12,FALSE),"")</f>
        <v/>
      </c>
      <c r="K83" s="135" t="str">
        <f>+IFERROR(VLOOKUP($A83,Hoja5N!$A$2:$M$2116,13,FALSE),"")</f>
        <v/>
      </c>
      <c r="L83" s="135" t="str">
        <f>+IFERROR(VLOOKUP($A83,Hoja5N!$A$2:$N$2116,14,FALSE),"")</f>
        <v/>
      </c>
      <c r="M83" s="135" t="str">
        <f>+IFERROR(VLOOKUP($A83,Hoja5N!$A$2:$O$2116,15,FALSE),"")</f>
        <v/>
      </c>
      <c r="N83" s="259" t="str">
        <f>+IFERROR(VLOOKUP($A83,Hoja5N!$A$2:$P$2116,16,FALSE),"")</f>
        <v/>
      </c>
    </row>
    <row r="84" spans="1:14" ht="15" x14ac:dyDescent="0.25">
      <c r="A84" s="121">
        <v>73</v>
      </c>
      <c r="B84" s="33" t="str">
        <f>+IFERROR(VLOOKUP($A84,Hoja5N!$A$2:$M$2116,3,FALSE),"")</f>
        <v/>
      </c>
      <c r="C84" s="33" t="str">
        <f>+IFERROR(VLOOKUP($A84,Hoja5N!$A$2:$M$2116,4,FALSE),"")</f>
        <v/>
      </c>
      <c r="D84" s="135" t="str">
        <f>+IFERROR(VLOOKUP($A84,Hoja5N!$A$2:$M$2116,6,FALSE),"")</f>
        <v/>
      </c>
      <c r="E84" s="135" t="str">
        <f>+IFERROR(VLOOKUP($A84,Hoja5N!$A$2:$M$2116,7,FALSE),"")</f>
        <v/>
      </c>
      <c r="F84" s="135" t="str">
        <f>+IFERROR(VLOOKUP($A84,Hoja5N!$A$2:$M$2116,8,FALSE),"")</f>
        <v/>
      </c>
      <c r="G84" s="135" t="str">
        <f>+IFERROR(VLOOKUP($A84,Hoja5N!$A$2:$M$2116,9,FALSE),"")</f>
        <v/>
      </c>
      <c r="H84" s="135" t="str">
        <f>+IFERROR(VLOOKUP($A84,Hoja5N!$A$2:$M$2116,10,FALSE),"")</f>
        <v/>
      </c>
      <c r="I84" s="135" t="str">
        <f>+IFERROR(VLOOKUP($A84,Hoja5N!$A$2:$M$2116,11,FALSE),"")</f>
        <v/>
      </c>
      <c r="J84" s="135" t="str">
        <f>+IFERROR(VLOOKUP($A84,Hoja5N!$A$2:$M$2116,12,FALSE),"")</f>
        <v/>
      </c>
      <c r="K84" s="135" t="str">
        <f>+IFERROR(VLOOKUP($A84,Hoja5N!$A$2:$M$2116,13,FALSE),"")</f>
        <v/>
      </c>
      <c r="L84" s="135" t="str">
        <f>+IFERROR(VLOOKUP($A84,Hoja5N!$A$2:$N$2116,14,FALSE),"")</f>
        <v/>
      </c>
      <c r="M84" s="135" t="str">
        <f>+IFERROR(VLOOKUP($A84,Hoja5N!$A$2:$O$2116,15,FALSE),"")</f>
        <v/>
      </c>
      <c r="N84" s="259" t="str">
        <f>+IFERROR(VLOOKUP($A84,Hoja5N!$A$2:$P$2116,16,FALSE),"")</f>
        <v/>
      </c>
    </row>
    <row r="85" spans="1:14" ht="15" x14ac:dyDescent="0.25">
      <c r="A85" s="121">
        <v>74</v>
      </c>
      <c r="B85" s="33" t="str">
        <f>+IFERROR(VLOOKUP($A85,Hoja5N!$A$2:$M$2116,3,FALSE),"")</f>
        <v/>
      </c>
      <c r="C85" s="33" t="str">
        <f>+IFERROR(VLOOKUP($A85,Hoja5N!$A$2:$M$2116,4,FALSE),"")</f>
        <v/>
      </c>
      <c r="D85" s="135" t="str">
        <f>+IFERROR(VLOOKUP($A85,Hoja5N!$A$2:$M$2116,6,FALSE),"")</f>
        <v/>
      </c>
      <c r="E85" s="135" t="str">
        <f>+IFERROR(VLOOKUP($A85,Hoja5N!$A$2:$M$2116,7,FALSE),"")</f>
        <v/>
      </c>
      <c r="F85" s="135" t="str">
        <f>+IFERROR(VLOOKUP($A85,Hoja5N!$A$2:$M$2116,8,FALSE),"")</f>
        <v/>
      </c>
      <c r="G85" s="135" t="str">
        <f>+IFERROR(VLOOKUP($A85,Hoja5N!$A$2:$M$2116,9,FALSE),"")</f>
        <v/>
      </c>
      <c r="H85" s="135" t="str">
        <f>+IFERROR(VLOOKUP($A85,Hoja5N!$A$2:$M$2116,10,FALSE),"")</f>
        <v/>
      </c>
      <c r="I85" s="135" t="str">
        <f>+IFERROR(VLOOKUP($A85,Hoja5N!$A$2:$M$2116,11,FALSE),"")</f>
        <v/>
      </c>
      <c r="J85" s="135" t="str">
        <f>+IFERROR(VLOOKUP($A85,Hoja5N!$A$2:$M$2116,12,FALSE),"")</f>
        <v/>
      </c>
      <c r="K85" s="135" t="str">
        <f>+IFERROR(VLOOKUP($A85,Hoja5N!$A$2:$M$2116,13,FALSE),"")</f>
        <v/>
      </c>
      <c r="L85" s="135" t="str">
        <f>+IFERROR(VLOOKUP($A85,Hoja5N!$A$2:$N$2116,14,FALSE),"")</f>
        <v/>
      </c>
      <c r="M85" s="135" t="str">
        <f>+IFERROR(VLOOKUP($A85,Hoja5N!$A$2:$O$2116,15,FALSE),"")</f>
        <v/>
      </c>
      <c r="N85" s="259" t="str">
        <f>+IFERROR(VLOOKUP($A85,Hoja5N!$A$2:$P$2116,16,FALSE),"")</f>
        <v/>
      </c>
    </row>
    <row r="86" spans="1:14" ht="15" x14ac:dyDescent="0.25">
      <c r="A86" s="121">
        <v>75</v>
      </c>
      <c r="B86" s="33" t="str">
        <f>+IFERROR(VLOOKUP($A86,Hoja5N!$A$2:$M$2116,3,FALSE),"")</f>
        <v/>
      </c>
      <c r="C86" s="33" t="str">
        <f>+IFERROR(VLOOKUP($A86,Hoja5N!$A$2:$M$2116,4,FALSE),"")</f>
        <v/>
      </c>
      <c r="D86" s="135" t="str">
        <f>+IFERROR(VLOOKUP($A86,Hoja5N!$A$2:$M$2116,6,FALSE),"")</f>
        <v/>
      </c>
      <c r="E86" s="135" t="str">
        <f>+IFERROR(VLOOKUP($A86,Hoja5N!$A$2:$M$2116,7,FALSE),"")</f>
        <v/>
      </c>
      <c r="F86" s="135" t="str">
        <f>+IFERROR(VLOOKUP($A86,Hoja5N!$A$2:$M$2116,8,FALSE),"")</f>
        <v/>
      </c>
      <c r="G86" s="135" t="str">
        <f>+IFERROR(VLOOKUP($A86,Hoja5N!$A$2:$M$2116,9,FALSE),"")</f>
        <v/>
      </c>
      <c r="H86" s="135" t="str">
        <f>+IFERROR(VLOOKUP($A86,Hoja5N!$A$2:$M$2116,10,FALSE),"")</f>
        <v/>
      </c>
      <c r="I86" s="135" t="str">
        <f>+IFERROR(VLOOKUP($A86,Hoja5N!$A$2:$M$2116,11,FALSE),"")</f>
        <v/>
      </c>
      <c r="J86" s="135" t="str">
        <f>+IFERROR(VLOOKUP($A86,Hoja5N!$A$2:$M$2116,12,FALSE),"")</f>
        <v/>
      </c>
      <c r="K86" s="135" t="str">
        <f>+IFERROR(VLOOKUP($A86,Hoja5N!$A$2:$M$2116,13,FALSE),"")</f>
        <v/>
      </c>
      <c r="L86" s="135" t="str">
        <f>+IFERROR(VLOOKUP($A86,Hoja5N!$A$2:$N$2116,14,FALSE),"")</f>
        <v/>
      </c>
      <c r="M86" s="135" t="str">
        <f>+IFERROR(VLOOKUP($A86,Hoja5N!$A$2:$O$2116,15,FALSE),"")</f>
        <v/>
      </c>
      <c r="N86" s="259" t="str">
        <f>+IFERROR(VLOOKUP($A86,Hoja5N!$A$2:$P$2116,16,FALSE),"")</f>
        <v/>
      </c>
    </row>
    <row r="87" spans="1:14" ht="15" x14ac:dyDescent="0.25">
      <c r="A87" s="121">
        <v>76</v>
      </c>
      <c r="B87" s="33" t="str">
        <f>+IFERROR(VLOOKUP($A87,Hoja5N!$A$2:$M$2116,3,FALSE),"")</f>
        <v/>
      </c>
      <c r="C87" s="33" t="str">
        <f>+IFERROR(VLOOKUP($A87,Hoja5N!$A$2:$M$2116,4,FALSE),"")</f>
        <v/>
      </c>
      <c r="D87" s="135" t="str">
        <f>+IFERROR(VLOOKUP($A87,Hoja5N!$A$2:$M$2116,6,FALSE),"")</f>
        <v/>
      </c>
      <c r="E87" s="135" t="str">
        <f>+IFERROR(VLOOKUP($A87,Hoja5N!$A$2:$M$2116,7,FALSE),"")</f>
        <v/>
      </c>
      <c r="F87" s="135" t="str">
        <f>+IFERROR(VLOOKUP($A87,Hoja5N!$A$2:$M$2116,8,FALSE),"")</f>
        <v/>
      </c>
      <c r="G87" s="135" t="str">
        <f>+IFERROR(VLOOKUP($A87,Hoja5N!$A$2:$M$2116,9,FALSE),"")</f>
        <v/>
      </c>
      <c r="H87" s="135" t="str">
        <f>+IFERROR(VLOOKUP($A87,Hoja5N!$A$2:$M$2116,10,FALSE),"")</f>
        <v/>
      </c>
      <c r="I87" s="135" t="str">
        <f>+IFERROR(VLOOKUP($A87,Hoja5N!$A$2:$M$2116,11,FALSE),"")</f>
        <v/>
      </c>
      <c r="J87" s="135" t="str">
        <f>+IFERROR(VLOOKUP($A87,Hoja5N!$A$2:$M$2116,12,FALSE),"")</f>
        <v/>
      </c>
      <c r="K87" s="135" t="str">
        <f>+IFERROR(VLOOKUP($A87,Hoja5N!$A$2:$M$2116,13,FALSE),"")</f>
        <v/>
      </c>
      <c r="L87" s="135" t="str">
        <f>+IFERROR(VLOOKUP($A87,Hoja5N!$A$2:$N$2116,14,FALSE),"")</f>
        <v/>
      </c>
      <c r="M87" s="135" t="str">
        <f>+IFERROR(VLOOKUP($A87,Hoja5N!$A$2:$O$2116,15,FALSE),"")</f>
        <v/>
      </c>
      <c r="N87" s="259" t="str">
        <f>+IFERROR(VLOOKUP($A87,Hoja5N!$A$2:$P$2116,16,FALSE),"")</f>
        <v/>
      </c>
    </row>
    <row r="88" spans="1:14" ht="15" x14ac:dyDescent="0.25">
      <c r="A88" s="121">
        <v>77</v>
      </c>
      <c r="B88" s="33" t="str">
        <f>+IFERROR(VLOOKUP($A88,Hoja5N!$A$2:$M$2116,3,FALSE),"")</f>
        <v/>
      </c>
      <c r="C88" s="33" t="str">
        <f>+IFERROR(VLOOKUP($A88,Hoja5N!$A$2:$M$2116,4,FALSE),"")</f>
        <v/>
      </c>
      <c r="D88" s="135" t="str">
        <f>+IFERROR(VLOOKUP($A88,Hoja5N!$A$2:$M$2116,6,FALSE),"")</f>
        <v/>
      </c>
      <c r="E88" s="135" t="str">
        <f>+IFERROR(VLOOKUP($A88,Hoja5N!$A$2:$M$2116,7,FALSE),"")</f>
        <v/>
      </c>
      <c r="F88" s="135" t="str">
        <f>+IFERROR(VLOOKUP($A88,Hoja5N!$A$2:$M$2116,8,FALSE),"")</f>
        <v/>
      </c>
      <c r="G88" s="135" t="str">
        <f>+IFERROR(VLOOKUP($A88,Hoja5N!$A$2:$M$2116,9,FALSE),"")</f>
        <v/>
      </c>
      <c r="H88" s="135" t="str">
        <f>+IFERROR(VLOOKUP($A88,Hoja5N!$A$2:$M$2116,10,FALSE),"")</f>
        <v/>
      </c>
      <c r="I88" s="135" t="str">
        <f>+IFERROR(VLOOKUP($A88,Hoja5N!$A$2:$M$2116,11,FALSE),"")</f>
        <v/>
      </c>
      <c r="J88" s="135" t="str">
        <f>+IFERROR(VLOOKUP($A88,Hoja5N!$A$2:$M$2116,12,FALSE),"")</f>
        <v/>
      </c>
      <c r="K88" s="135" t="str">
        <f>+IFERROR(VLOOKUP($A88,Hoja5N!$A$2:$M$2116,13,FALSE),"")</f>
        <v/>
      </c>
      <c r="L88" s="135" t="str">
        <f>+IFERROR(VLOOKUP($A88,Hoja5N!$A$2:$N$2116,14,FALSE),"")</f>
        <v/>
      </c>
      <c r="M88" s="135" t="str">
        <f>+IFERROR(VLOOKUP($A88,Hoja5N!$A$2:$O$2116,15,FALSE),"")</f>
        <v/>
      </c>
      <c r="N88" s="259" t="str">
        <f>+IFERROR(VLOOKUP($A88,Hoja5N!$A$2:$P$2116,16,FALSE),"")</f>
        <v/>
      </c>
    </row>
    <row r="89" spans="1:14" ht="15" x14ac:dyDescent="0.25">
      <c r="A89" s="121">
        <v>78</v>
      </c>
      <c r="B89" s="33" t="str">
        <f>+IFERROR(VLOOKUP($A89,Hoja5N!$A$2:$M$2116,3,FALSE),"")</f>
        <v/>
      </c>
      <c r="C89" s="33" t="str">
        <f>+IFERROR(VLOOKUP($A89,Hoja5N!$A$2:$M$2116,4,FALSE),"")</f>
        <v/>
      </c>
      <c r="D89" s="135" t="str">
        <f>+IFERROR(VLOOKUP($A89,Hoja5N!$A$2:$M$2116,6,FALSE),"")</f>
        <v/>
      </c>
      <c r="E89" s="135" t="str">
        <f>+IFERROR(VLOOKUP($A89,Hoja5N!$A$2:$M$2116,7,FALSE),"")</f>
        <v/>
      </c>
      <c r="F89" s="135" t="str">
        <f>+IFERROR(VLOOKUP($A89,Hoja5N!$A$2:$M$2116,8,FALSE),"")</f>
        <v/>
      </c>
      <c r="G89" s="135" t="str">
        <f>+IFERROR(VLOOKUP($A89,Hoja5N!$A$2:$M$2116,9,FALSE),"")</f>
        <v/>
      </c>
      <c r="H89" s="135" t="str">
        <f>+IFERROR(VLOOKUP($A89,Hoja5N!$A$2:$M$2116,10,FALSE),"")</f>
        <v/>
      </c>
      <c r="I89" s="135" t="str">
        <f>+IFERROR(VLOOKUP($A89,Hoja5N!$A$2:$M$2116,11,FALSE),"")</f>
        <v/>
      </c>
      <c r="J89" s="135" t="str">
        <f>+IFERROR(VLOOKUP($A89,Hoja5N!$A$2:$M$2116,12,FALSE),"")</f>
        <v/>
      </c>
      <c r="K89" s="135" t="str">
        <f>+IFERROR(VLOOKUP($A89,Hoja5N!$A$2:$M$2116,13,FALSE),"")</f>
        <v/>
      </c>
      <c r="L89" s="135" t="str">
        <f>+IFERROR(VLOOKUP($A89,Hoja5N!$A$2:$N$2116,14,FALSE),"")</f>
        <v/>
      </c>
      <c r="M89" s="135" t="str">
        <f>+IFERROR(VLOOKUP($A89,Hoja5N!$A$2:$O$2116,15,FALSE),"")</f>
        <v/>
      </c>
      <c r="N89" s="259" t="str">
        <f>+IFERROR(VLOOKUP($A89,Hoja5N!$A$2:$P$2116,16,FALSE),"")</f>
        <v/>
      </c>
    </row>
    <row r="90" spans="1:14" ht="15" x14ac:dyDescent="0.25">
      <c r="A90" s="121">
        <v>79</v>
      </c>
      <c r="B90" s="33" t="str">
        <f>+IFERROR(VLOOKUP($A90,Hoja5N!$A$2:$M$2116,3,FALSE),"")</f>
        <v/>
      </c>
      <c r="C90" s="33" t="str">
        <f>+IFERROR(VLOOKUP($A90,Hoja5N!$A$2:$M$2116,4,FALSE),"")</f>
        <v/>
      </c>
      <c r="D90" s="135" t="str">
        <f>+IFERROR(VLOOKUP($A90,Hoja5N!$A$2:$M$2116,6,FALSE),"")</f>
        <v/>
      </c>
      <c r="E90" s="135" t="str">
        <f>+IFERROR(VLOOKUP($A90,Hoja5N!$A$2:$M$2116,7,FALSE),"")</f>
        <v/>
      </c>
      <c r="F90" s="135" t="str">
        <f>+IFERROR(VLOOKUP($A90,Hoja5N!$A$2:$M$2116,8,FALSE),"")</f>
        <v/>
      </c>
      <c r="G90" s="135" t="str">
        <f>+IFERROR(VLOOKUP($A90,Hoja5N!$A$2:$M$2116,9,FALSE),"")</f>
        <v/>
      </c>
      <c r="H90" s="135" t="str">
        <f>+IFERROR(VLOOKUP($A90,Hoja5N!$A$2:$M$2116,10,FALSE),"")</f>
        <v/>
      </c>
      <c r="I90" s="135" t="str">
        <f>+IFERROR(VLOOKUP($A90,Hoja5N!$A$2:$M$2116,11,FALSE),"")</f>
        <v/>
      </c>
      <c r="J90" s="135" t="str">
        <f>+IFERROR(VLOOKUP($A90,Hoja5N!$A$2:$M$2116,12,FALSE),"")</f>
        <v/>
      </c>
      <c r="K90" s="135" t="str">
        <f>+IFERROR(VLOOKUP($A90,Hoja5N!$A$2:$M$2116,13,FALSE),"")</f>
        <v/>
      </c>
      <c r="L90" s="135" t="str">
        <f>+IFERROR(VLOOKUP($A90,Hoja5N!$A$2:$N$2116,14,FALSE),"")</f>
        <v/>
      </c>
      <c r="M90" s="135" t="str">
        <f>+IFERROR(VLOOKUP($A90,Hoja5N!$A$2:$O$2116,15,FALSE),"")</f>
        <v/>
      </c>
      <c r="N90" s="259" t="str">
        <f>+IFERROR(VLOOKUP($A90,Hoja5N!$A$2:$P$2116,16,FALSE),"")</f>
        <v/>
      </c>
    </row>
    <row r="91" spans="1:14" ht="15" x14ac:dyDescent="0.25">
      <c r="A91" s="121">
        <v>80</v>
      </c>
      <c r="B91" s="33" t="str">
        <f>+IFERROR(VLOOKUP($A91,Hoja5N!$A$2:$M$2116,3,FALSE),"")</f>
        <v/>
      </c>
      <c r="C91" s="33" t="str">
        <f>+IFERROR(VLOOKUP($A91,Hoja5N!$A$2:$M$2116,4,FALSE),"")</f>
        <v/>
      </c>
      <c r="D91" s="135" t="str">
        <f>+IFERROR(VLOOKUP($A91,Hoja5N!$A$2:$M$2116,6,FALSE),"")</f>
        <v/>
      </c>
      <c r="E91" s="135" t="str">
        <f>+IFERROR(VLOOKUP($A91,Hoja5N!$A$2:$M$2116,7,FALSE),"")</f>
        <v/>
      </c>
      <c r="F91" s="135" t="str">
        <f>+IFERROR(VLOOKUP($A91,Hoja5N!$A$2:$M$2116,8,FALSE),"")</f>
        <v/>
      </c>
      <c r="G91" s="135" t="str">
        <f>+IFERROR(VLOOKUP($A91,Hoja5N!$A$2:$M$2116,9,FALSE),"")</f>
        <v/>
      </c>
      <c r="H91" s="135" t="str">
        <f>+IFERROR(VLOOKUP($A91,Hoja5N!$A$2:$M$2116,10,FALSE),"")</f>
        <v/>
      </c>
      <c r="I91" s="135" t="str">
        <f>+IFERROR(VLOOKUP($A91,Hoja5N!$A$2:$M$2116,11,FALSE),"")</f>
        <v/>
      </c>
      <c r="J91" s="135" t="str">
        <f>+IFERROR(VLOOKUP($A91,Hoja5N!$A$2:$M$2116,12,FALSE),"")</f>
        <v/>
      </c>
      <c r="K91" s="135" t="str">
        <f>+IFERROR(VLOOKUP($A91,Hoja5N!$A$2:$M$2116,13,FALSE),"")</f>
        <v/>
      </c>
      <c r="L91" s="135" t="str">
        <f>+IFERROR(VLOOKUP($A91,Hoja5N!$A$2:$N$2116,14,FALSE),"")</f>
        <v/>
      </c>
      <c r="M91" s="135" t="str">
        <f>+IFERROR(VLOOKUP($A91,Hoja5N!$A$2:$O$2116,15,FALSE),"")</f>
        <v/>
      </c>
      <c r="N91" s="259" t="str">
        <f>+IFERROR(VLOOKUP($A91,Hoja5N!$A$2:$P$2116,16,FALSE),"")</f>
        <v/>
      </c>
    </row>
    <row r="92" spans="1:14" ht="15" x14ac:dyDescent="0.25">
      <c r="A92" s="121">
        <v>81</v>
      </c>
      <c r="B92" s="33" t="str">
        <f>+IFERROR(VLOOKUP($A92,Hoja5N!$A$2:$M$2116,3,FALSE),"")</f>
        <v/>
      </c>
      <c r="C92" s="33" t="str">
        <f>+IFERROR(VLOOKUP($A92,Hoja5N!$A$2:$M$2116,4,FALSE),"")</f>
        <v/>
      </c>
      <c r="D92" s="135" t="str">
        <f>+IFERROR(VLOOKUP($A92,Hoja5N!$A$2:$M$2116,6,FALSE),"")</f>
        <v/>
      </c>
      <c r="E92" s="135" t="str">
        <f>+IFERROR(VLOOKUP($A92,Hoja5N!$A$2:$M$2116,7,FALSE),"")</f>
        <v/>
      </c>
      <c r="F92" s="135" t="str">
        <f>+IFERROR(VLOOKUP($A92,Hoja5N!$A$2:$M$2116,8,FALSE),"")</f>
        <v/>
      </c>
      <c r="G92" s="135" t="str">
        <f>+IFERROR(VLOOKUP($A92,Hoja5N!$A$2:$M$2116,9,FALSE),"")</f>
        <v/>
      </c>
      <c r="H92" s="135" t="str">
        <f>+IFERROR(VLOOKUP($A92,Hoja5N!$A$2:$M$2116,10,FALSE),"")</f>
        <v/>
      </c>
      <c r="I92" s="135" t="str">
        <f>+IFERROR(VLOOKUP($A92,Hoja5N!$A$2:$M$2116,11,FALSE),"")</f>
        <v/>
      </c>
      <c r="J92" s="135" t="str">
        <f>+IFERROR(VLOOKUP($A92,Hoja5N!$A$2:$M$2116,12,FALSE),"")</f>
        <v/>
      </c>
      <c r="K92" s="135" t="str">
        <f>+IFERROR(VLOOKUP($A92,Hoja5N!$A$2:$M$2116,13,FALSE),"")</f>
        <v/>
      </c>
      <c r="L92" s="135" t="str">
        <f>+IFERROR(VLOOKUP($A92,Hoja5N!$A$2:$N$2116,14,FALSE),"")</f>
        <v/>
      </c>
      <c r="M92" s="135" t="str">
        <f>+IFERROR(VLOOKUP($A92,Hoja5N!$A$2:$O$2116,15,FALSE),"")</f>
        <v/>
      </c>
      <c r="N92" s="259" t="str">
        <f>+IFERROR(VLOOKUP($A92,Hoja5N!$A$2:$P$2116,16,FALSE),"")</f>
        <v/>
      </c>
    </row>
    <row r="93" spans="1:14" ht="15" x14ac:dyDescent="0.25">
      <c r="A93" s="121">
        <v>82</v>
      </c>
      <c r="B93" s="33" t="str">
        <f>+IFERROR(VLOOKUP($A93,Hoja5N!$A$2:$M$2116,3,FALSE),"")</f>
        <v/>
      </c>
      <c r="C93" s="33" t="str">
        <f>+IFERROR(VLOOKUP($A93,Hoja5N!$A$2:$M$2116,4,FALSE),"")</f>
        <v/>
      </c>
      <c r="D93" s="135" t="str">
        <f>+IFERROR(VLOOKUP($A93,Hoja5N!$A$2:$M$2116,6,FALSE),"")</f>
        <v/>
      </c>
      <c r="E93" s="135" t="str">
        <f>+IFERROR(VLOOKUP($A93,Hoja5N!$A$2:$M$2116,7,FALSE),"")</f>
        <v/>
      </c>
      <c r="F93" s="135" t="str">
        <f>+IFERROR(VLOOKUP($A93,Hoja5N!$A$2:$M$2116,8,FALSE),"")</f>
        <v/>
      </c>
      <c r="G93" s="135" t="str">
        <f>+IFERROR(VLOOKUP($A93,Hoja5N!$A$2:$M$2116,9,FALSE),"")</f>
        <v/>
      </c>
      <c r="H93" s="135" t="str">
        <f>+IFERROR(VLOOKUP($A93,Hoja5N!$A$2:$M$2116,10,FALSE),"")</f>
        <v/>
      </c>
      <c r="I93" s="135" t="str">
        <f>+IFERROR(VLOOKUP($A93,Hoja5N!$A$2:$M$2116,11,FALSE),"")</f>
        <v/>
      </c>
      <c r="J93" s="135" t="str">
        <f>+IFERROR(VLOOKUP($A93,Hoja5N!$A$2:$M$2116,12,FALSE),"")</f>
        <v/>
      </c>
      <c r="K93" s="135" t="str">
        <f>+IFERROR(VLOOKUP($A93,Hoja5N!$A$2:$M$2116,13,FALSE),"")</f>
        <v/>
      </c>
      <c r="L93" s="135" t="str">
        <f>+IFERROR(VLOOKUP($A93,Hoja5N!$A$2:$N$2116,14,FALSE),"")</f>
        <v/>
      </c>
      <c r="M93" s="135" t="str">
        <f>+IFERROR(VLOOKUP($A93,Hoja5N!$A$2:$O$2116,15,FALSE),"")</f>
        <v/>
      </c>
      <c r="N93" s="259" t="str">
        <f>+IFERROR(VLOOKUP($A93,Hoja5N!$A$2:$P$2116,16,FALSE),"")</f>
        <v/>
      </c>
    </row>
    <row r="94" spans="1:14" ht="15" x14ac:dyDescent="0.25">
      <c r="A94" s="121">
        <v>83</v>
      </c>
      <c r="B94" s="33" t="str">
        <f>+IFERROR(VLOOKUP($A94,Hoja5N!$A$2:$M$2116,3,FALSE),"")</f>
        <v/>
      </c>
      <c r="C94" s="33" t="str">
        <f>+IFERROR(VLOOKUP($A94,Hoja5N!$A$2:$M$2116,4,FALSE),"")</f>
        <v/>
      </c>
      <c r="D94" s="135" t="str">
        <f>+IFERROR(VLOOKUP($A94,Hoja5N!$A$2:$M$2116,6,FALSE),"")</f>
        <v/>
      </c>
      <c r="E94" s="135" t="str">
        <f>+IFERROR(VLOOKUP($A94,Hoja5N!$A$2:$M$2116,7,FALSE),"")</f>
        <v/>
      </c>
      <c r="F94" s="135" t="str">
        <f>+IFERROR(VLOOKUP($A94,Hoja5N!$A$2:$M$2116,8,FALSE),"")</f>
        <v/>
      </c>
      <c r="G94" s="135" t="str">
        <f>+IFERROR(VLOOKUP($A94,Hoja5N!$A$2:$M$2116,9,FALSE),"")</f>
        <v/>
      </c>
      <c r="H94" s="135" t="str">
        <f>+IFERROR(VLOOKUP($A94,Hoja5N!$A$2:$M$2116,10,FALSE),"")</f>
        <v/>
      </c>
      <c r="I94" s="135" t="str">
        <f>+IFERROR(VLOOKUP($A94,Hoja5N!$A$2:$M$2116,11,FALSE),"")</f>
        <v/>
      </c>
      <c r="J94" s="135" t="str">
        <f>+IFERROR(VLOOKUP($A94,Hoja5N!$A$2:$M$2116,12,FALSE),"")</f>
        <v/>
      </c>
      <c r="K94" s="135" t="str">
        <f>+IFERROR(VLOOKUP($A94,Hoja5N!$A$2:$M$2116,13,FALSE),"")</f>
        <v/>
      </c>
      <c r="L94" s="135" t="str">
        <f>+IFERROR(VLOOKUP($A94,Hoja5N!$A$2:$N$2116,14,FALSE),"")</f>
        <v/>
      </c>
      <c r="M94" s="135" t="str">
        <f>+IFERROR(VLOOKUP($A94,Hoja5N!$A$2:$O$2116,15,FALSE),"")</f>
        <v/>
      </c>
      <c r="N94" s="259" t="str">
        <f>+IFERROR(VLOOKUP($A94,Hoja5N!$A$2:$P$2116,16,FALSE),"")</f>
        <v/>
      </c>
    </row>
    <row r="95" spans="1:14" ht="15" x14ac:dyDescent="0.25">
      <c r="A95" s="121">
        <v>84</v>
      </c>
      <c r="B95" s="33" t="str">
        <f>+IFERROR(VLOOKUP($A95,Hoja5N!$A$2:$M$2116,3,FALSE),"")</f>
        <v/>
      </c>
      <c r="C95" s="33" t="str">
        <f>+IFERROR(VLOOKUP($A95,Hoja5N!$A$2:$M$2116,4,FALSE),"")</f>
        <v/>
      </c>
      <c r="D95" s="135" t="str">
        <f>+IFERROR(VLOOKUP($A95,Hoja5N!$A$2:$M$2116,6,FALSE),"")</f>
        <v/>
      </c>
      <c r="E95" s="135" t="str">
        <f>+IFERROR(VLOOKUP($A95,Hoja5N!$A$2:$M$2116,7,FALSE),"")</f>
        <v/>
      </c>
      <c r="F95" s="135" t="str">
        <f>+IFERROR(VLOOKUP($A95,Hoja5N!$A$2:$M$2116,8,FALSE),"")</f>
        <v/>
      </c>
      <c r="G95" s="135" t="str">
        <f>+IFERROR(VLOOKUP($A95,Hoja5N!$A$2:$M$2116,9,FALSE),"")</f>
        <v/>
      </c>
      <c r="H95" s="135" t="str">
        <f>+IFERROR(VLOOKUP($A95,Hoja5N!$A$2:$M$2116,10,FALSE),"")</f>
        <v/>
      </c>
      <c r="I95" s="135" t="str">
        <f>+IFERROR(VLOOKUP($A95,Hoja5N!$A$2:$M$2116,11,FALSE),"")</f>
        <v/>
      </c>
      <c r="J95" s="135" t="str">
        <f>+IFERROR(VLOOKUP($A95,Hoja5N!$A$2:$M$2116,12,FALSE),"")</f>
        <v/>
      </c>
      <c r="K95" s="135" t="str">
        <f>+IFERROR(VLOOKUP($A95,Hoja5N!$A$2:$M$2116,13,FALSE),"")</f>
        <v/>
      </c>
      <c r="L95" s="135" t="str">
        <f>+IFERROR(VLOOKUP($A95,Hoja5N!$A$2:$N$2116,14,FALSE),"")</f>
        <v/>
      </c>
      <c r="M95" s="135" t="str">
        <f>+IFERROR(VLOOKUP($A95,Hoja5N!$A$2:$O$2116,15,FALSE),"")</f>
        <v/>
      </c>
      <c r="N95" s="259" t="str">
        <f>+IFERROR(VLOOKUP($A95,Hoja5N!$A$2:$P$2116,16,FALSE),"")</f>
        <v/>
      </c>
    </row>
    <row r="96" spans="1:14" ht="15" x14ac:dyDescent="0.25">
      <c r="A96" s="121">
        <v>85</v>
      </c>
      <c r="B96" s="33" t="str">
        <f>+IFERROR(VLOOKUP($A96,Hoja5N!$A$2:$M$2116,3,FALSE),"")</f>
        <v/>
      </c>
      <c r="C96" s="33" t="str">
        <f>+IFERROR(VLOOKUP($A96,Hoja5N!$A$2:$M$2116,4,FALSE),"")</f>
        <v/>
      </c>
      <c r="D96" s="135" t="str">
        <f>+IFERROR(VLOOKUP($A96,Hoja5N!$A$2:$M$2116,6,FALSE),"")</f>
        <v/>
      </c>
      <c r="E96" s="135" t="str">
        <f>+IFERROR(VLOOKUP($A96,Hoja5N!$A$2:$M$2116,7,FALSE),"")</f>
        <v/>
      </c>
      <c r="F96" s="135" t="str">
        <f>+IFERROR(VLOOKUP($A96,Hoja5N!$A$2:$M$2116,8,FALSE),"")</f>
        <v/>
      </c>
      <c r="G96" s="135" t="str">
        <f>+IFERROR(VLOOKUP($A96,Hoja5N!$A$2:$M$2116,9,FALSE),"")</f>
        <v/>
      </c>
      <c r="H96" s="135" t="str">
        <f>+IFERROR(VLOOKUP($A96,Hoja5N!$A$2:$M$2116,10,FALSE),"")</f>
        <v/>
      </c>
      <c r="I96" s="135" t="str">
        <f>+IFERROR(VLOOKUP($A96,Hoja5N!$A$2:$M$2116,11,FALSE),"")</f>
        <v/>
      </c>
      <c r="J96" s="135" t="str">
        <f>+IFERROR(VLOOKUP($A96,Hoja5N!$A$2:$M$2116,12,FALSE),"")</f>
        <v/>
      </c>
      <c r="K96" s="135" t="str">
        <f>+IFERROR(VLOOKUP($A96,Hoja5N!$A$2:$M$2116,13,FALSE),"")</f>
        <v/>
      </c>
      <c r="L96" s="135" t="str">
        <f>+IFERROR(VLOOKUP($A96,Hoja5N!$A$2:$N$2116,14,FALSE),"")</f>
        <v/>
      </c>
      <c r="M96" s="135" t="str">
        <f>+IFERROR(VLOOKUP($A96,Hoja5N!$A$2:$O$2116,15,FALSE),"")</f>
        <v/>
      </c>
      <c r="N96" s="259" t="str">
        <f>+IFERROR(VLOOKUP($A96,Hoja5N!$A$2:$P$2116,16,FALSE),"")</f>
        <v/>
      </c>
    </row>
    <row r="97" spans="1:14" ht="15" x14ac:dyDescent="0.25">
      <c r="A97" s="121">
        <v>86</v>
      </c>
      <c r="B97" s="33" t="str">
        <f>+IFERROR(VLOOKUP($A97,Hoja5N!$A$2:$M$2116,3,FALSE),"")</f>
        <v/>
      </c>
      <c r="C97" s="33" t="str">
        <f>+IFERROR(VLOOKUP($A97,Hoja5N!$A$2:$M$2116,4,FALSE),"")</f>
        <v/>
      </c>
      <c r="D97" s="135" t="str">
        <f>+IFERROR(VLOOKUP($A97,Hoja5N!$A$2:$M$2116,6,FALSE),"")</f>
        <v/>
      </c>
      <c r="E97" s="135" t="str">
        <f>+IFERROR(VLOOKUP($A97,Hoja5N!$A$2:$M$2116,7,FALSE),"")</f>
        <v/>
      </c>
      <c r="F97" s="135" t="str">
        <f>+IFERROR(VLOOKUP($A97,Hoja5N!$A$2:$M$2116,8,FALSE),"")</f>
        <v/>
      </c>
      <c r="G97" s="135" t="str">
        <f>+IFERROR(VLOOKUP($A97,Hoja5N!$A$2:$M$2116,9,FALSE),"")</f>
        <v/>
      </c>
      <c r="H97" s="135" t="str">
        <f>+IFERROR(VLOOKUP($A97,Hoja5N!$A$2:$M$2116,10,FALSE),"")</f>
        <v/>
      </c>
      <c r="I97" s="135" t="str">
        <f>+IFERROR(VLOOKUP($A97,Hoja5N!$A$2:$M$2116,11,FALSE),"")</f>
        <v/>
      </c>
      <c r="J97" s="135" t="str">
        <f>+IFERROR(VLOOKUP($A97,Hoja5N!$A$2:$M$2116,12,FALSE),"")</f>
        <v/>
      </c>
      <c r="K97" s="135" t="str">
        <f>+IFERROR(VLOOKUP($A97,Hoja5N!$A$2:$M$2116,13,FALSE),"")</f>
        <v/>
      </c>
      <c r="L97" s="135" t="str">
        <f>+IFERROR(VLOOKUP($A97,Hoja5N!$A$2:$N$2116,14,FALSE),"")</f>
        <v/>
      </c>
      <c r="M97" s="135" t="str">
        <f>+IFERROR(VLOOKUP($A97,Hoja5N!$A$2:$O$2116,15,FALSE),"")</f>
        <v/>
      </c>
      <c r="N97" s="259" t="str">
        <f>+IFERROR(VLOOKUP($A97,Hoja5N!$A$2:$P$2116,16,FALSE),"")</f>
        <v/>
      </c>
    </row>
    <row r="98" spans="1:14" ht="15" x14ac:dyDescent="0.25">
      <c r="A98" s="121">
        <v>87</v>
      </c>
      <c r="B98" s="33" t="str">
        <f>+IFERROR(VLOOKUP($A98,Hoja5N!$A$2:$M$2116,3,FALSE),"")</f>
        <v/>
      </c>
      <c r="C98" s="33" t="str">
        <f>+IFERROR(VLOOKUP($A98,Hoja5N!$A$2:$M$2116,4,FALSE),"")</f>
        <v/>
      </c>
      <c r="D98" s="135" t="str">
        <f>+IFERROR(VLOOKUP($A98,Hoja5N!$A$2:$M$2116,6,FALSE),"")</f>
        <v/>
      </c>
      <c r="E98" s="135" t="str">
        <f>+IFERROR(VLOOKUP($A98,Hoja5N!$A$2:$M$2116,7,FALSE),"")</f>
        <v/>
      </c>
      <c r="F98" s="135" t="str">
        <f>+IFERROR(VLOOKUP($A98,Hoja5N!$A$2:$M$2116,8,FALSE),"")</f>
        <v/>
      </c>
      <c r="G98" s="135" t="str">
        <f>+IFERROR(VLOOKUP($A98,Hoja5N!$A$2:$M$2116,9,FALSE),"")</f>
        <v/>
      </c>
      <c r="H98" s="135" t="str">
        <f>+IFERROR(VLOOKUP($A98,Hoja5N!$A$2:$M$2116,10,FALSE),"")</f>
        <v/>
      </c>
      <c r="I98" s="135" t="str">
        <f>+IFERROR(VLOOKUP($A98,Hoja5N!$A$2:$M$2116,11,FALSE),"")</f>
        <v/>
      </c>
      <c r="J98" s="135" t="str">
        <f>+IFERROR(VLOOKUP($A98,Hoja5N!$A$2:$M$2116,12,FALSE),"")</f>
        <v/>
      </c>
      <c r="K98" s="135" t="str">
        <f>+IFERROR(VLOOKUP($A98,Hoja5N!$A$2:$M$2116,13,FALSE),"")</f>
        <v/>
      </c>
      <c r="L98" s="135" t="str">
        <f>+IFERROR(VLOOKUP($A98,Hoja5N!$A$2:$N$2116,14,FALSE),"")</f>
        <v/>
      </c>
      <c r="M98" s="135" t="str">
        <f>+IFERROR(VLOOKUP($A98,Hoja5N!$A$2:$O$2116,15,FALSE),"")</f>
        <v/>
      </c>
      <c r="N98" s="259" t="str">
        <f>+IFERROR(VLOOKUP($A98,Hoja5N!$A$2:$P$2116,16,FALSE),"")</f>
        <v/>
      </c>
    </row>
    <row r="99" spans="1:14" ht="15" x14ac:dyDescent="0.25">
      <c r="A99" s="121">
        <v>88</v>
      </c>
      <c r="B99" s="33" t="str">
        <f>+IFERROR(VLOOKUP($A99,Hoja5N!$A$2:$M$2116,3,FALSE),"")</f>
        <v/>
      </c>
      <c r="C99" s="33" t="str">
        <f>+IFERROR(VLOOKUP($A99,Hoja5N!$A$2:$M$2116,4,FALSE),"")</f>
        <v/>
      </c>
      <c r="D99" s="135" t="str">
        <f>+IFERROR(VLOOKUP($A99,Hoja5N!$A$2:$M$2116,6,FALSE),"")</f>
        <v/>
      </c>
      <c r="E99" s="135" t="str">
        <f>+IFERROR(VLOOKUP($A99,Hoja5N!$A$2:$M$2116,7,FALSE),"")</f>
        <v/>
      </c>
      <c r="F99" s="135" t="str">
        <f>+IFERROR(VLOOKUP($A99,Hoja5N!$A$2:$M$2116,8,FALSE),"")</f>
        <v/>
      </c>
      <c r="G99" s="135" t="str">
        <f>+IFERROR(VLOOKUP($A99,Hoja5N!$A$2:$M$2116,9,FALSE),"")</f>
        <v/>
      </c>
      <c r="H99" s="135" t="str">
        <f>+IFERROR(VLOOKUP($A99,Hoja5N!$A$2:$M$2116,10,FALSE),"")</f>
        <v/>
      </c>
      <c r="I99" s="135" t="str">
        <f>+IFERROR(VLOOKUP($A99,Hoja5N!$A$2:$M$2116,11,FALSE),"")</f>
        <v/>
      </c>
      <c r="J99" s="135" t="str">
        <f>+IFERROR(VLOOKUP($A99,Hoja5N!$A$2:$M$2116,12,FALSE),"")</f>
        <v/>
      </c>
      <c r="K99" s="135" t="str">
        <f>+IFERROR(VLOOKUP($A99,Hoja5N!$A$2:$M$2116,13,FALSE),"")</f>
        <v/>
      </c>
      <c r="L99" s="135" t="str">
        <f>+IFERROR(VLOOKUP($A99,Hoja5N!$A$2:$N$2116,14,FALSE),"")</f>
        <v/>
      </c>
      <c r="M99" s="135" t="str">
        <f>+IFERROR(VLOOKUP($A99,Hoja5N!$A$2:$O$2116,15,FALSE),"")</f>
        <v/>
      </c>
      <c r="N99" s="259" t="str">
        <f>+IFERROR(VLOOKUP($A99,Hoja5N!$A$2:$P$2116,16,FALSE),"")</f>
        <v/>
      </c>
    </row>
    <row r="100" spans="1:14" ht="15" x14ac:dyDescent="0.25">
      <c r="A100" s="121">
        <v>89</v>
      </c>
      <c r="B100" s="33" t="str">
        <f>+IFERROR(VLOOKUP($A100,Hoja5N!$A$2:$M$2116,3,FALSE),"")</f>
        <v/>
      </c>
      <c r="C100" s="33" t="str">
        <f>+IFERROR(VLOOKUP($A100,Hoja5N!$A$2:$M$2116,4,FALSE),"")</f>
        <v/>
      </c>
      <c r="D100" s="135" t="str">
        <f>+IFERROR(VLOOKUP($A100,Hoja5N!$A$2:$M$2116,6,FALSE),"")</f>
        <v/>
      </c>
      <c r="E100" s="135" t="str">
        <f>+IFERROR(VLOOKUP($A100,Hoja5N!$A$2:$M$2116,7,FALSE),"")</f>
        <v/>
      </c>
      <c r="F100" s="135" t="str">
        <f>+IFERROR(VLOOKUP($A100,Hoja5N!$A$2:$M$2116,8,FALSE),"")</f>
        <v/>
      </c>
      <c r="G100" s="135" t="str">
        <f>+IFERROR(VLOOKUP($A100,Hoja5N!$A$2:$M$2116,9,FALSE),"")</f>
        <v/>
      </c>
      <c r="H100" s="135" t="str">
        <f>+IFERROR(VLOOKUP($A100,Hoja5N!$A$2:$M$2116,10,FALSE),"")</f>
        <v/>
      </c>
      <c r="I100" s="135" t="str">
        <f>+IFERROR(VLOOKUP($A100,Hoja5N!$A$2:$M$2116,11,FALSE),"")</f>
        <v/>
      </c>
      <c r="J100" s="135" t="str">
        <f>+IFERROR(VLOOKUP($A100,Hoja5N!$A$2:$M$2116,12,FALSE),"")</f>
        <v/>
      </c>
      <c r="K100" s="135" t="str">
        <f>+IFERROR(VLOOKUP($A100,Hoja5N!$A$2:$M$2116,13,FALSE),"")</f>
        <v/>
      </c>
      <c r="L100" s="135" t="str">
        <f>+IFERROR(VLOOKUP($A100,Hoja5N!$A$2:$N$2116,14,FALSE),"")</f>
        <v/>
      </c>
      <c r="M100" s="135" t="str">
        <f>+IFERROR(VLOOKUP($A100,Hoja5N!$A$2:$O$2116,15,FALSE),"")</f>
        <v/>
      </c>
      <c r="N100" s="259" t="str">
        <f>+IFERROR(VLOOKUP($A100,Hoja5N!$A$2:$P$2116,16,FALSE),"")</f>
        <v/>
      </c>
    </row>
    <row r="101" spans="1:14" ht="15" x14ac:dyDescent="0.25">
      <c r="A101" s="121">
        <v>90</v>
      </c>
      <c r="B101" s="33" t="str">
        <f>+IFERROR(VLOOKUP($A101,Hoja5N!$A$2:$M$2116,3,FALSE),"")</f>
        <v/>
      </c>
      <c r="C101" s="33" t="str">
        <f>+IFERROR(VLOOKUP($A101,Hoja5N!$A$2:$M$2116,4,FALSE),"")</f>
        <v/>
      </c>
      <c r="D101" s="135" t="str">
        <f>+IFERROR(VLOOKUP($A101,Hoja5N!$A$2:$M$2116,6,FALSE),"")</f>
        <v/>
      </c>
      <c r="E101" s="135" t="str">
        <f>+IFERROR(VLOOKUP($A101,Hoja5N!$A$2:$M$2116,7,FALSE),"")</f>
        <v/>
      </c>
      <c r="F101" s="135" t="str">
        <f>+IFERROR(VLOOKUP($A101,Hoja5N!$A$2:$M$2116,8,FALSE),"")</f>
        <v/>
      </c>
      <c r="G101" s="135" t="str">
        <f>+IFERROR(VLOOKUP($A101,Hoja5N!$A$2:$M$2116,9,FALSE),"")</f>
        <v/>
      </c>
      <c r="H101" s="135" t="str">
        <f>+IFERROR(VLOOKUP($A101,Hoja5N!$A$2:$M$2116,10,FALSE),"")</f>
        <v/>
      </c>
      <c r="I101" s="135" t="str">
        <f>+IFERROR(VLOOKUP($A101,Hoja5N!$A$2:$M$2116,11,FALSE),"")</f>
        <v/>
      </c>
      <c r="J101" s="135" t="str">
        <f>+IFERROR(VLOOKUP($A101,Hoja5N!$A$2:$M$2116,12,FALSE),"")</f>
        <v/>
      </c>
      <c r="K101" s="135" t="str">
        <f>+IFERROR(VLOOKUP($A101,Hoja5N!$A$2:$M$2116,13,FALSE),"")</f>
        <v/>
      </c>
      <c r="L101" s="135" t="str">
        <f>+IFERROR(VLOOKUP($A101,Hoja5N!$A$2:$N$2116,14,FALSE),"")</f>
        <v/>
      </c>
      <c r="M101" s="135" t="str">
        <f>+IFERROR(VLOOKUP($A101,Hoja5N!$A$2:$O$2116,15,FALSE),"")</f>
        <v/>
      </c>
      <c r="N101" s="259" t="str">
        <f>+IFERROR(VLOOKUP($A101,Hoja5N!$A$2:$P$2116,16,FALSE),"")</f>
        <v/>
      </c>
    </row>
    <row r="102" spans="1:14" ht="15" x14ac:dyDescent="0.25">
      <c r="A102" s="121">
        <v>91</v>
      </c>
      <c r="B102" s="33" t="str">
        <f>+IFERROR(VLOOKUP($A102,Hoja5N!$A$2:$M$2116,3,FALSE),"")</f>
        <v/>
      </c>
      <c r="C102" s="33" t="str">
        <f>+IFERROR(VLOOKUP($A102,Hoja5N!$A$2:$M$2116,4,FALSE),"")</f>
        <v/>
      </c>
      <c r="D102" s="135" t="str">
        <f>+IFERROR(VLOOKUP($A102,Hoja5N!$A$2:$M$2116,6,FALSE),"")</f>
        <v/>
      </c>
      <c r="E102" s="135" t="str">
        <f>+IFERROR(VLOOKUP($A102,Hoja5N!$A$2:$M$2116,7,FALSE),"")</f>
        <v/>
      </c>
      <c r="F102" s="135" t="str">
        <f>+IFERROR(VLOOKUP($A102,Hoja5N!$A$2:$M$2116,8,FALSE),"")</f>
        <v/>
      </c>
      <c r="G102" s="135" t="str">
        <f>+IFERROR(VLOOKUP($A102,Hoja5N!$A$2:$M$2116,9,FALSE),"")</f>
        <v/>
      </c>
      <c r="H102" s="135" t="str">
        <f>+IFERROR(VLOOKUP($A102,Hoja5N!$A$2:$M$2116,10,FALSE),"")</f>
        <v/>
      </c>
      <c r="I102" s="135" t="str">
        <f>+IFERROR(VLOOKUP($A102,Hoja5N!$A$2:$M$2116,11,FALSE),"")</f>
        <v/>
      </c>
      <c r="J102" s="135" t="str">
        <f>+IFERROR(VLOOKUP($A102,Hoja5N!$A$2:$M$2116,12,FALSE),"")</f>
        <v/>
      </c>
      <c r="K102" s="135" t="str">
        <f>+IFERROR(VLOOKUP($A102,Hoja5N!$A$2:$M$2116,13,FALSE),"")</f>
        <v/>
      </c>
      <c r="L102" s="135" t="str">
        <f>+IFERROR(VLOOKUP($A102,Hoja5N!$A$2:$N$2116,14,FALSE),"")</f>
        <v/>
      </c>
      <c r="M102" s="135" t="str">
        <f>+IFERROR(VLOOKUP($A102,Hoja5N!$A$2:$O$2116,15,FALSE),"")</f>
        <v/>
      </c>
      <c r="N102" s="259" t="str">
        <f>+IFERROR(VLOOKUP($A102,Hoja5N!$A$2:$P$2116,16,FALSE),"")</f>
        <v/>
      </c>
    </row>
    <row r="103" spans="1:14" ht="15" x14ac:dyDescent="0.25">
      <c r="A103" s="121">
        <v>92</v>
      </c>
      <c r="B103" s="33" t="str">
        <f>+IFERROR(VLOOKUP($A103,Hoja5N!$A$2:$M$2116,3,FALSE),"")</f>
        <v/>
      </c>
      <c r="C103" s="33" t="str">
        <f>+IFERROR(VLOOKUP($A103,Hoja5N!$A$2:$M$2116,4,FALSE),"")</f>
        <v/>
      </c>
      <c r="D103" s="135" t="str">
        <f>+IFERROR(VLOOKUP($A103,Hoja5N!$A$2:$M$2116,6,FALSE),"")</f>
        <v/>
      </c>
      <c r="E103" s="135" t="str">
        <f>+IFERROR(VLOOKUP($A103,Hoja5N!$A$2:$M$2116,7,FALSE),"")</f>
        <v/>
      </c>
      <c r="F103" s="135" t="str">
        <f>+IFERROR(VLOOKUP($A103,Hoja5N!$A$2:$M$2116,8,FALSE),"")</f>
        <v/>
      </c>
      <c r="G103" s="135" t="str">
        <f>+IFERROR(VLOOKUP($A103,Hoja5N!$A$2:$M$2116,9,FALSE),"")</f>
        <v/>
      </c>
      <c r="H103" s="135" t="str">
        <f>+IFERROR(VLOOKUP($A103,Hoja5N!$A$2:$M$2116,10,FALSE),"")</f>
        <v/>
      </c>
      <c r="I103" s="135" t="str">
        <f>+IFERROR(VLOOKUP($A103,Hoja5N!$A$2:$M$2116,11,FALSE),"")</f>
        <v/>
      </c>
      <c r="J103" s="135" t="str">
        <f>+IFERROR(VLOOKUP($A103,Hoja5N!$A$2:$M$2116,12,FALSE),"")</f>
        <v/>
      </c>
      <c r="K103" s="135" t="str">
        <f>+IFERROR(VLOOKUP($A103,Hoja5N!$A$2:$M$2116,13,FALSE),"")</f>
        <v/>
      </c>
      <c r="L103" s="135" t="str">
        <f>+IFERROR(VLOOKUP($A103,Hoja5N!$A$2:$N$2116,14,FALSE),"")</f>
        <v/>
      </c>
      <c r="M103" s="135" t="str">
        <f>+IFERROR(VLOOKUP($A103,Hoja5N!$A$2:$O$2116,15,FALSE),"")</f>
        <v/>
      </c>
      <c r="N103" s="259" t="str">
        <f>+IFERROR(VLOOKUP($A103,Hoja5N!$A$2:$P$2116,16,FALSE),"")</f>
        <v/>
      </c>
    </row>
    <row r="104" spans="1:14" ht="15" x14ac:dyDescent="0.25">
      <c r="A104" s="121">
        <v>93</v>
      </c>
      <c r="B104" s="33" t="str">
        <f>+IFERROR(VLOOKUP($A104,Hoja5N!$A$2:$M$2116,3,FALSE),"")</f>
        <v/>
      </c>
      <c r="C104" s="33" t="str">
        <f>+IFERROR(VLOOKUP($A104,Hoja5N!$A$2:$M$2116,4,FALSE),"")</f>
        <v/>
      </c>
      <c r="D104" s="135" t="str">
        <f>+IFERROR(VLOOKUP($A104,Hoja5N!$A$2:$M$2116,6,FALSE),"")</f>
        <v/>
      </c>
      <c r="E104" s="135" t="str">
        <f>+IFERROR(VLOOKUP($A104,Hoja5N!$A$2:$M$2116,7,FALSE),"")</f>
        <v/>
      </c>
      <c r="F104" s="135" t="str">
        <f>+IFERROR(VLOOKUP($A104,Hoja5N!$A$2:$M$2116,8,FALSE),"")</f>
        <v/>
      </c>
      <c r="G104" s="135" t="str">
        <f>+IFERROR(VLOOKUP($A104,Hoja5N!$A$2:$M$2116,9,FALSE),"")</f>
        <v/>
      </c>
      <c r="H104" s="135" t="str">
        <f>+IFERROR(VLOOKUP($A104,Hoja5N!$A$2:$M$2116,10,FALSE),"")</f>
        <v/>
      </c>
      <c r="I104" s="135" t="str">
        <f>+IFERROR(VLOOKUP($A104,Hoja5N!$A$2:$M$2116,11,FALSE),"")</f>
        <v/>
      </c>
      <c r="J104" s="135" t="str">
        <f>+IFERROR(VLOOKUP($A104,Hoja5N!$A$2:$M$2116,12,FALSE),"")</f>
        <v/>
      </c>
      <c r="K104" s="135" t="str">
        <f>+IFERROR(VLOOKUP($A104,Hoja5N!$A$2:$M$2116,13,FALSE),"")</f>
        <v/>
      </c>
      <c r="L104" s="135" t="str">
        <f>+IFERROR(VLOOKUP($A104,Hoja5N!$A$2:$N$2116,14,FALSE),"")</f>
        <v/>
      </c>
      <c r="M104" s="135" t="str">
        <f>+IFERROR(VLOOKUP($A104,Hoja5N!$A$2:$O$2116,15,FALSE),"")</f>
        <v/>
      </c>
      <c r="N104" s="259" t="str">
        <f>+IFERROR(VLOOKUP($A104,Hoja5N!$A$2:$P$2116,16,FALSE),"")</f>
        <v/>
      </c>
    </row>
    <row r="105" spans="1:14" ht="15" x14ac:dyDescent="0.25">
      <c r="A105" s="121">
        <v>94</v>
      </c>
      <c r="B105" s="33" t="str">
        <f>+IFERROR(VLOOKUP($A105,Hoja5N!$A$2:$M$2116,3,FALSE),"")</f>
        <v/>
      </c>
      <c r="C105" s="33" t="str">
        <f>+IFERROR(VLOOKUP($A105,Hoja5N!$A$2:$M$2116,4,FALSE),"")</f>
        <v/>
      </c>
      <c r="D105" s="135" t="str">
        <f>+IFERROR(VLOOKUP($A105,Hoja5N!$A$2:$M$2116,6,FALSE),"")</f>
        <v/>
      </c>
      <c r="E105" s="135" t="str">
        <f>+IFERROR(VLOOKUP($A105,Hoja5N!$A$2:$M$2116,7,FALSE),"")</f>
        <v/>
      </c>
      <c r="F105" s="135" t="str">
        <f>+IFERROR(VLOOKUP($A105,Hoja5N!$A$2:$M$2116,8,FALSE),"")</f>
        <v/>
      </c>
      <c r="G105" s="135" t="str">
        <f>+IFERROR(VLOOKUP($A105,Hoja5N!$A$2:$M$2116,9,FALSE),"")</f>
        <v/>
      </c>
      <c r="H105" s="135" t="str">
        <f>+IFERROR(VLOOKUP($A105,Hoja5N!$A$2:$M$2116,10,FALSE),"")</f>
        <v/>
      </c>
      <c r="I105" s="135" t="str">
        <f>+IFERROR(VLOOKUP($A105,Hoja5N!$A$2:$M$2116,11,FALSE),"")</f>
        <v/>
      </c>
      <c r="J105" s="135" t="str">
        <f>+IFERROR(VLOOKUP($A105,Hoja5N!$A$2:$M$2116,12,FALSE),"")</f>
        <v/>
      </c>
      <c r="K105" s="135" t="str">
        <f>+IFERROR(VLOOKUP($A105,Hoja5N!$A$2:$M$2116,13,FALSE),"")</f>
        <v/>
      </c>
      <c r="L105" s="135" t="str">
        <f>+IFERROR(VLOOKUP($A105,Hoja5N!$A$2:$N$2116,14,FALSE),"")</f>
        <v/>
      </c>
      <c r="M105" s="135" t="str">
        <f>+IFERROR(VLOOKUP($A105,Hoja5N!$A$2:$O$2116,15,FALSE),"")</f>
        <v/>
      </c>
      <c r="N105" s="259" t="str">
        <f>+IFERROR(VLOOKUP($A105,Hoja5N!$A$2:$P$2116,16,FALSE),"")</f>
        <v/>
      </c>
    </row>
    <row r="106" spans="1:14" ht="15" x14ac:dyDescent="0.25">
      <c r="A106" s="121">
        <v>95</v>
      </c>
      <c r="B106" s="33" t="str">
        <f>+IFERROR(VLOOKUP($A106,Hoja5N!$A$2:$M$2116,3,FALSE),"")</f>
        <v/>
      </c>
      <c r="C106" s="33" t="str">
        <f>+IFERROR(VLOOKUP($A106,Hoja5N!$A$2:$M$2116,4,FALSE),"")</f>
        <v/>
      </c>
      <c r="D106" s="135" t="str">
        <f>+IFERROR(VLOOKUP($A106,Hoja5N!$A$2:$M$2116,6,FALSE),"")</f>
        <v/>
      </c>
      <c r="E106" s="135" t="str">
        <f>+IFERROR(VLOOKUP($A106,Hoja5N!$A$2:$M$2116,7,FALSE),"")</f>
        <v/>
      </c>
      <c r="F106" s="135" t="str">
        <f>+IFERROR(VLOOKUP($A106,Hoja5N!$A$2:$M$2116,8,FALSE),"")</f>
        <v/>
      </c>
      <c r="G106" s="135" t="str">
        <f>+IFERROR(VLOOKUP($A106,Hoja5N!$A$2:$M$2116,9,FALSE),"")</f>
        <v/>
      </c>
      <c r="H106" s="135" t="str">
        <f>+IFERROR(VLOOKUP($A106,Hoja5N!$A$2:$M$2116,10,FALSE),"")</f>
        <v/>
      </c>
      <c r="I106" s="135" t="str">
        <f>+IFERROR(VLOOKUP($A106,Hoja5N!$A$2:$M$2116,11,FALSE),"")</f>
        <v/>
      </c>
      <c r="J106" s="135" t="str">
        <f>+IFERROR(VLOOKUP($A106,Hoja5N!$A$2:$M$2116,12,FALSE),"")</f>
        <v/>
      </c>
      <c r="K106" s="135" t="str">
        <f>+IFERROR(VLOOKUP($A106,Hoja5N!$A$2:$M$2116,13,FALSE),"")</f>
        <v/>
      </c>
      <c r="L106" s="135" t="str">
        <f>+IFERROR(VLOOKUP($A106,Hoja5N!$A$2:$N$2116,14,FALSE),"")</f>
        <v/>
      </c>
      <c r="M106" s="135" t="str">
        <f>+IFERROR(VLOOKUP($A106,Hoja5N!$A$2:$O$2116,15,FALSE),"")</f>
        <v/>
      </c>
      <c r="N106" s="259" t="str">
        <f>+IFERROR(VLOOKUP($A106,Hoja5N!$A$2:$P$2116,16,FALSE),"")</f>
        <v/>
      </c>
    </row>
    <row r="107" spans="1:14" ht="15" x14ac:dyDescent="0.25">
      <c r="A107" s="121">
        <v>96</v>
      </c>
      <c r="B107" s="33" t="str">
        <f>+IFERROR(VLOOKUP($A107,Hoja5N!$A$2:$M$2116,3,FALSE),"")</f>
        <v/>
      </c>
      <c r="C107" s="33" t="str">
        <f>+IFERROR(VLOOKUP($A107,Hoja5N!$A$2:$M$2116,4,FALSE),"")</f>
        <v/>
      </c>
      <c r="D107" s="135" t="str">
        <f>+IFERROR(VLOOKUP($A107,Hoja5N!$A$2:$M$2116,6,FALSE),"")</f>
        <v/>
      </c>
      <c r="E107" s="135" t="str">
        <f>+IFERROR(VLOOKUP($A107,Hoja5N!$A$2:$M$2116,7,FALSE),"")</f>
        <v/>
      </c>
      <c r="F107" s="135" t="str">
        <f>+IFERROR(VLOOKUP($A107,Hoja5N!$A$2:$M$2116,8,FALSE),"")</f>
        <v/>
      </c>
      <c r="G107" s="135" t="str">
        <f>+IFERROR(VLOOKUP($A107,Hoja5N!$A$2:$M$2116,9,FALSE),"")</f>
        <v/>
      </c>
      <c r="H107" s="135" t="str">
        <f>+IFERROR(VLOOKUP($A107,Hoja5N!$A$2:$M$2116,10,FALSE),"")</f>
        <v/>
      </c>
      <c r="I107" s="135" t="str">
        <f>+IFERROR(VLOOKUP($A107,Hoja5N!$A$2:$M$2116,11,FALSE),"")</f>
        <v/>
      </c>
      <c r="J107" s="135" t="str">
        <f>+IFERROR(VLOOKUP($A107,Hoja5N!$A$2:$M$2116,12,FALSE),"")</f>
        <v/>
      </c>
      <c r="K107" s="135" t="str">
        <f>+IFERROR(VLOOKUP($A107,Hoja5N!$A$2:$M$2116,13,FALSE),"")</f>
        <v/>
      </c>
      <c r="L107" s="135" t="str">
        <f>+IFERROR(VLOOKUP($A107,Hoja5N!$A$2:$N$2116,14,FALSE),"")</f>
        <v/>
      </c>
      <c r="M107" s="135" t="str">
        <f>+IFERROR(VLOOKUP($A107,Hoja5N!$A$2:$O$2116,15,FALSE),"")</f>
        <v/>
      </c>
      <c r="N107" s="259" t="str">
        <f>+IFERROR(VLOOKUP($A107,Hoja5N!$A$2:$P$2116,16,FALSE),"")</f>
        <v/>
      </c>
    </row>
    <row r="108" spans="1:14" ht="15" x14ac:dyDescent="0.25">
      <c r="A108" s="121">
        <v>97</v>
      </c>
      <c r="B108" s="33" t="str">
        <f>+IFERROR(VLOOKUP($A108,Hoja5N!$A$2:$M$2116,3,FALSE),"")</f>
        <v/>
      </c>
      <c r="C108" s="33" t="str">
        <f>+IFERROR(VLOOKUP($A108,Hoja5N!$A$2:$M$2116,4,FALSE),"")</f>
        <v/>
      </c>
      <c r="D108" s="135" t="str">
        <f>+IFERROR(VLOOKUP($A108,Hoja5N!$A$2:$M$2116,6,FALSE),"")</f>
        <v/>
      </c>
      <c r="E108" s="135" t="str">
        <f>+IFERROR(VLOOKUP($A108,Hoja5N!$A$2:$M$2116,7,FALSE),"")</f>
        <v/>
      </c>
      <c r="F108" s="135" t="str">
        <f>+IFERROR(VLOOKUP($A108,Hoja5N!$A$2:$M$2116,8,FALSE),"")</f>
        <v/>
      </c>
      <c r="G108" s="135" t="str">
        <f>+IFERROR(VLOOKUP($A108,Hoja5N!$A$2:$M$2116,9,FALSE),"")</f>
        <v/>
      </c>
      <c r="H108" s="135" t="str">
        <f>+IFERROR(VLOOKUP($A108,Hoja5N!$A$2:$M$2116,10,FALSE),"")</f>
        <v/>
      </c>
      <c r="I108" s="135" t="str">
        <f>+IFERROR(VLOOKUP($A108,Hoja5N!$A$2:$M$2116,11,FALSE),"")</f>
        <v/>
      </c>
      <c r="J108" s="135" t="str">
        <f>+IFERROR(VLOOKUP($A108,Hoja5N!$A$2:$M$2116,12,FALSE),"")</f>
        <v/>
      </c>
      <c r="K108" s="135" t="str">
        <f>+IFERROR(VLOOKUP($A108,Hoja5N!$A$2:$M$2116,13,FALSE),"")</f>
        <v/>
      </c>
      <c r="L108" s="135" t="str">
        <f>+IFERROR(VLOOKUP($A108,Hoja5N!$A$2:$N$2116,14,FALSE),"")</f>
        <v/>
      </c>
      <c r="M108" s="135" t="str">
        <f>+IFERROR(VLOOKUP($A108,Hoja5N!$A$2:$O$2116,15,FALSE),"")</f>
        <v/>
      </c>
      <c r="N108" s="259" t="str">
        <f>+IFERROR(VLOOKUP($A108,Hoja5N!$A$2:$P$2116,16,FALSE),"")</f>
        <v/>
      </c>
    </row>
    <row r="109" spans="1:14" ht="15" x14ac:dyDescent="0.25">
      <c r="A109" s="121">
        <v>98</v>
      </c>
      <c r="B109" s="33" t="str">
        <f>+IFERROR(VLOOKUP($A109,Hoja5N!$A$2:$M$2116,3,FALSE),"")</f>
        <v/>
      </c>
      <c r="C109" s="33" t="str">
        <f>+IFERROR(VLOOKUP($A109,Hoja5N!$A$2:$M$2116,4,FALSE),"")</f>
        <v/>
      </c>
      <c r="D109" s="135" t="str">
        <f>+IFERROR(VLOOKUP($A109,Hoja5N!$A$2:$M$2116,6,FALSE),"")</f>
        <v/>
      </c>
      <c r="E109" s="135" t="str">
        <f>+IFERROR(VLOOKUP($A109,Hoja5N!$A$2:$M$2116,7,FALSE),"")</f>
        <v/>
      </c>
      <c r="F109" s="135" t="str">
        <f>+IFERROR(VLOOKUP($A109,Hoja5N!$A$2:$M$2116,8,FALSE),"")</f>
        <v/>
      </c>
      <c r="G109" s="135" t="str">
        <f>+IFERROR(VLOOKUP($A109,Hoja5N!$A$2:$M$2116,9,FALSE),"")</f>
        <v/>
      </c>
      <c r="H109" s="135" t="str">
        <f>+IFERROR(VLOOKUP($A109,Hoja5N!$A$2:$M$2116,10,FALSE),"")</f>
        <v/>
      </c>
      <c r="I109" s="135" t="str">
        <f>+IFERROR(VLOOKUP($A109,Hoja5N!$A$2:$M$2116,11,FALSE),"")</f>
        <v/>
      </c>
      <c r="J109" s="135" t="str">
        <f>+IFERROR(VLOOKUP($A109,Hoja5N!$A$2:$M$2116,12,FALSE),"")</f>
        <v/>
      </c>
      <c r="K109" s="135" t="str">
        <f>+IFERROR(VLOOKUP($A109,Hoja5N!$A$2:$M$2116,13,FALSE),"")</f>
        <v/>
      </c>
      <c r="L109" s="135" t="str">
        <f>+IFERROR(VLOOKUP($A109,Hoja5N!$A$2:$N$2116,14,FALSE),"")</f>
        <v/>
      </c>
      <c r="M109" s="135" t="str">
        <f>+IFERROR(VLOOKUP($A109,Hoja5N!$A$2:$O$2116,15,FALSE),"")</f>
        <v/>
      </c>
      <c r="N109" s="259" t="str">
        <f>+IFERROR(VLOOKUP($A109,Hoja5N!$A$2:$P$2116,16,FALSE),"")</f>
        <v/>
      </c>
    </row>
    <row r="110" spans="1:14" ht="15" x14ac:dyDescent="0.25">
      <c r="A110" s="121">
        <v>99</v>
      </c>
      <c r="B110" s="33" t="str">
        <f>+IFERROR(VLOOKUP($A110,Hoja5N!$A$2:$M$2116,3,FALSE),"")</f>
        <v/>
      </c>
      <c r="C110" s="33" t="str">
        <f>+IFERROR(VLOOKUP($A110,Hoja5N!$A$2:$M$2116,4,FALSE),"")</f>
        <v/>
      </c>
      <c r="D110" s="135" t="str">
        <f>+IFERROR(VLOOKUP($A110,Hoja5N!$A$2:$M$2116,6,FALSE),"")</f>
        <v/>
      </c>
      <c r="E110" s="135" t="str">
        <f>+IFERROR(VLOOKUP($A110,Hoja5N!$A$2:$M$2116,7,FALSE),"")</f>
        <v/>
      </c>
      <c r="F110" s="135" t="str">
        <f>+IFERROR(VLOOKUP($A110,Hoja5N!$A$2:$M$2116,8,FALSE),"")</f>
        <v/>
      </c>
      <c r="G110" s="135" t="str">
        <f>+IFERROR(VLOOKUP($A110,Hoja5N!$A$2:$M$2116,9,FALSE),"")</f>
        <v/>
      </c>
      <c r="H110" s="135" t="str">
        <f>+IFERROR(VLOOKUP($A110,Hoja5N!$A$2:$M$2116,10,FALSE),"")</f>
        <v/>
      </c>
      <c r="I110" s="135" t="str">
        <f>+IFERROR(VLOOKUP($A110,Hoja5N!$A$2:$M$2116,11,FALSE),"")</f>
        <v/>
      </c>
      <c r="J110" s="135" t="str">
        <f>+IFERROR(VLOOKUP($A110,Hoja5N!$A$2:$M$2116,12,FALSE),"")</f>
        <v/>
      </c>
      <c r="K110" s="135" t="str">
        <f>+IFERROR(VLOOKUP($A110,Hoja5N!$A$2:$M$2116,13,FALSE),"")</f>
        <v/>
      </c>
      <c r="L110" s="135" t="str">
        <f>+IFERROR(VLOOKUP($A110,Hoja5N!$A$2:$N$2116,14,FALSE),"")</f>
        <v/>
      </c>
      <c r="M110" s="135" t="str">
        <f>+IFERROR(VLOOKUP($A110,Hoja5N!$A$2:$O$2116,15,FALSE),"")</f>
        <v/>
      </c>
      <c r="N110" s="259" t="str">
        <f>+IFERROR(VLOOKUP($A110,Hoja5N!$A$2:$P$2116,16,FALSE),"")</f>
        <v/>
      </c>
    </row>
    <row r="111" spans="1:14" ht="15" x14ac:dyDescent="0.25">
      <c r="A111" s="121">
        <v>100</v>
      </c>
      <c r="B111" s="33" t="str">
        <f>+IFERROR(VLOOKUP($A111,Hoja5N!$A$2:$M$2116,3,FALSE),"")</f>
        <v/>
      </c>
      <c r="C111" s="33" t="str">
        <f>+IFERROR(VLOOKUP($A111,Hoja5N!$A$2:$M$2116,4,FALSE),"")</f>
        <v/>
      </c>
      <c r="D111" s="135" t="str">
        <f>+IFERROR(VLOOKUP($A111,Hoja5N!$A$2:$M$2116,6,FALSE),"")</f>
        <v/>
      </c>
      <c r="E111" s="135" t="str">
        <f>+IFERROR(VLOOKUP($A111,Hoja5N!$A$2:$M$2116,7,FALSE),"")</f>
        <v/>
      </c>
      <c r="F111" s="135" t="str">
        <f>+IFERROR(VLOOKUP($A111,Hoja5N!$A$2:$M$2116,8,FALSE),"")</f>
        <v/>
      </c>
      <c r="G111" s="135" t="str">
        <f>+IFERROR(VLOOKUP($A111,Hoja5N!$A$2:$M$2116,9,FALSE),"")</f>
        <v/>
      </c>
      <c r="H111" s="135" t="str">
        <f>+IFERROR(VLOOKUP($A111,Hoja5N!$A$2:$M$2116,10,FALSE),"")</f>
        <v/>
      </c>
      <c r="I111" s="135" t="str">
        <f>+IFERROR(VLOOKUP($A111,Hoja5N!$A$2:$M$2116,11,FALSE),"")</f>
        <v/>
      </c>
      <c r="J111" s="135" t="str">
        <f>+IFERROR(VLOOKUP($A111,Hoja5N!$A$2:$M$2116,12,FALSE),"")</f>
        <v/>
      </c>
      <c r="K111" s="135" t="str">
        <f>+IFERROR(VLOOKUP($A111,Hoja5N!$A$2:$M$2116,13,FALSE),"")</f>
        <v/>
      </c>
      <c r="L111" s="135" t="str">
        <f>+IFERROR(VLOOKUP($A111,Hoja5N!$A$2:$N$2116,14,FALSE),"")</f>
        <v/>
      </c>
      <c r="M111" s="135" t="str">
        <f>+IFERROR(VLOOKUP($A111,Hoja5N!$A$2:$O$2116,15,FALSE),"")</f>
        <v/>
      </c>
      <c r="N111" s="259" t="str">
        <f>+IFERROR(VLOOKUP($A111,Hoja5N!$A$2:$P$2116,16,FALSE),"")</f>
        <v/>
      </c>
    </row>
    <row r="112" spans="1:14" ht="15" x14ac:dyDescent="0.25">
      <c r="A112" s="121">
        <v>101</v>
      </c>
      <c r="B112" s="33" t="str">
        <f>+IFERROR(VLOOKUP($A112,Hoja5N!$A$2:$M$2116,3,FALSE),"")</f>
        <v/>
      </c>
      <c r="C112" s="33" t="str">
        <f>+IFERROR(VLOOKUP($A112,Hoja5N!$A$2:$M$2116,4,FALSE),"")</f>
        <v/>
      </c>
      <c r="D112" s="135" t="str">
        <f>+IFERROR(VLOOKUP($A112,Hoja5N!$A$2:$M$2116,6,FALSE),"")</f>
        <v/>
      </c>
      <c r="E112" s="135" t="str">
        <f>+IFERROR(VLOOKUP($A112,Hoja5N!$A$2:$M$2116,7,FALSE),"")</f>
        <v/>
      </c>
      <c r="F112" s="135" t="str">
        <f>+IFERROR(VLOOKUP($A112,Hoja5N!$A$2:$M$2116,8,FALSE),"")</f>
        <v/>
      </c>
      <c r="G112" s="135" t="str">
        <f>+IFERROR(VLOOKUP($A112,Hoja5N!$A$2:$M$2116,9,FALSE),"")</f>
        <v/>
      </c>
      <c r="H112" s="135" t="str">
        <f>+IFERROR(VLOOKUP($A112,Hoja5N!$A$2:$M$2116,10,FALSE),"")</f>
        <v/>
      </c>
      <c r="I112" s="135" t="str">
        <f>+IFERROR(VLOOKUP($A112,Hoja5N!$A$2:$M$2116,11,FALSE),"")</f>
        <v/>
      </c>
      <c r="J112" s="135" t="str">
        <f>+IFERROR(VLOOKUP($A112,Hoja5N!$A$2:$M$2116,12,FALSE),"")</f>
        <v/>
      </c>
      <c r="K112" s="135" t="str">
        <f>+IFERROR(VLOOKUP($A112,Hoja5N!$A$2:$M$2116,13,FALSE),"")</f>
        <v/>
      </c>
      <c r="L112" s="135" t="str">
        <f>+IFERROR(VLOOKUP($A112,Hoja5N!$A$2:$N$2116,14,FALSE),"")</f>
        <v/>
      </c>
      <c r="M112" s="135" t="str">
        <f>+IFERROR(VLOOKUP($A112,Hoja5N!$A$2:$O$2116,15,FALSE),"")</f>
        <v/>
      </c>
      <c r="N112" s="259" t="str">
        <f>+IFERROR(VLOOKUP($A112,Hoja5N!$A$2:$P$2116,16,FALSE),"")</f>
        <v/>
      </c>
    </row>
    <row r="113" spans="1:14" ht="15" x14ac:dyDescent="0.25">
      <c r="A113" s="121">
        <v>102</v>
      </c>
      <c r="B113" s="33" t="str">
        <f>+IFERROR(VLOOKUP($A113,Hoja5N!$A$2:$M$2116,3,FALSE),"")</f>
        <v/>
      </c>
      <c r="C113" s="33" t="str">
        <f>+IFERROR(VLOOKUP($A113,Hoja5N!$A$2:$M$2116,4,FALSE),"")</f>
        <v/>
      </c>
      <c r="D113" s="135" t="str">
        <f>+IFERROR(VLOOKUP($A113,Hoja5N!$A$2:$M$2116,6,FALSE),"")</f>
        <v/>
      </c>
      <c r="E113" s="135" t="str">
        <f>+IFERROR(VLOOKUP($A113,Hoja5N!$A$2:$M$2116,7,FALSE),"")</f>
        <v/>
      </c>
      <c r="F113" s="135" t="str">
        <f>+IFERROR(VLOOKUP($A113,Hoja5N!$A$2:$M$2116,8,FALSE),"")</f>
        <v/>
      </c>
      <c r="G113" s="135" t="str">
        <f>+IFERROR(VLOOKUP($A113,Hoja5N!$A$2:$M$2116,9,FALSE),"")</f>
        <v/>
      </c>
      <c r="H113" s="135" t="str">
        <f>+IFERROR(VLOOKUP($A113,Hoja5N!$A$2:$M$2116,10,FALSE),"")</f>
        <v/>
      </c>
      <c r="I113" s="135" t="str">
        <f>+IFERROR(VLOOKUP($A113,Hoja5N!$A$2:$M$2116,11,FALSE),"")</f>
        <v/>
      </c>
      <c r="J113" s="135" t="str">
        <f>+IFERROR(VLOOKUP($A113,Hoja5N!$A$2:$M$2116,12,FALSE),"")</f>
        <v/>
      </c>
      <c r="K113" s="135" t="str">
        <f>+IFERROR(VLOOKUP($A113,Hoja5N!$A$2:$M$2116,13,FALSE),"")</f>
        <v/>
      </c>
      <c r="L113" s="135" t="str">
        <f>+IFERROR(VLOOKUP($A113,Hoja5N!$A$2:$N$2116,14,FALSE),"")</f>
        <v/>
      </c>
      <c r="M113" s="135" t="str">
        <f>+IFERROR(VLOOKUP($A113,Hoja5N!$A$2:$O$2116,15,FALSE),"")</f>
        <v/>
      </c>
      <c r="N113" s="259" t="str">
        <f>+IFERROR(VLOOKUP($A113,Hoja5N!$A$2:$P$2116,16,FALSE),"")</f>
        <v/>
      </c>
    </row>
    <row r="114" spans="1:14" ht="15" x14ac:dyDescent="0.25">
      <c r="A114" s="121">
        <v>103</v>
      </c>
      <c r="B114" s="33" t="str">
        <f>+IFERROR(VLOOKUP($A114,Hoja5N!$A$2:$M$2116,3,FALSE),"")</f>
        <v/>
      </c>
      <c r="C114" s="33" t="str">
        <f>+IFERROR(VLOOKUP($A114,Hoja5N!$A$2:$M$2116,4,FALSE),"")</f>
        <v/>
      </c>
      <c r="D114" s="135" t="str">
        <f>+IFERROR(VLOOKUP($A114,Hoja5N!$A$2:$M$2116,6,FALSE),"")</f>
        <v/>
      </c>
      <c r="E114" s="135" t="str">
        <f>+IFERROR(VLOOKUP($A114,Hoja5N!$A$2:$M$2116,7,FALSE),"")</f>
        <v/>
      </c>
      <c r="F114" s="135" t="str">
        <f>+IFERROR(VLOOKUP($A114,Hoja5N!$A$2:$M$2116,8,FALSE),"")</f>
        <v/>
      </c>
      <c r="G114" s="135" t="str">
        <f>+IFERROR(VLOOKUP($A114,Hoja5N!$A$2:$M$2116,9,FALSE),"")</f>
        <v/>
      </c>
      <c r="H114" s="135" t="str">
        <f>+IFERROR(VLOOKUP($A114,Hoja5N!$A$2:$M$2116,10,FALSE),"")</f>
        <v/>
      </c>
      <c r="I114" s="135" t="str">
        <f>+IFERROR(VLOOKUP($A114,Hoja5N!$A$2:$M$2116,11,FALSE),"")</f>
        <v/>
      </c>
      <c r="J114" s="135" t="str">
        <f>+IFERROR(VLOOKUP($A114,Hoja5N!$A$2:$M$2116,12,FALSE),"")</f>
        <v/>
      </c>
      <c r="K114" s="135" t="str">
        <f>+IFERROR(VLOOKUP($A114,Hoja5N!$A$2:$M$2116,13,FALSE),"")</f>
        <v/>
      </c>
      <c r="L114" s="135" t="str">
        <f>+IFERROR(VLOOKUP($A114,Hoja5N!$A$2:$N$2116,14,FALSE),"")</f>
        <v/>
      </c>
      <c r="M114" s="135" t="str">
        <f>+IFERROR(VLOOKUP($A114,Hoja5N!$A$2:$O$2116,15,FALSE),"")</f>
        <v/>
      </c>
      <c r="N114" s="259" t="str">
        <f>+IFERROR(VLOOKUP($A114,Hoja5N!$A$2:$P$2116,16,FALSE),"")</f>
        <v/>
      </c>
    </row>
    <row r="115" spans="1:14" ht="15" x14ac:dyDescent="0.25">
      <c r="A115" s="121">
        <v>104</v>
      </c>
      <c r="B115" s="33" t="str">
        <f>+IFERROR(VLOOKUP($A115,Hoja5N!$A$2:$M$2116,3,FALSE),"")</f>
        <v/>
      </c>
      <c r="C115" s="33" t="str">
        <f>+IFERROR(VLOOKUP($A115,Hoja5N!$A$2:$M$2116,4,FALSE),"")</f>
        <v/>
      </c>
      <c r="D115" s="135" t="str">
        <f>+IFERROR(VLOOKUP($A115,Hoja5N!$A$2:$M$2116,6,FALSE),"")</f>
        <v/>
      </c>
      <c r="E115" s="135" t="str">
        <f>+IFERROR(VLOOKUP($A115,Hoja5N!$A$2:$M$2116,7,FALSE),"")</f>
        <v/>
      </c>
      <c r="F115" s="135" t="str">
        <f>+IFERROR(VLOOKUP($A115,Hoja5N!$A$2:$M$2116,8,FALSE),"")</f>
        <v/>
      </c>
      <c r="G115" s="135" t="str">
        <f>+IFERROR(VLOOKUP($A115,Hoja5N!$A$2:$M$2116,9,FALSE),"")</f>
        <v/>
      </c>
      <c r="H115" s="135" t="str">
        <f>+IFERROR(VLOOKUP($A115,Hoja5N!$A$2:$M$2116,10,FALSE),"")</f>
        <v/>
      </c>
      <c r="I115" s="135" t="str">
        <f>+IFERROR(VLOOKUP($A115,Hoja5N!$A$2:$M$2116,11,FALSE),"")</f>
        <v/>
      </c>
      <c r="J115" s="135" t="str">
        <f>+IFERROR(VLOOKUP($A115,Hoja5N!$A$2:$M$2116,12,FALSE),"")</f>
        <v/>
      </c>
      <c r="K115" s="135" t="str">
        <f>+IFERROR(VLOOKUP($A115,Hoja5N!$A$2:$M$2116,13,FALSE),"")</f>
        <v/>
      </c>
      <c r="L115" s="135" t="str">
        <f>+IFERROR(VLOOKUP($A115,Hoja5N!$A$2:$N$2116,14,FALSE),"")</f>
        <v/>
      </c>
      <c r="M115" s="135" t="str">
        <f>+IFERROR(VLOOKUP($A115,Hoja5N!$A$2:$O$2116,15,FALSE),"")</f>
        <v/>
      </c>
      <c r="N115" s="259" t="str">
        <f>+IFERROR(VLOOKUP($A115,Hoja5N!$A$2:$P$2116,16,FALSE),"")</f>
        <v/>
      </c>
    </row>
    <row r="116" spans="1:14" ht="15" x14ac:dyDescent="0.25">
      <c r="A116" s="121">
        <v>105</v>
      </c>
      <c r="B116" s="33" t="str">
        <f>+IFERROR(VLOOKUP($A116,Hoja5N!$A$2:$M$2116,3,FALSE),"")</f>
        <v/>
      </c>
      <c r="C116" s="33" t="str">
        <f>+IFERROR(VLOOKUP($A116,Hoja5N!$A$2:$M$2116,4,FALSE),"")</f>
        <v/>
      </c>
      <c r="D116" s="135" t="str">
        <f>+IFERROR(VLOOKUP($A116,Hoja5N!$A$2:$M$2116,6,FALSE),"")</f>
        <v/>
      </c>
      <c r="E116" s="135" t="str">
        <f>+IFERROR(VLOOKUP($A116,Hoja5N!$A$2:$M$2116,7,FALSE),"")</f>
        <v/>
      </c>
      <c r="F116" s="135" t="str">
        <f>+IFERROR(VLOOKUP($A116,Hoja5N!$A$2:$M$2116,8,FALSE),"")</f>
        <v/>
      </c>
      <c r="G116" s="135" t="str">
        <f>+IFERROR(VLOOKUP($A116,Hoja5N!$A$2:$M$2116,9,FALSE),"")</f>
        <v/>
      </c>
      <c r="H116" s="135" t="str">
        <f>+IFERROR(VLOOKUP($A116,Hoja5N!$A$2:$M$2116,10,FALSE),"")</f>
        <v/>
      </c>
      <c r="I116" s="135" t="str">
        <f>+IFERROR(VLOOKUP($A116,Hoja5N!$A$2:$M$2116,11,FALSE),"")</f>
        <v/>
      </c>
      <c r="J116" s="135" t="str">
        <f>+IFERROR(VLOOKUP($A116,Hoja5N!$A$2:$M$2116,12,FALSE),"")</f>
        <v/>
      </c>
      <c r="K116" s="135" t="str">
        <f>+IFERROR(VLOOKUP($A116,Hoja5N!$A$2:$M$2116,13,FALSE),"")</f>
        <v/>
      </c>
      <c r="L116" s="135" t="str">
        <f>+IFERROR(VLOOKUP($A116,Hoja5N!$A$2:$N$2116,14,FALSE),"")</f>
        <v/>
      </c>
      <c r="M116" s="135" t="str">
        <f>+IFERROR(VLOOKUP($A116,Hoja5N!$A$2:$O$2116,15,FALSE),"")</f>
        <v/>
      </c>
      <c r="N116" s="259" t="str">
        <f>+IFERROR(VLOOKUP($A116,Hoja5N!$A$2:$P$2116,16,FALSE),"")</f>
        <v/>
      </c>
    </row>
    <row r="117" spans="1:14" ht="15" x14ac:dyDescent="0.25">
      <c r="A117" s="121">
        <v>106</v>
      </c>
      <c r="B117" s="33" t="str">
        <f>+IFERROR(VLOOKUP($A117,Hoja5N!$A$2:$M$2116,3,FALSE),"")</f>
        <v/>
      </c>
      <c r="C117" s="33" t="str">
        <f>+IFERROR(VLOOKUP($A117,Hoja5N!$A$2:$M$2116,4,FALSE),"")</f>
        <v/>
      </c>
      <c r="D117" s="135" t="str">
        <f>+IFERROR(VLOOKUP($A117,Hoja5N!$A$2:$M$2116,6,FALSE),"")</f>
        <v/>
      </c>
      <c r="E117" s="135" t="str">
        <f>+IFERROR(VLOOKUP($A117,Hoja5N!$A$2:$M$2116,7,FALSE),"")</f>
        <v/>
      </c>
      <c r="F117" s="135" t="str">
        <f>+IFERROR(VLOOKUP($A117,Hoja5N!$A$2:$M$2116,8,FALSE),"")</f>
        <v/>
      </c>
      <c r="G117" s="135" t="str">
        <f>+IFERROR(VLOOKUP($A117,Hoja5N!$A$2:$M$2116,9,FALSE),"")</f>
        <v/>
      </c>
      <c r="H117" s="135" t="str">
        <f>+IFERROR(VLOOKUP($A117,Hoja5N!$A$2:$M$2116,10,FALSE),"")</f>
        <v/>
      </c>
      <c r="I117" s="135" t="str">
        <f>+IFERROR(VLOOKUP($A117,Hoja5N!$A$2:$M$2116,11,FALSE),"")</f>
        <v/>
      </c>
      <c r="J117" s="135" t="str">
        <f>+IFERROR(VLOOKUP($A117,Hoja5N!$A$2:$M$2116,12,FALSE),"")</f>
        <v/>
      </c>
      <c r="K117" s="135" t="str">
        <f>+IFERROR(VLOOKUP($A117,Hoja5N!$A$2:$M$2116,13,FALSE),"")</f>
        <v/>
      </c>
      <c r="L117" s="135" t="str">
        <f>+IFERROR(VLOOKUP($A117,Hoja5N!$A$2:$N$2116,14,FALSE),"")</f>
        <v/>
      </c>
      <c r="M117" s="135" t="str">
        <f>+IFERROR(VLOOKUP($A117,Hoja5N!$A$2:$O$2116,15,FALSE),"")</f>
        <v/>
      </c>
      <c r="N117" s="259" t="str">
        <f>+IFERROR(VLOOKUP($A117,Hoja5N!$A$2:$P$2116,16,FALSE),"")</f>
        <v/>
      </c>
    </row>
    <row r="118" spans="1:14" ht="15" x14ac:dyDescent="0.25">
      <c r="A118" s="121">
        <v>107</v>
      </c>
      <c r="B118" s="33" t="str">
        <f>+IFERROR(VLOOKUP($A118,Hoja5N!$A$2:$M$2116,3,FALSE),"")</f>
        <v/>
      </c>
      <c r="C118" s="33" t="str">
        <f>+IFERROR(VLOOKUP($A118,Hoja5N!$A$2:$M$2116,4,FALSE),"")</f>
        <v/>
      </c>
      <c r="D118" s="135" t="str">
        <f>+IFERROR(VLOOKUP($A118,Hoja5N!$A$2:$M$2116,6,FALSE),"")</f>
        <v/>
      </c>
      <c r="E118" s="135" t="str">
        <f>+IFERROR(VLOOKUP($A118,Hoja5N!$A$2:$M$2116,7,FALSE),"")</f>
        <v/>
      </c>
      <c r="F118" s="135" t="str">
        <f>+IFERROR(VLOOKUP($A118,Hoja5N!$A$2:$M$2116,8,FALSE),"")</f>
        <v/>
      </c>
      <c r="G118" s="135" t="str">
        <f>+IFERROR(VLOOKUP($A118,Hoja5N!$A$2:$M$2116,9,FALSE),"")</f>
        <v/>
      </c>
      <c r="H118" s="135" t="str">
        <f>+IFERROR(VLOOKUP($A118,Hoja5N!$A$2:$M$2116,10,FALSE),"")</f>
        <v/>
      </c>
      <c r="I118" s="135" t="str">
        <f>+IFERROR(VLOOKUP($A118,Hoja5N!$A$2:$M$2116,11,FALSE),"")</f>
        <v/>
      </c>
      <c r="J118" s="135" t="str">
        <f>+IFERROR(VLOOKUP($A118,Hoja5N!$A$2:$M$2116,12,FALSE),"")</f>
        <v/>
      </c>
      <c r="K118" s="135" t="str">
        <f>+IFERROR(VLOOKUP($A118,Hoja5N!$A$2:$M$2116,13,FALSE),"")</f>
        <v/>
      </c>
      <c r="L118" s="135" t="str">
        <f>+IFERROR(VLOOKUP($A118,Hoja5N!$A$2:$N$2116,14,FALSE),"")</f>
        <v/>
      </c>
      <c r="M118" s="135" t="str">
        <f>+IFERROR(VLOOKUP($A118,Hoja5N!$A$2:$O$2116,15,FALSE),"")</f>
        <v/>
      </c>
      <c r="N118" s="259" t="str">
        <f>+IFERROR(VLOOKUP($A118,Hoja5N!$A$2:$P$2116,16,FALSE),"")</f>
        <v/>
      </c>
    </row>
    <row r="119" spans="1:14" ht="15" x14ac:dyDescent="0.25">
      <c r="A119" s="121">
        <v>108</v>
      </c>
      <c r="B119" s="33" t="str">
        <f>+IFERROR(VLOOKUP($A119,Hoja5N!$A$2:$M$2116,3,FALSE),"")</f>
        <v/>
      </c>
      <c r="C119" s="33" t="str">
        <f>+IFERROR(VLOOKUP($A119,Hoja5N!$A$2:$M$2116,4,FALSE),"")</f>
        <v/>
      </c>
      <c r="D119" s="135" t="str">
        <f>+IFERROR(VLOOKUP($A119,Hoja5N!$A$2:$M$2116,6,FALSE),"")</f>
        <v/>
      </c>
      <c r="E119" s="135" t="str">
        <f>+IFERROR(VLOOKUP($A119,Hoja5N!$A$2:$M$2116,7,FALSE),"")</f>
        <v/>
      </c>
      <c r="F119" s="135" t="str">
        <f>+IFERROR(VLOOKUP($A119,Hoja5N!$A$2:$M$2116,8,FALSE),"")</f>
        <v/>
      </c>
      <c r="G119" s="135" t="str">
        <f>+IFERROR(VLOOKUP($A119,Hoja5N!$A$2:$M$2116,9,FALSE),"")</f>
        <v/>
      </c>
      <c r="H119" s="135" t="str">
        <f>+IFERROR(VLOOKUP($A119,Hoja5N!$A$2:$M$2116,10,FALSE),"")</f>
        <v/>
      </c>
      <c r="I119" s="135" t="str">
        <f>+IFERROR(VLOOKUP($A119,Hoja5N!$A$2:$M$2116,11,FALSE),"")</f>
        <v/>
      </c>
      <c r="J119" s="135" t="str">
        <f>+IFERROR(VLOOKUP($A119,Hoja5N!$A$2:$M$2116,12,FALSE),"")</f>
        <v/>
      </c>
      <c r="K119" s="135" t="str">
        <f>+IFERROR(VLOOKUP($A119,Hoja5N!$A$2:$M$2116,13,FALSE),"")</f>
        <v/>
      </c>
      <c r="L119" s="135" t="str">
        <f>+IFERROR(VLOOKUP($A119,Hoja5N!$A$2:$N$2116,14,FALSE),"")</f>
        <v/>
      </c>
      <c r="M119" s="135" t="str">
        <f>+IFERROR(VLOOKUP($A119,Hoja5N!$A$2:$O$2116,15,FALSE),"")</f>
        <v/>
      </c>
      <c r="N119" s="259" t="str">
        <f>+IFERROR(VLOOKUP($A119,Hoja5N!$A$2:$P$2116,16,FALSE),"")</f>
        <v/>
      </c>
    </row>
    <row r="120" spans="1:14" ht="15" x14ac:dyDescent="0.25">
      <c r="A120" s="121">
        <v>109</v>
      </c>
      <c r="B120" s="33" t="str">
        <f>+IFERROR(VLOOKUP($A120,Hoja5N!$A$2:$M$2116,3,FALSE),"")</f>
        <v/>
      </c>
      <c r="C120" s="33" t="str">
        <f>+IFERROR(VLOOKUP($A120,Hoja5N!$A$2:$M$2116,4,FALSE),"")</f>
        <v/>
      </c>
      <c r="D120" s="135" t="str">
        <f>+IFERROR(VLOOKUP($A120,Hoja5N!$A$2:$M$2116,6,FALSE),"")</f>
        <v/>
      </c>
      <c r="E120" s="135" t="str">
        <f>+IFERROR(VLOOKUP($A120,Hoja5N!$A$2:$M$2116,7,FALSE),"")</f>
        <v/>
      </c>
      <c r="F120" s="135" t="str">
        <f>+IFERROR(VLOOKUP($A120,Hoja5N!$A$2:$M$2116,8,FALSE),"")</f>
        <v/>
      </c>
      <c r="G120" s="135" t="str">
        <f>+IFERROR(VLOOKUP($A120,Hoja5N!$A$2:$M$2116,9,FALSE),"")</f>
        <v/>
      </c>
      <c r="H120" s="135" t="str">
        <f>+IFERROR(VLOOKUP($A120,Hoja5N!$A$2:$M$2116,10,FALSE),"")</f>
        <v/>
      </c>
      <c r="I120" s="135" t="str">
        <f>+IFERROR(VLOOKUP($A120,Hoja5N!$A$2:$M$2116,11,FALSE),"")</f>
        <v/>
      </c>
      <c r="J120" s="135" t="str">
        <f>+IFERROR(VLOOKUP($A120,Hoja5N!$A$2:$M$2116,12,FALSE),"")</f>
        <v/>
      </c>
      <c r="K120" s="135" t="str">
        <f>+IFERROR(VLOOKUP($A120,Hoja5N!$A$2:$M$2116,13,FALSE),"")</f>
        <v/>
      </c>
      <c r="L120" s="135" t="str">
        <f>+IFERROR(VLOOKUP($A120,Hoja5N!$A$2:$N$2116,14,FALSE),"")</f>
        <v/>
      </c>
      <c r="M120" s="135" t="str">
        <f>+IFERROR(VLOOKUP($A120,Hoja5N!$A$2:$O$2116,15,FALSE),"")</f>
        <v/>
      </c>
      <c r="N120" s="259" t="str">
        <f>+IFERROR(VLOOKUP($A120,Hoja5N!$A$2:$P$2116,16,FALSE),"")</f>
        <v/>
      </c>
    </row>
    <row r="121" spans="1:14" ht="15" x14ac:dyDescent="0.25">
      <c r="A121" s="121">
        <v>110</v>
      </c>
      <c r="B121" s="33" t="str">
        <f>+IFERROR(VLOOKUP($A121,Hoja5N!$A$2:$M$2116,3,FALSE),"")</f>
        <v/>
      </c>
      <c r="C121" s="33" t="str">
        <f>+IFERROR(VLOOKUP($A121,Hoja5N!$A$2:$M$2116,4,FALSE),"")</f>
        <v/>
      </c>
      <c r="D121" s="135" t="str">
        <f>+IFERROR(VLOOKUP($A121,Hoja5N!$A$2:$M$2116,6,FALSE),"")</f>
        <v/>
      </c>
      <c r="E121" s="135" t="str">
        <f>+IFERROR(VLOOKUP($A121,Hoja5N!$A$2:$M$2116,7,FALSE),"")</f>
        <v/>
      </c>
      <c r="F121" s="135" t="str">
        <f>+IFERROR(VLOOKUP($A121,Hoja5N!$A$2:$M$2116,8,FALSE),"")</f>
        <v/>
      </c>
      <c r="G121" s="135" t="str">
        <f>+IFERROR(VLOOKUP($A121,Hoja5N!$A$2:$M$2116,9,FALSE),"")</f>
        <v/>
      </c>
      <c r="H121" s="135" t="str">
        <f>+IFERROR(VLOOKUP($A121,Hoja5N!$A$2:$M$2116,10,FALSE),"")</f>
        <v/>
      </c>
      <c r="I121" s="135" t="str">
        <f>+IFERROR(VLOOKUP($A121,Hoja5N!$A$2:$M$2116,11,FALSE),"")</f>
        <v/>
      </c>
      <c r="J121" s="135" t="str">
        <f>+IFERROR(VLOOKUP($A121,Hoja5N!$A$2:$M$2116,12,FALSE),"")</f>
        <v/>
      </c>
      <c r="K121" s="135" t="str">
        <f>+IFERROR(VLOOKUP($A121,Hoja5N!$A$2:$M$2116,13,FALSE),"")</f>
        <v/>
      </c>
      <c r="L121" s="135" t="str">
        <f>+IFERROR(VLOOKUP($A121,Hoja5N!$A$2:$N$2116,14,FALSE),"")</f>
        <v/>
      </c>
      <c r="M121" s="135" t="str">
        <f>+IFERROR(VLOOKUP($A121,Hoja5N!$A$2:$O$2116,15,FALSE),"")</f>
        <v/>
      </c>
      <c r="N121" s="259" t="str">
        <f>+IFERROR(VLOOKUP($A121,Hoja5N!$A$2:$P$2116,16,FALSE),"")</f>
        <v/>
      </c>
    </row>
    <row r="122" spans="1:14" ht="15" x14ac:dyDescent="0.25">
      <c r="A122" s="121">
        <v>111</v>
      </c>
      <c r="B122" s="33" t="str">
        <f>+IFERROR(VLOOKUP($A122,Hoja5N!$A$2:$M$2116,3,FALSE),"")</f>
        <v/>
      </c>
      <c r="C122" s="33" t="str">
        <f>+IFERROR(VLOOKUP($A122,Hoja5N!$A$2:$M$2116,4,FALSE),"")</f>
        <v/>
      </c>
      <c r="D122" s="135" t="str">
        <f>+IFERROR(VLOOKUP($A122,Hoja5N!$A$2:$M$2116,6,FALSE),"")</f>
        <v/>
      </c>
      <c r="E122" s="135" t="str">
        <f>+IFERROR(VLOOKUP($A122,Hoja5N!$A$2:$M$2116,7,FALSE),"")</f>
        <v/>
      </c>
      <c r="F122" s="135" t="str">
        <f>+IFERROR(VLOOKUP($A122,Hoja5N!$A$2:$M$2116,8,FALSE),"")</f>
        <v/>
      </c>
      <c r="G122" s="135" t="str">
        <f>+IFERROR(VLOOKUP($A122,Hoja5N!$A$2:$M$2116,9,FALSE),"")</f>
        <v/>
      </c>
      <c r="H122" s="135" t="str">
        <f>+IFERROR(VLOOKUP($A122,Hoja5N!$A$2:$M$2116,10,FALSE),"")</f>
        <v/>
      </c>
      <c r="I122" s="135" t="str">
        <f>+IFERROR(VLOOKUP($A122,Hoja5N!$A$2:$M$2116,11,FALSE),"")</f>
        <v/>
      </c>
      <c r="J122" s="135" t="str">
        <f>+IFERROR(VLOOKUP($A122,Hoja5N!$A$2:$M$2116,12,FALSE),"")</f>
        <v/>
      </c>
      <c r="K122" s="135" t="str">
        <f>+IFERROR(VLOOKUP($A122,Hoja5N!$A$2:$M$2116,13,FALSE),"")</f>
        <v/>
      </c>
      <c r="L122" s="135" t="str">
        <f>+IFERROR(VLOOKUP($A122,Hoja5N!$A$2:$N$2116,14,FALSE),"")</f>
        <v/>
      </c>
      <c r="M122" s="135" t="str">
        <f>+IFERROR(VLOOKUP($A122,Hoja5N!$A$2:$O$2116,15,FALSE),"")</f>
        <v/>
      </c>
      <c r="N122" s="259" t="str">
        <f>+IFERROR(VLOOKUP($A122,Hoja5N!$A$2:$P$2116,16,FALSE),"")</f>
        <v/>
      </c>
    </row>
    <row r="123" spans="1:14" ht="15" x14ac:dyDescent="0.25">
      <c r="A123" s="121">
        <v>112</v>
      </c>
      <c r="B123" s="33" t="str">
        <f>+IFERROR(VLOOKUP($A123,Hoja5N!$A$2:$M$2116,3,FALSE),"")</f>
        <v/>
      </c>
      <c r="C123" s="33" t="str">
        <f>+IFERROR(VLOOKUP($A123,Hoja5N!$A$2:$M$2116,4,FALSE),"")</f>
        <v/>
      </c>
      <c r="D123" s="135" t="str">
        <f>+IFERROR(VLOOKUP($A123,Hoja5N!$A$2:$M$2116,6,FALSE),"")</f>
        <v/>
      </c>
      <c r="E123" s="135" t="str">
        <f>+IFERROR(VLOOKUP($A123,Hoja5N!$A$2:$M$2116,7,FALSE),"")</f>
        <v/>
      </c>
      <c r="F123" s="135" t="str">
        <f>+IFERROR(VLOOKUP($A123,Hoja5N!$A$2:$M$2116,8,FALSE),"")</f>
        <v/>
      </c>
      <c r="G123" s="135" t="str">
        <f>+IFERROR(VLOOKUP($A123,Hoja5N!$A$2:$M$2116,9,FALSE),"")</f>
        <v/>
      </c>
      <c r="H123" s="135" t="str">
        <f>+IFERROR(VLOOKUP($A123,Hoja5N!$A$2:$M$2116,10,FALSE),"")</f>
        <v/>
      </c>
      <c r="I123" s="135" t="str">
        <f>+IFERROR(VLOOKUP($A123,Hoja5N!$A$2:$M$2116,11,FALSE),"")</f>
        <v/>
      </c>
      <c r="J123" s="135" t="str">
        <f>+IFERROR(VLOOKUP($A123,Hoja5N!$A$2:$M$2116,12,FALSE),"")</f>
        <v/>
      </c>
      <c r="K123" s="135" t="str">
        <f>+IFERROR(VLOOKUP($A123,Hoja5N!$A$2:$M$2116,13,FALSE),"")</f>
        <v/>
      </c>
      <c r="L123" s="135" t="str">
        <f>+IFERROR(VLOOKUP($A123,Hoja5N!$A$2:$N$2116,14,FALSE),"")</f>
        <v/>
      </c>
      <c r="M123" s="135" t="str">
        <f>+IFERROR(VLOOKUP($A123,Hoja5N!$A$2:$O$2116,15,FALSE),"")</f>
        <v/>
      </c>
      <c r="N123" s="259" t="str">
        <f>+IFERROR(VLOOKUP($A123,Hoja5N!$A$2:$P$2116,16,FALSE),"")</f>
        <v/>
      </c>
    </row>
    <row r="124" spans="1:14" ht="15" x14ac:dyDescent="0.25">
      <c r="A124" s="121">
        <v>113</v>
      </c>
      <c r="B124" s="33" t="str">
        <f>+IFERROR(VLOOKUP($A124,Hoja5N!$A$2:$M$2116,3,FALSE),"")</f>
        <v/>
      </c>
      <c r="C124" s="33" t="str">
        <f>+IFERROR(VLOOKUP($A124,Hoja5N!$A$2:$M$2116,4,FALSE),"")</f>
        <v/>
      </c>
      <c r="D124" s="135" t="str">
        <f>+IFERROR(VLOOKUP($A124,Hoja5N!$A$2:$M$2116,6,FALSE),"")</f>
        <v/>
      </c>
      <c r="E124" s="135" t="str">
        <f>+IFERROR(VLOOKUP($A124,Hoja5N!$A$2:$M$2116,7,FALSE),"")</f>
        <v/>
      </c>
      <c r="F124" s="135" t="str">
        <f>+IFERROR(VLOOKUP($A124,Hoja5N!$A$2:$M$2116,8,FALSE),"")</f>
        <v/>
      </c>
      <c r="G124" s="135" t="str">
        <f>+IFERROR(VLOOKUP($A124,Hoja5N!$A$2:$M$2116,9,FALSE),"")</f>
        <v/>
      </c>
      <c r="H124" s="135" t="str">
        <f>+IFERROR(VLOOKUP($A124,Hoja5N!$A$2:$M$2116,10,FALSE),"")</f>
        <v/>
      </c>
      <c r="I124" s="135" t="str">
        <f>+IFERROR(VLOOKUP($A124,Hoja5N!$A$2:$M$2116,11,FALSE),"")</f>
        <v/>
      </c>
      <c r="J124" s="135" t="str">
        <f>+IFERROR(VLOOKUP($A124,Hoja5N!$A$2:$M$2116,12,FALSE),"")</f>
        <v/>
      </c>
      <c r="K124" s="135" t="str">
        <f>+IFERROR(VLOOKUP($A124,Hoja5N!$A$2:$M$2116,13,FALSE),"")</f>
        <v/>
      </c>
      <c r="L124" s="135" t="str">
        <f>+IFERROR(VLOOKUP($A124,Hoja5N!$A$2:$N$2116,14,FALSE),"")</f>
        <v/>
      </c>
      <c r="M124" s="135" t="str">
        <f>+IFERROR(VLOOKUP($A124,Hoja5N!$A$2:$O$2116,15,FALSE),"")</f>
        <v/>
      </c>
      <c r="N124" s="259" t="str">
        <f>+IFERROR(VLOOKUP($A124,Hoja5N!$A$2:$P$2116,16,FALSE),"")</f>
        <v/>
      </c>
    </row>
    <row r="125" spans="1:14" ht="15" x14ac:dyDescent="0.25">
      <c r="A125" s="121">
        <v>114</v>
      </c>
      <c r="B125" s="33" t="str">
        <f>+IFERROR(VLOOKUP($A125,Hoja5N!$A$2:$M$2116,3,FALSE),"")</f>
        <v/>
      </c>
      <c r="C125" s="33" t="str">
        <f>+IFERROR(VLOOKUP($A125,Hoja5N!$A$2:$M$2116,4,FALSE),"")</f>
        <v/>
      </c>
      <c r="D125" s="135" t="str">
        <f>+IFERROR(VLOOKUP($A125,Hoja5N!$A$2:$M$2116,6,FALSE),"")</f>
        <v/>
      </c>
      <c r="E125" s="135" t="str">
        <f>+IFERROR(VLOOKUP($A125,Hoja5N!$A$2:$M$2116,7,FALSE),"")</f>
        <v/>
      </c>
      <c r="F125" s="135" t="str">
        <f>+IFERROR(VLOOKUP($A125,Hoja5N!$A$2:$M$2116,8,FALSE),"")</f>
        <v/>
      </c>
      <c r="G125" s="135" t="str">
        <f>+IFERROR(VLOOKUP($A125,Hoja5N!$A$2:$M$2116,9,FALSE),"")</f>
        <v/>
      </c>
      <c r="H125" s="135" t="str">
        <f>+IFERROR(VLOOKUP($A125,Hoja5N!$A$2:$M$2116,10,FALSE),"")</f>
        <v/>
      </c>
      <c r="I125" s="135" t="str">
        <f>+IFERROR(VLOOKUP($A125,Hoja5N!$A$2:$M$2116,11,FALSE),"")</f>
        <v/>
      </c>
      <c r="J125" s="135" t="str">
        <f>+IFERROR(VLOOKUP($A125,Hoja5N!$A$2:$M$2116,12,FALSE),"")</f>
        <v/>
      </c>
      <c r="K125" s="135" t="str">
        <f>+IFERROR(VLOOKUP($A125,Hoja5N!$A$2:$M$2116,13,FALSE),"")</f>
        <v/>
      </c>
      <c r="L125" s="135" t="str">
        <f>+IFERROR(VLOOKUP($A125,Hoja5N!$A$2:$N$2116,14,FALSE),"")</f>
        <v/>
      </c>
      <c r="M125" s="135" t="str">
        <f>+IFERROR(VLOOKUP($A125,Hoja5N!$A$2:$O$2116,15,FALSE),"")</f>
        <v/>
      </c>
      <c r="N125" s="259" t="str">
        <f>+IFERROR(VLOOKUP($A125,Hoja5N!$A$2:$P$2116,16,FALSE),"")</f>
        <v/>
      </c>
    </row>
    <row r="126" spans="1:14" ht="15" x14ac:dyDescent="0.25">
      <c r="A126" s="121">
        <v>115</v>
      </c>
      <c r="B126" s="33" t="str">
        <f>+IFERROR(VLOOKUP($A126,Hoja5N!$A$2:$M$2116,3,FALSE),"")</f>
        <v/>
      </c>
      <c r="C126" s="33" t="str">
        <f>+IFERROR(VLOOKUP($A126,Hoja5N!$A$2:$M$2116,4,FALSE),"")</f>
        <v/>
      </c>
      <c r="D126" s="135" t="str">
        <f>+IFERROR(VLOOKUP($A126,Hoja5N!$A$2:$M$2116,6,FALSE),"")</f>
        <v/>
      </c>
      <c r="E126" s="135" t="str">
        <f>+IFERROR(VLOOKUP($A126,Hoja5N!$A$2:$M$2116,7,FALSE),"")</f>
        <v/>
      </c>
      <c r="F126" s="135" t="str">
        <f>+IFERROR(VLOOKUP($A126,Hoja5N!$A$2:$M$2116,8,FALSE),"")</f>
        <v/>
      </c>
      <c r="G126" s="135" t="str">
        <f>+IFERROR(VLOOKUP($A126,Hoja5N!$A$2:$M$2116,9,FALSE),"")</f>
        <v/>
      </c>
      <c r="H126" s="135" t="str">
        <f>+IFERROR(VLOOKUP($A126,Hoja5N!$A$2:$M$2116,10,FALSE),"")</f>
        <v/>
      </c>
      <c r="I126" s="135" t="str">
        <f>+IFERROR(VLOOKUP($A126,Hoja5N!$A$2:$M$2116,11,FALSE),"")</f>
        <v/>
      </c>
      <c r="J126" s="135" t="str">
        <f>+IFERROR(VLOOKUP($A126,Hoja5N!$A$2:$M$2116,12,FALSE),"")</f>
        <v/>
      </c>
      <c r="K126" s="135" t="str">
        <f>+IFERROR(VLOOKUP($A126,Hoja5N!$A$2:$M$2116,13,FALSE),"")</f>
        <v/>
      </c>
      <c r="L126" s="135" t="str">
        <f>+IFERROR(VLOOKUP($A126,Hoja5N!$A$2:$N$2116,14,FALSE),"")</f>
        <v/>
      </c>
      <c r="M126" s="135" t="str">
        <f>+IFERROR(VLOOKUP($A126,Hoja5N!$A$2:$O$2116,15,FALSE),"")</f>
        <v/>
      </c>
      <c r="N126" s="259" t="str">
        <f>+IFERROR(VLOOKUP($A126,Hoja5N!$A$2:$P$2116,16,FALSE),"")</f>
        <v/>
      </c>
    </row>
    <row r="127" spans="1:14" ht="15" x14ac:dyDescent="0.25">
      <c r="A127" s="121">
        <v>116</v>
      </c>
      <c r="B127" s="33" t="str">
        <f>+IFERROR(VLOOKUP($A127,Hoja5N!$A$2:$M$2116,3,FALSE),"")</f>
        <v/>
      </c>
      <c r="C127" s="33" t="str">
        <f>+IFERROR(VLOOKUP($A127,Hoja5N!$A$2:$M$2116,4,FALSE),"")</f>
        <v/>
      </c>
      <c r="D127" s="135" t="str">
        <f>+IFERROR(VLOOKUP($A127,Hoja5N!$A$2:$M$2116,6,FALSE),"")</f>
        <v/>
      </c>
      <c r="E127" s="135" t="str">
        <f>+IFERROR(VLOOKUP($A127,Hoja5N!$A$2:$M$2116,7,FALSE),"")</f>
        <v/>
      </c>
      <c r="F127" s="135" t="str">
        <f>+IFERROR(VLOOKUP($A127,Hoja5N!$A$2:$M$2116,8,FALSE),"")</f>
        <v/>
      </c>
      <c r="G127" s="135" t="str">
        <f>+IFERROR(VLOOKUP($A127,Hoja5N!$A$2:$M$2116,9,FALSE),"")</f>
        <v/>
      </c>
      <c r="H127" s="135" t="str">
        <f>+IFERROR(VLOOKUP($A127,Hoja5N!$A$2:$M$2116,10,FALSE),"")</f>
        <v/>
      </c>
      <c r="I127" s="135" t="str">
        <f>+IFERROR(VLOOKUP($A127,Hoja5N!$A$2:$M$2116,11,FALSE),"")</f>
        <v/>
      </c>
      <c r="J127" s="135" t="str">
        <f>+IFERROR(VLOOKUP($A127,Hoja5N!$A$2:$M$2116,12,FALSE),"")</f>
        <v/>
      </c>
      <c r="K127" s="135" t="str">
        <f>+IFERROR(VLOOKUP($A127,Hoja5N!$A$2:$M$2116,13,FALSE),"")</f>
        <v/>
      </c>
      <c r="L127" s="135" t="str">
        <f>+IFERROR(VLOOKUP($A127,Hoja5N!$A$2:$N$2116,14,FALSE),"")</f>
        <v/>
      </c>
      <c r="M127" s="135" t="str">
        <f>+IFERROR(VLOOKUP($A127,Hoja5N!$A$2:$O$2116,15,FALSE),"")</f>
        <v/>
      </c>
      <c r="N127" s="259" t="str">
        <f>+IFERROR(VLOOKUP($A127,Hoja5N!$A$2:$P$2116,16,FALSE),"")</f>
        <v/>
      </c>
    </row>
    <row r="128" spans="1:14" ht="15" x14ac:dyDescent="0.25">
      <c r="A128" s="121">
        <v>117</v>
      </c>
      <c r="B128" s="33" t="str">
        <f>+IFERROR(VLOOKUP($A128,Hoja5N!$A$2:$M$2116,3,FALSE),"")</f>
        <v/>
      </c>
      <c r="C128" s="33" t="str">
        <f>+IFERROR(VLOOKUP($A128,Hoja5N!$A$2:$M$2116,4,FALSE),"")</f>
        <v/>
      </c>
      <c r="D128" s="135" t="str">
        <f>+IFERROR(VLOOKUP($A128,Hoja5N!$A$2:$M$2116,6,FALSE),"")</f>
        <v/>
      </c>
      <c r="E128" s="135" t="str">
        <f>+IFERROR(VLOOKUP($A128,Hoja5N!$A$2:$M$2116,7,FALSE),"")</f>
        <v/>
      </c>
      <c r="F128" s="135" t="str">
        <f>+IFERROR(VLOOKUP($A128,Hoja5N!$A$2:$M$2116,8,FALSE),"")</f>
        <v/>
      </c>
      <c r="G128" s="135" t="str">
        <f>+IFERROR(VLOOKUP($A128,Hoja5N!$A$2:$M$2116,9,FALSE),"")</f>
        <v/>
      </c>
      <c r="H128" s="135" t="str">
        <f>+IFERROR(VLOOKUP($A128,Hoja5N!$A$2:$M$2116,10,FALSE),"")</f>
        <v/>
      </c>
      <c r="I128" s="135" t="str">
        <f>+IFERROR(VLOOKUP($A128,Hoja5N!$A$2:$M$2116,11,FALSE),"")</f>
        <v/>
      </c>
      <c r="J128" s="135" t="str">
        <f>+IFERROR(VLOOKUP($A128,Hoja5N!$A$2:$M$2116,12,FALSE),"")</f>
        <v/>
      </c>
      <c r="K128" s="135" t="str">
        <f>+IFERROR(VLOOKUP($A128,Hoja5N!$A$2:$M$2116,13,FALSE),"")</f>
        <v/>
      </c>
      <c r="L128" s="135" t="str">
        <f>+IFERROR(VLOOKUP($A128,Hoja5N!$A$2:$N$2116,14,FALSE),"")</f>
        <v/>
      </c>
      <c r="M128" s="135" t="str">
        <f>+IFERROR(VLOOKUP($A128,Hoja5N!$A$2:$O$2116,15,FALSE),"")</f>
        <v/>
      </c>
      <c r="N128" s="259" t="str">
        <f>+IFERROR(VLOOKUP($A128,Hoja5N!$A$2:$P$2116,16,FALSE),"")</f>
        <v/>
      </c>
    </row>
    <row r="129" spans="1:14" ht="15" x14ac:dyDescent="0.25">
      <c r="A129" s="121">
        <v>118</v>
      </c>
      <c r="B129" s="33" t="str">
        <f>+IFERROR(VLOOKUP($A129,Hoja5N!$A$2:$M$2116,3,FALSE),"")</f>
        <v/>
      </c>
      <c r="C129" s="33" t="str">
        <f>+IFERROR(VLOOKUP($A129,Hoja5N!$A$2:$M$2116,4,FALSE),"")</f>
        <v/>
      </c>
      <c r="D129" s="135" t="str">
        <f>+IFERROR(VLOOKUP($A129,Hoja5N!$A$2:$M$2116,6,FALSE),"")</f>
        <v/>
      </c>
      <c r="E129" s="135" t="str">
        <f>+IFERROR(VLOOKUP($A129,Hoja5N!$A$2:$M$2116,7,FALSE),"")</f>
        <v/>
      </c>
      <c r="F129" s="135" t="str">
        <f>+IFERROR(VLOOKUP($A129,Hoja5N!$A$2:$M$2116,8,FALSE),"")</f>
        <v/>
      </c>
      <c r="G129" s="135" t="str">
        <f>+IFERROR(VLOOKUP($A129,Hoja5N!$A$2:$M$2116,9,FALSE),"")</f>
        <v/>
      </c>
      <c r="H129" s="135" t="str">
        <f>+IFERROR(VLOOKUP($A129,Hoja5N!$A$2:$M$2116,10,FALSE),"")</f>
        <v/>
      </c>
      <c r="I129" s="135" t="str">
        <f>+IFERROR(VLOOKUP($A129,Hoja5N!$A$2:$M$2116,11,FALSE),"")</f>
        <v/>
      </c>
      <c r="J129" s="135" t="str">
        <f>+IFERROR(VLOOKUP($A129,Hoja5N!$A$2:$M$2116,12,FALSE),"")</f>
        <v/>
      </c>
      <c r="K129" s="135" t="str">
        <f>+IFERROR(VLOOKUP($A129,Hoja5N!$A$2:$M$2116,13,FALSE),"")</f>
        <v/>
      </c>
      <c r="L129" s="135" t="str">
        <f>+IFERROR(VLOOKUP($A129,Hoja5N!$A$2:$N$2116,14,FALSE),"")</f>
        <v/>
      </c>
      <c r="M129" s="135" t="str">
        <f>+IFERROR(VLOOKUP($A129,Hoja5N!$A$2:$O$2116,15,FALSE),"")</f>
        <v/>
      </c>
      <c r="N129" s="259" t="str">
        <f>+IFERROR(VLOOKUP($A129,Hoja5N!$A$2:$P$2116,16,FALSE),"")</f>
        <v/>
      </c>
    </row>
    <row r="130" spans="1:14" ht="15" x14ac:dyDescent="0.25">
      <c r="A130" s="121">
        <v>119</v>
      </c>
      <c r="B130" s="33" t="str">
        <f>+IFERROR(VLOOKUP($A130,Hoja5N!$A$2:$M$2116,3,FALSE),"")</f>
        <v/>
      </c>
      <c r="C130" s="33" t="str">
        <f>+IFERROR(VLOOKUP($A130,Hoja5N!$A$2:$M$2116,4,FALSE),"")</f>
        <v/>
      </c>
      <c r="D130" s="135" t="str">
        <f>+IFERROR(VLOOKUP($A130,Hoja5N!$A$2:$M$2116,6,FALSE),"")</f>
        <v/>
      </c>
      <c r="E130" s="135" t="str">
        <f>+IFERROR(VLOOKUP($A130,Hoja5N!$A$2:$M$2116,7,FALSE),"")</f>
        <v/>
      </c>
      <c r="F130" s="135" t="str">
        <f>+IFERROR(VLOOKUP($A130,Hoja5N!$A$2:$M$2116,8,FALSE),"")</f>
        <v/>
      </c>
      <c r="G130" s="135" t="str">
        <f>+IFERROR(VLOOKUP($A130,Hoja5N!$A$2:$M$2116,9,FALSE),"")</f>
        <v/>
      </c>
      <c r="H130" s="135" t="str">
        <f>+IFERROR(VLOOKUP($A130,Hoja5N!$A$2:$M$2116,10,FALSE),"")</f>
        <v/>
      </c>
      <c r="I130" s="135" t="str">
        <f>+IFERROR(VLOOKUP($A130,Hoja5N!$A$2:$M$2116,11,FALSE),"")</f>
        <v/>
      </c>
      <c r="J130" s="135" t="str">
        <f>+IFERROR(VLOOKUP($A130,Hoja5N!$A$2:$M$2116,12,FALSE),"")</f>
        <v/>
      </c>
      <c r="K130" s="135" t="str">
        <f>+IFERROR(VLOOKUP($A130,Hoja5N!$A$2:$M$2116,13,FALSE),"")</f>
        <v/>
      </c>
      <c r="L130" s="135" t="str">
        <f>+IFERROR(VLOOKUP($A130,Hoja5N!$A$2:$N$2116,14,FALSE),"")</f>
        <v/>
      </c>
      <c r="M130" s="135" t="str">
        <f>+IFERROR(VLOOKUP($A130,Hoja5N!$A$2:$O$2116,15,FALSE),"")</f>
        <v/>
      </c>
      <c r="N130" s="259" t="str">
        <f>+IFERROR(VLOOKUP($A130,Hoja5N!$A$2:$P$2116,16,FALSE),"")</f>
        <v/>
      </c>
    </row>
    <row r="131" spans="1:14" ht="15" x14ac:dyDescent="0.25">
      <c r="A131" s="121">
        <v>120</v>
      </c>
      <c r="B131" s="33" t="str">
        <f>+IFERROR(VLOOKUP($A131,Hoja5N!$A$2:$M$2116,3,FALSE),"")</f>
        <v/>
      </c>
      <c r="C131" s="33" t="str">
        <f>+IFERROR(VLOOKUP($A131,Hoja5N!$A$2:$M$2116,4,FALSE),"")</f>
        <v/>
      </c>
      <c r="D131" s="135" t="str">
        <f>+IFERROR(VLOOKUP($A131,Hoja5N!$A$2:$M$2116,6,FALSE),"")</f>
        <v/>
      </c>
      <c r="E131" s="135" t="str">
        <f>+IFERROR(VLOOKUP($A131,Hoja5N!$A$2:$M$2116,7,FALSE),"")</f>
        <v/>
      </c>
      <c r="F131" s="135" t="str">
        <f>+IFERROR(VLOOKUP($A131,Hoja5N!$A$2:$M$2116,8,FALSE),"")</f>
        <v/>
      </c>
      <c r="G131" s="135" t="str">
        <f>+IFERROR(VLOOKUP($A131,Hoja5N!$A$2:$M$2116,9,FALSE),"")</f>
        <v/>
      </c>
      <c r="H131" s="135" t="str">
        <f>+IFERROR(VLOOKUP($A131,Hoja5N!$A$2:$M$2116,10,FALSE),"")</f>
        <v/>
      </c>
      <c r="I131" s="135" t="str">
        <f>+IFERROR(VLOOKUP($A131,Hoja5N!$A$2:$M$2116,11,FALSE),"")</f>
        <v/>
      </c>
      <c r="J131" s="135" t="str">
        <f>+IFERROR(VLOOKUP($A131,Hoja5N!$A$2:$M$2116,12,FALSE),"")</f>
        <v/>
      </c>
      <c r="K131" s="135" t="str">
        <f>+IFERROR(VLOOKUP($A131,Hoja5N!$A$2:$M$2116,13,FALSE),"")</f>
        <v/>
      </c>
      <c r="L131" s="135" t="str">
        <f>+IFERROR(VLOOKUP($A131,Hoja5N!$A$2:$N$2116,14,FALSE),"")</f>
        <v/>
      </c>
      <c r="M131" s="135" t="str">
        <f>+IFERROR(VLOOKUP($A131,Hoja5N!$A$2:$O$2116,15,FALSE),"")</f>
        <v/>
      </c>
      <c r="N131" s="259" t="str">
        <f>+IFERROR(VLOOKUP($A131,Hoja5N!$A$2:$P$2116,16,FALSE),"")</f>
        <v/>
      </c>
    </row>
    <row r="132" spans="1:14" ht="15" x14ac:dyDescent="0.25">
      <c r="A132" s="121">
        <v>121</v>
      </c>
      <c r="B132" s="33" t="str">
        <f>+IFERROR(VLOOKUP($A132,Hoja5N!$A$2:$M$2116,3,FALSE),"")</f>
        <v/>
      </c>
      <c r="C132" s="33" t="str">
        <f>+IFERROR(VLOOKUP($A132,Hoja5N!$A$2:$M$2116,4,FALSE),"")</f>
        <v/>
      </c>
      <c r="D132" s="135" t="str">
        <f>+IFERROR(VLOOKUP($A132,Hoja5N!$A$2:$M$2116,6,FALSE),"")</f>
        <v/>
      </c>
      <c r="E132" s="135" t="str">
        <f>+IFERROR(VLOOKUP($A132,Hoja5N!$A$2:$M$2116,7,FALSE),"")</f>
        <v/>
      </c>
      <c r="F132" s="135" t="str">
        <f>+IFERROR(VLOOKUP($A132,Hoja5N!$A$2:$M$2116,8,FALSE),"")</f>
        <v/>
      </c>
      <c r="G132" s="135" t="str">
        <f>+IFERROR(VLOOKUP($A132,Hoja5N!$A$2:$M$2116,9,FALSE),"")</f>
        <v/>
      </c>
      <c r="H132" s="135" t="str">
        <f>+IFERROR(VLOOKUP($A132,Hoja5N!$A$2:$M$2116,10,FALSE),"")</f>
        <v/>
      </c>
      <c r="I132" s="135" t="str">
        <f>+IFERROR(VLOOKUP($A132,Hoja5N!$A$2:$M$2116,11,FALSE),"")</f>
        <v/>
      </c>
      <c r="J132" s="135" t="str">
        <f>+IFERROR(VLOOKUP($A132,Hoja5N!$A$2:$M$2116,12,FALSE),"")</f>
        <v/>
      </c>
      <c r="K132" s="135" t="str">
        <f>+IFERROR(VLOOKUP($A132,Hoja5N!$A$2:$M$2116,13,FALSE),"")</f>
        <v/>
      </c>
      <c r="L132" s="135" t="str">
        <f>+IFERROR(VLOOKUP($A132,Hoja5N!$A$2:$N$2116,14,FALSE),"")</f>
        <v/>
      </c>
      <c r="M132" s="135" t="str">
        <f>+IFERROR(VLOOKUP($A132,Hoja5N!$A$2:$O$2116,15,FALSE),"")</f>
        <v/>
      </c>
      <c r="N132" s="259" t="str">
        <f>+IFERROR(VLOOKUP($A132,Hoja5N!$A$2:$P$2116,16,FALSE),"")</f>
        <v/>
      </c>
    </row>
    <row r="133" spans="1:14" ht="15" x14ac:dyDescent="0.25">
      <c r="A133" s="121">
        <v>122</v>
      </c>
      <c r="B133" s="33" t="str">
        <f>+IFERROR(VLOOKUP($A133,Hoja5N!$A$2:$M$2116,3,FALSE),"")</f>
        <v/>
      </c>
      <c r="C133" s="33" t="str">
        <f>+IFERROR(VLOOKUP($A133,Hoja5N!$A$2:$M$2116,4,FALSE),"")</f>
        <v/>
      </c>
      <c r="D133" s="135" t="str">
        <f>+IFERROR(VLOOKUP($A133,Hoja5N!$A$2:$M$2116,6,FALSE),"")</f>
        <v/>
      </c>
      <c r="E133" s="135" t="str">
        <f>+IFERROR(VLOOKUP($A133,Hoja5N!$A$2:$M$2116,7,FALSE),"")</f>
        <v/>
      </c>
      <c r="F133" s="135" t="str">
        <f>+IFERROR(VLOOKUP($A133,Hoja5N!$A$2:$M$2116,8,FALSE),"")</f>
        <v/>
      </c>
      <c r="G133" s="135" t="str">
        <f>+IFERROR(VLOOKUP($A133,Hoja5N!$A$2:$M$2116,9,FALSE),"")</f>
        <v/>
      </c>
      <c r="H133" s="135" t="str">
        <f>+IFERROR(VLOOKUP($A133,Hoja5N!$A$2:$M$2116,10,FALSE),"")</f>
        <v/>
      </c>
      <c r="I133" s="135" t="str">
        <f>+IFERROR(VLOOKUP($A133,Hoja5N!$A$2:$M$2116,11,FALSE),"")</f>
        <v/>
      </c>
      <c r="J133" s="135" t="str">
        <f>+IFERROR(VLOOKUP($A133,Hoja5N!$A$2:$M$2116,12,FALSE),"")</f>
        <v/>
      </c>
      <c r="K133" s="135" t="str">
        <f>+IFERROR(VLOOKUP($A133,Hoja5N!$A$2:$M$2116,13,FALSE),"")</f>
        <v/>
      </c>
      <c r="L133" s="135" t="str">
        <f>+IFERROR(VLOOKUP($A133,Hoja5N!$A$2:$N$2116,14,FALSE),"")</f>
        <v/>
      </c>
      <c r="M133" s="135" t="str">
        <f>+IFERROR(VLOOKUP($A133,Hoja5N!$A$2:$O$2116,15,FALSE),"")</f>
        <v/>
      </c>
      <c r="N133" s="259" t="str">
        <f>+IFERROR(VLOOKUP($A133,Hoja5N!$A$2:$P$2116,16,FALSE),"")</f>
        <v/>
      </c>
    </row>
    <row r="134" spans="1:14" ht="15" x14ac:dyDescent="0.25">
      <c r="A134" s="121">
        <v>123</v>
      </c>
      <c r="B134" s="33" t="str">
        <f>+IFERROR(VLOOKUP($A134,Hoja5N!$A$2:$M$2116,3,FALSE),"")</f>
        <v/>
      </c>
      <c r="C134" s="33" t="str">
        <f>+IFERROR(VLOOKUP($A134,Hoja5N!$A$2:$M$2116,4,FALSE),"")</f>
        <v/>
      </c>
      <c r="D134" s="135" t="str">
        <f>+IFERROR(VLOOKUP($A134,Hoja5N!$A$2:$M$2116,6,FALSE),"")</f>
        <v/>
      </c>
      <c r="E134" s="135" t="str">
        <f>+IFERROR(VLOOKUP($A134,Hoja5N!$A$2:$M$2116,7,FALSE),"")</f>
        <v/>
      </c>
      <c r="F134" s="135" t="str">
        <f>+IFERROR(VLOOKUP($A134,Hoja5N!$A$2:$M$2116,8,FALSE),"")</f>
        <v/>
      </c>
      <c r="G134" s="135" t="str">
        <f>+IFERROR(VLOOKUP($A134,Hoja5N!$A$2:$M$2116,9,FALSE),"")</f>
        <v/>
      </c>
      <c r="H134" s="135" t="str">
        <f>+IFERROR(VLOOKUP($A134,Hoja5N!$A$2:$M$2116,10,FALSE),"")</f>
        <v/>
      </c>
      <c r="I134" s="135" t="str">
        <f>+IFERROR(VLOOKUP($A134,Hoja5N!$A$2:$M$2116,11,FALSE),"")</f>
        <v/>
      </c>
      <c r="J134" s="135" t="str">
        <f>+IFERROR(VLOOKUP($A134,Hoja5N!$A$2:$M$2116,12,FALSE),"")</f>
        <v/>
      </c>
      <c r="K134" s="135" t="str">
        <f>+IFERROR(VLOOKUP($A134,Hoja5N!$A$2:$M$2116,13,FALSE),"")</f>
        <v/>
      </c>
      <c r="L134" s="135" t="str">
        <f>+IFERROR(VLOOKUP($A134,Hoja5N!$A$2:$N$2116,14,FALSE),"")</f>
        <v/>
      </c>
      <c r="M134" s="135" t="str">
        <f>+IFERROR(VLOOKUP($A134,Hoja5N!$A$2:$O$2116,15,FALSE),"")</f>
        <v/>
      </c>
      <c r="N134" s="259" t="str">
        <f>+IFERROR(VLOOKUP($A134,Hoja5N!$A$2:$P$2116,16,FALSE),"")</f>
        <v/>
      </c>
    </row>
    <row r="135" spans="1:14" ht="15" x14ac:dyDescent="0.25">
      <c r="A135" s="121">
        <v>124</v>
      </c>
      <c r="B135" s="33" t="str">
        <f>+IFERROR(VLOOKUP($A135,Hoja5N!$A$2:$M$2116,3,FALSE),"")</f>
        <v/>
      </c>
      <c r="C135" s="33" t="str">
        <f>+IFERROR(VLOOKUP($A135,Hoja5N!$A$2:$M$2116,4,FALSE),"")</f>
        <v/>
      </c>
      <c r="D135" s="135" t="str">
        <f>+IFERROR(VLOOKUP($A135,Hoja5N!$A$2:$M$2116,6,FALSE),"")</f>
        <v/>
      </c>
      <c r="E135" s="135" t="str">
        <f>+IFERROR(VLOOKUP($A135,Hoja5N!$A$2:$M$2116,7,FALSE),"")</f>
        <v/>
      </c>
      <c r="F135" s="135" t="str">
        <f>+IFERROR(VLOOKUP($A135,Hoja5N!$A$2:$M$2116,8,FALSE),"")</f>
        <v/>
      </c>
      <c r="G135" s="135" t="str">
        <f>+IFERROR(VLOOKUP($A135,Hoja5N!$A$2:$M$2116,9,FALSE),"")</f>
        <v/>
      </c>
      <c r="H135" s="135" t="str">
        <f>+IFERROR(VLOOKUP($A135,Hoja5N!$A$2:$M$2116,10,FALSE),"")</f>
        <v/>
      </c>
      <c r="I135" s="135" t="str">
        <f>+IFERROR(VLOOKUP($A135,Hoja5N!$A$2:$M$2116,11,FALSE),"")</f>
        <v/>
      </c>
      <c r="J135" s="135" t="str">
        <f>+IFERROR(VLOOKUP($A135,Hoja5N!$A$2:$M$2116,12,FALSE),"")</f>
        <v/>
      </c>
      <c r="K135" s="135" t="str">
        <f>+IFERROR(VLOOKUP($A135,Hoja5N!$A$2:$M$2116,13,FALSE),"")</f>
        <v/>
      </c>
      <c r="L135" s="135" t="str">
        <f>+IFERROR(VLOOKUP($A135,Hoja5N!$A$2:$N$2116,14,FALSE),"")</f>
        <v/>
      </c>
      <c r="M135" s="135" t="str">
        <f>+IFERROR(VLOOKUP($A135,Hoja5N!$A$2:$O$2116,15,FALSE),"")</f>
        <v/>
      </c>
      <c r="N135" s="259" t="str">
        <f>+IFERROR(VLOOKUP($A135,Hoja5N!$A$2:$P$2116,16,FALSE),"")</f>
        <v/>
      </c>
    </row>
    <row r="136" spans="1:14" ht="15" x14ac:dyDescent="0.25">
      <c r="A136" s="121">
        <v>125</v>
      </c>
      <c r="B136" s="33" t="str">
        <f>+IFERROR(VLOOKUP($A136,Hoja5N!$A$2:$M$2116,3,FALSE),"")</f>
        <v/>
      </c>
      <c r="C136" s="33" t="str">
        <f>+IFERROR(VLOOKUP($A136,Hoja5N!$A$2:$M$2116,4,FALSE),"")</f>
        <v/>
      </c>
      <c r="D136" s="135" t="str">
        <f>+IFERROR(VLOOKUP($A136,Hoja5N!$A$2:$M$2116,6,FALSE),"")</f>
        <v/>
      </c>
      <c r="E136" s="135" t="str">
        <f>+IFERROR(VLOOKUP($A136,Hoja5N!$A$2:$M$2116,7,FALSE),"")</f>
        <v/>
      </c>
      <c r="F136" s="135" t="str">
        <f>+IFERROR(VLOOKUP($A136,Hoja5N!$A$2:$M$2116,8,FALSE),"")</f>
        <v/>
      </c>
      <c r="G136" s="135" t="str">
        <f>+IFERROR(VLOOKUP($A136,Hoja5N!$A$2:$M$2116,9,FALSE),"")</f>
        <v/>
      </c>
      <c r="H136" s="135" t="str">
        <f>+IFERROR(VLOOKUP($A136,Hoja5N!$A$2:$M$2116,10,FALSE),"")</f>
        <v/>
      </c>
      <c r="I136" s="135" t="str">
        <f>+IFERROR(VLOOKUP($A136,Hoja5N!$A$2:$M$2116,11,FALSE),"")</f>
        <v/>
      </c>
      <c r="J136" s="135" t="str">
        <f>+IFERROR(VLOOKUP($A136,Hoja5N!$A$2:$M$2116,12,FALSE),"")</f>
        <v/>
      </c>
      <c r="K136" s="135" t="str">
        <f>+IFERROR(VLOOKUP($A136,Hoja5N!$A$2:$M$2116,13,FALSE),"")</f>
        <v/>
      </c>
      <c r="L136" s="135" t="str">
        <f>+IFERROR(VLOOKUP($A136,Hoja5N!$A$2:$N$2116,14,FALSE),"")</f>
        <v/>
      </c>
      <c r="M136" s="135" t="str">
        <f>+IFERROR(VLOOKUP($A136,Hoja5N!$A$2:$O$2116,15,FALSE),"")</f>
        <v/>
      </c>
      <c r="N136" s="259" t="str">
        <f>+IFERROR(VLOOKUP($A136,Hoja5N!$A$2:$P$2116,16,FALSE),"")</f>
        <v/>
      </c>
    </row>
    <row r="137" spans="1:14" ht="15" x14ac:dyDescent="0.25">
      <c r="A137" s="121">
        <v>126</v>
      </c>
      <c r="B137" s="33" t="str">
        <f>+IFERROR(VLOOKUP($A137,Hoja5N!$A$2:$M$2116,3,FALSE),"")</f>
        <v/>
      </c>
      <c r="C137" s="33" t="str">
        <f>+IFERROR(VLOOKUP($A137,Hoja5N!$A$2:$M$2116,4,FALSE),"")</f>
        <v/>
      </c>
      <c r="D137" s="135" t="str">
        <f>+IFERROR(VLOOKUP($A137,Hoja5N!$A$2:$M$2116,6,FALSE),"")</f>
        <v/>
      </c>
      <c r="E137" s="135" t="str">
        <f>+IFERROR(VLOOKUP($A137,Hoja5N!$A$2:$M$2116,7,FALSE),"")</f>
        <v/>
      </c>
      <c r="F137" s="135" t="str">
        <f>+IFERROR(VLOOKUP($A137,Hoja5N!$A$2:$M$2116,8,FALSE),"")</f>
        <v/>
      </c>
      <c r="G137" s="135" t="str">
        <f>+IFERROR(VLOOKUP($A137,Hoja5N!$A$2:$M$2116,9,FALSE),"")</f>
        <v/>
      </c>
      <c r="H137" s="135" t="str">
        <f>+IFERROR(VLOOKUP($A137,Hoja5N!$A$2:$M$2116,10,FALSE),"")</f>
        <v/>
      </c>
      <c r="I137" s="135" t="str">
        <f>+IFERROR(VLOOKUP($A137,Hoja5N!$A$2:$M$2116,11,FALSE),"")</f>
        <v/>
      </c>
      <c r="J137" s="135" t="str">
        <f>+IFERROR(VLOOKUP($A137,Hoja5N!$A$2:$M$2116,12,FALSE),"")</f>
        <v/>
      </c>
      <c r="K137" s="135" t="str">
        <f>+IFERROR(VLOOKUP($A137,Hoja5N!$A$2:$M$2116,13,FALSE),"")</f>
        <v/>
      </c>
      <c r="L137" s="135" t="str">
        <f>+IFERROR(VLOOKUP($A137,Hoja5N!$A$2:$N$2116,14,FALSE),"")</f>
        <v/>
      </c>
      <c r="M137" s="135" t="str">
        <f>+IFERROR(VLOOKUP($A137,Hoja5N!$A$2:$O$2116,15,FALSE),"")</f>
        <v/>
      </c>
      <c r="N137" s="259" t="str">
        <f>+IFERROR(VLOOKUP($A137,Hoja5N!$A$2:$P$2116,16,FALSE),"")</f>
        <v/>
      </c>
    </row>
    <row r="138" spans="1:14" ht="15" x14ac:dyDescent="0.25">
      <c r="A138" s="121">
        <v>127</v>
      </c>
      <c r="B138" s="33" t="str">
        <f>+IFERROR(VLOOKUP($A138,Hoja5N!$A$2:$M$2116,3,FALSE),"")</f>
        <v/>
      </c>
      <c r="C138" s="33" t="str">
        <f>+IFERROR(VLOOKUP($A138,Hoja5N!$A$2:$M$2116,4,FALSE),"")</f>
        <v/>
      </c>
      <c r="D138" s="135" t="str">
        <f>+IFERROR(VLOOKUP($A138,Hoja5N!$A$2:$M$2116,6,FALSE),"")</f>
        <v/>
      </c>
      <c r="E138" s="135" t="str">
        <f>+IFERROR(VLOOKUP($A138,Hoja5N!$A$2:$M$2116,7,FALSE),"")</f>
        <v/>
      </c>
      <c r="F138" s="135" t="str">
        <f>+IFERROR(VLOOKUP($A138,Hoja5N!$A$2:$M$2116,8,FALSE),"")</f>
        <v/>
      </c>
      <c r="G138" s="135" t="str">
        <f>+IFERROR(VLOOKUP($A138,Hoja5N!$A$2:$M$2116,9,FALSE),"")</f>
        <v/>
      </c>
      <c r="H138" s="135" t="str">
        <f>+IFERROR(VLOOKUP($A138,Hoja5N!$A$2:$M$2116,10,FALSE),"")</f>
        <v/>
      </c>
      <c r="I138" s="135" t="str">
        <f>+IFERROR(VLOOKUP($A138,Hoja5N!$A$2:$M$2116,11,FALSE),"")</f>
        <v/>
      </c>
      <c r="J138" s="135" t="str">
        <f>+IFERROR(VLOOKUP($A138,Hoja5N!$A$2:$M$2116,12,FALSE),"")</f>
        <v/>
      </c>
      <c r="K138" s="135" t="str">
        <f>+IFERROR(VLOOKUP($A138,Hoja5N!$A$2:$M$2116,13,FALSE),"")</f>
        <v/>
      </c>
      <c r="L138" s="135" t="str">
        <f>+IFERROR(VLOOKUP($A138,Hoja5N!$A$2:$N$2116,14,FALSE),"")</f>
        <v/>
      </c>
      <c r="M138" s="135" t="str">
        <f>+IFERROR(VLOOKUP($A138,Hoja5N!$A$2:$O$2116,15,FALSE),"")</f>
        <v/>
      </c>
      <c r="N138" s="259" t="str">
        <f>+IFERROR(VLOOKUP($A138,Hoja5N!$A$2:$P$2116,16,FALSE),"")</f>
        <v/>
      </c>
    </row>
    <row r="139" spans="1:14" ht="15" x14ac:dyDescent="0.25">
      <c r="A139" s="121">
        <v>128</v>
      </c>
      <c r="B139" s="33" t="str">
        <f>+IFERROR(VLOOKUP($A139,Hoja5N!$A$2:$M$2116,3,FALSE),"")</f>
        <v/>
      </c>
      <c r="C139" s="33" t="str">
        <f>+IFERROR(VLOOKUP($A139,Hoja5N!$A$2:$M$2116,4,FALSE),"")</f>
        <v/>
      </c>
      <c r="D139" s="135" t="str">
        <f>+IFERROR(VLOOKUP($A139,Hoja5N!$A$2:$M$2116,6,FALSE),"")</f>
        <v/>
      </c>
      <c r="E139" s="135" t="str">
        <f>+IFERROR(VLOOKUP($A139,Hoja5N!$A$2:$M$2116,7,FALSE),"")</f>
        <v/>
      </c>
      <c r="F139" s="135" t="str">
        <f>+IFERROR(VLOOKUP($A139,Hoja5N!$A$2:$M$2116,8,FALSE),"")</f>
        <v/>
      </c>
      <c r="G139" s="135" t="str">
        <f>+IFERROR(VLOOKUP($A139,Hoja5N!$A$2:$M$2116,9,FALSE),"")</f>
        <v/>
      </c>
      <c r="H139" s="135" t="str">
        <f>+IFERROR(VLOOKUP($A139,Hoja5N!$A$2:$M$2116,10,FALSE),"")</f>
        <v/>
      </c>
      <c r="I139" s="135" t="str">
        <f>+IFERROR(VLOOKUP($A139,Hoja5N!$A$2:$M$2116,11,FALSE),"")</f>
        <v/>
      </c>
      <c r="J139" s="135" t="str">
        <f>+IFERROR(VLOOKUP($A139,Hoja5N!$A$2:$M$2116,12,FALSE),"")</f>
        <v/>
      </c>
      <c r="K139" s="135" t="str">
        <f>+IFERROR(VLOOKUP($A139,Hoja5N!$A$2:$M$2116,13,FALSE),"")</f>
        <v/>
      </c>
      <c r="L139" s="135" t="str">
        <f>+IFERROR(VLOOKUP($A139,Hoja5N!$A$2:$N$2116,14,FALSE),"")</f>
        <v/>
      </c>
      <c r="M139" s="135" t="str">
        <f>+IFERROR(VLOOKUP($A139,Hoja5N!$A$2:$O$2116,15,FALSE),"")</f>
        <v/>
      </c>
      <c r="N139" s="259" t="str">
        <f>+IFERROR(VLOOKUP($A139,Hoja5N!$A$2:$P$2116,16,FALSE),"")</f>
        <v/>
      </c>
    </row>
    <row r="140" spans="1:14" ht="15" x14ac:dyDescent="0.25">
      <c r="A140" s="121">
        <v>129</v>
      </c>
      <c r="B140" s="33" t="str">
        <f>+IFERROR(VLOOKUP($A140,Hoja5N!$A$2:$M$2116,3,FALSE),"")</f>
        <v/>
      </c>
      <c r="C140" s="33" t="str">
        <f>+IFERROR(VLOOKUP($A140,Hoja5N!$A$2:$M$2116,4,FALSE),"")</f>
        <v/>
      </c>
      <c r="D140" s="135" t="str">
        <f>+IFERROR(VLOOKUP($A140,Hoja5N!$A$2:$M$2116,6,FALSE),"")</f>
        <v/>
      </c>
      <c r="E140" s="135" t="str">
        <f>+IFERROR(VLOOKUP($A140,Hoja5N!$A$2:$M$2116,7,FALSE),"")</f>
        <v/>
      </c>
      <c r="F140" s="135" t="str">
        <f>+IFERROR(VLOOKUP($A140,Hoja5N!$A$2:$M$2116,8,FALSE),"")</f>
        <v/>
      </c>
      <c r="G140" s="135" t="str">
        <f>+IFERROR(VLOOKUP($A140,Hoja5N!$A$2:$M$2116,9,FALSE),"")</f>
        <v/>
      </c>
      <c r="H140" s="135" t="str">
        <f>+IFERROR(VLOOKUP($A140,Hoja5N!$A$2:$M$2116,10,FALSE),"")</f>
        <v/>
      </c>
      <c r="I140" s="135" t="str">
        <f>+IFERROR(VLOOKUP($A140,Hoja5N!$A$2:$M$2116,11,FALSE),"")</f>
        <v/>
      </c>
      <c r="J140" s="135" t="str">
        <f>+IFERROR(VLOOKUP($A140,Hoja5N!$A$2:$M$2116,12,FALSE),"")</f>
        <v/>
      </c>
      <c r="K140" s="135" t="str">
        <f>+IFERROR(VLOOKUP($A140,Hoja5N!$A$2:$M$2116,13,FALSE),"")</f>
        <v/>
      </c>
      <c r="L140" s="135" t="str">
        <f>+IFERROR(VLOOKUP($A140,Hoja5N!$A$2:$N$2116,14,FALSE),"")</f>
        <v/>
      </c>
      <c r="M140" s="135" t="str">
        <f>+IFERROR(VLOOKUP($A140,Hoja5N!$A$2:$O$2116,15,FALSE),"")</f>
        <v/>
      </c>
      <c r="N140" s="259" t="str">
        <f>+IFERROR(VLOOKUP($A140,Hoja5N!$A$2:$P$2116,16,FALSE),"")</f>
        <v/>
      </c>
    </row>
    <row r="141" spans="1:14" ht="15.75" thickBot="1" x14ac:dyDescent="0.3">
      <c r="A141" s="122">
        <v>130</v>
      </c>
      <c r="B141" s="174" t="str">
        <f>+IFERROR(VLOOKUP($A141,Hoja5N!$A$2:$M$2116,3,FALSE),"")</f>
        <v/>
      </c>
      <c r="C141" s="174" t="str">
        <f>+IFERROR(VLOOKUP($A141,Hoja5N!$A$2:$M$2116,4,FALSE),"")</f>
        <v/>
      </c>
      <c r="D141" s="163" t="str">
        <f>+IFERROR(VLOOKUP($A141,Hoja5N!$A$2:$M$2116,6,FALSE),"")</f>
        <v/>
      </c>
      <c r="E141" s="163" t="str">
        <f>+IFERROR(VLOOKUP($A141,Hoja5N!$A$2:$M$2116,7,FALSE),"")</f>
        <v/>
      </c>
      <c r="F141" s="163" t="str">
        <f>+IFERROR(VLOOKUP($A141,Hoja5N!$A$2:$M$2116,8,FALSE),"")</f>
        <v/>
      </c>
      <c r="G141" s="163" t="str">
        <f>+IFERROR(VLOOKUP($A141,Hoja5N!$A$2:$M$2116,9,FALSE),"")</f>
        <v/>
      </c>
      <c r="H141" s="163" t="str">
        <f>+IFERROR(VLOOKUP($A141,Hoja5N!$A$2:$M$2116,10,FALSE),"")</f>
        <v/>
      </c>
      <c r="I141" s="163" t="str">
        <f>+IFERROR(VLOOKUP($A141,Hoja5N!$A$2:$M$2116,11,FALSE),"")</f>
        <v/>
      </c>
      <c r="J141" s="163" t="str">
        <f>+IFERROR(VLOOKUP($A141,Hoja5N!$A$2:$M$2116,12,FALSE),"")</f>
        <v/>
      </c>
      <c r="K141" s="163" t="str">
        <f>+IFERROR(VLOOKUP($A141,Hoja5N!$A$2:$M$2116,13,FALSE),"")</f>
        <v/>
      </c>
      <c r="L141" s="163" t="str">
        <f>+IFERROR(VLOOKUP($A141,Hoja5N!$A$2:$N$2116,14,FALSE),"")</f>
        <v/>
      </c>
      <c r="M141" s="163" t="str">
        <f>+IFERROR(VLOOKUP($A141,Hoja5N!$A$2:$O$2116,15,FALSE),"")</f>
        <v/>
      </c>
      <c r="N141" s="260" t="str">
        <f>+IFERROR(VLOOKUP($A141,Hoja5N!$A$2:$P$2116,16,FALSE),"")</f>
        <v/>
      </c>
    </row>
    <row r="142" spans="1:14" ht="15" x14ac:dyDescent="0.25"/>
  </sheetData>
  <sheetProtection algorithmName="SHA-512" hashValue="ixK6KHQYti1QalDTN6ixfJmY5dIlqCvNSEq6SC3JtxlIHmwtBcMdiZo1big+B51FzHZuiSyLW/9xnGygbQzEqg==" saltValue="yeq7oYqJj2uzuwQnD+ziNA==" spinCount="100000" sheet="1" objects="1" scenarios="1"/>
  <mergeCells count="3">
    <mergeCell ref="B6:M6"/>
    <mergeCell ref="B7:M7"/>
    <mergeCell ref="B8:M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EFF6-E661-498A-8CD6-97860B0AB835}">
  <sheetPr codeName="Hoja11"/>
  <dimension ref="A1:P1124"/>
  <sheetViews>
    <sheetView topLeftCell="A1087" workbookViewId="0">
      <selection activeCell="P1121" sqref="P1121"/>
    </sheetView>
  </sheetViews>
  <sheetFormatPr baseColWidth="10" defaultColWidth="11.42578125" defaultRowHeight="15" x14ac:dyDescent="0.25"/>
  <cols>
    <col min="4" max="4" width="18" customWidth="1"/>
  </cols>
  <sheetData>
    <row r="1" spans="1:16" x14ac:dyDescent="0.25">
      <c r="C1" s="127" t="s">
        <v>1219</v>
      </c>
    </row>
    <row r="2" spans="1:16" x14ac:dyDescent="0.25">
      <c r="C2" s="127" t="s">
        <v>78</v>
      </c>
      <c r="D2" s="127" t="s">
        <v>1220</v>
      </c>
      <c r="E2" s="128">
        <v>2010</v>
      </c>
      <c r="F2" s="128">
        <v>2011</v>
      </c>
      <c r="G2" s="128">
        <v>2012</v>
      </c>
      <c r="H2" s="128">
        <v>2013</v>
      </c>
      <c r="I2" s="128">
        <v>2014</v>
      </c>
      <c r="J2" s="128">
        <v>2015</v>
      </c>
      <c r="K2" s="128">
        <v>2016</v>
      </c>
      <c r="L2" s="129">
        <v>2017</v>
      </c>
      <c r="M2" s="129">
        <v>2018</v>
      </c>
      <c r="N2" s="129">
        <v>2019</v>
      </c>
      <c r="O2" s="129">
        <v>2020</v>
      </c>
      <c r="P2" s="129">
        <v>2021</v>
      </c>
    </row>
    <row r="3" spans="1:16" x14ac:dyDescent="0.25">
      <c r="A3" s="38">
        <f>+COUNTIF($B$1:B3,ESTADISTICAS!B$9)</f>
        <v>0</v>
      </c>
      <c r="B3">
        <v>5</v>
      </c>
      <c r="C3">
        <v>5001</v>
      </c>
      <c r="D3" t="s">
        <v>1230</v>
      </c>
      <c r="E3">
        <v>0.90168717240278684</v>
      </c>
      <c r="F3">
        <v>0.92331900897637953</v>
      </c>
      <c r="G3">
        <v>0.93852693809365628</v>
      </c>
      <c r="H3">
        <v>1.0130894165710396</v>
      </c>
      <c r="I3">
        <v>1.0538094493487047</v>
      </c>
      <c r="J3">
        <v>1.0758945493139263</v>
      </c>
      <c r="K3">
        <v>1.1088895753629733</v>
      </c>
      <c r="L3">
        <v>1.1351260889938701</v>
      </c>
      <c r="M3">
        <v>1.1621246469808457</v>
      </c>
      <c r="N3">
        <v>1.1291053556643378</v>
      </c>
      <c r="O3">
        <v>1.1041375351418183</v>
      </c>
      <c r="P3">
        <v>1.1622732454649094</v>
      </c>
    </row>
    <row r="4" spans="1:16" x14ac:dyDescent="0.25">
      <c r="A4" s="38">
        <f>+COUNTIF($B$1:B4,ESTADISTICAS!B$9)</f>
        <v>0</v>
      </c>
      <c r="B4">
        <v>5</v>
      </c>
      <c r="C4">
        <v>5002</v>
      </c>
      <c r="D4" t="s">
        <v>1231</v>
      </c>
      <c r="E4">
        <v>1.9988577955454025E-2</v>
      </c>
      <c r="F4">
        <v>2.8781038374717832E-2</v>
      </c>
      <c r="G4">
        <v>3.4521158129175944E-2</v>
      </c>
      <c r="H4">
        <v>7.6026637069922312E-2</v>
      </c>
      <c r="I4">
        <v>4.1666666666666664E-2</v>
      </c>
      <c r="J4">
        <v>1.8411967779056387E-2</v>
      </c>
      <c r="K4">
        <v>0</v>
      </c>
      <c r="L4">
        <v>8.5247883917775089E-2</v>
      </c>
      <c r="M4">
        <v>0</v>
      </c>
      <c r="N4">
        <v>0</v>
      </c>
      <c r="O4">
        <v>0</v>
      </c>
      <c r="P4">
        <v>0</v>
      </c>
    </row>
    <row r="5" spans="1:16" x14ac:dyDescent="0.25">
      <c r="A5" s="38">
        <f>+COUNTIF($B$1:B5,ESTADISTICAS!B$9)</f>
        <v>0</v>
      </c>
      <c r="B5">
        <v>5</v>
      </c>
      <c r="C5">
        <v>5004</v>
      </c>
      <c r="D5" t="s">
        <v>1232</v>
      </c>
      <c r="E5">
        <v>0</v>
      </c>
      <c r="F5">
        <v>0</v>
      </c>
      <c r="G5">
        <v>4.2016806722689074E-3</v>
      </c>
      <c r="H5">
        <v>4.11522633744856E-3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 x14ac:dyDescent="0.25">
      <c r="A6" s="38">
        <f>+COUNTIF($B$1:B6,ESTADISTICAS!B$9)</f>
        <v>0</v>
      </c>
      <c r="B6">
        <v>5</v>
      </c>
      <c r="C6">
        <v>5021</v>
      </c>
      <c r="D6" t="s">
        <v>1233</v>
      </c>
      <c r="E6">
        <v>9.0293453724604959E-3</v>
      </c>
      <c r="F6">
        <v>0</v>
      </c>
      <c r="G6">
        <v>4.9627791563275434E-3</v>
      </c>
      <c r="H6">
        <v>5.1813471502590676E-3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5">
      <c r="A7" s="38">
        <f>+COUNTIF($B$1:B7,ESTADISTICAS!B$9)</f>
        <v>0</v>
      </c>
      <c r="B7">
        <v>5</v>
      </c>
      <c r="C7">
        <v>5030</v>
      </c>
      <c r="D7" t="s">
        <v>1234</v>
      </c>
      <c r="E7">
        <v>6.554081222356252E-2</v>
      </c>
      <c r="F7">
        <v>5.9382422802850353E-2</v>
      </c>
      <c r="G7">
        <v>3.9937353171495694E-2</v>
      </c>
      <c r="H7">
        <v>3.556242752222652E-2</v>
      </c>
      <c r="I7">
        <v>8.130081300813009E-3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 s="38">
        <f>+COUNTIF($B$1:B8,ESTADISTICAS!B$9)</f>
        <v>0</v>
      </c>
      <c r="B8">
        <v>5</v>
      </c>
      <c r="C8">
        <v>5031</v>
      </c>
      <c r="D8" t="s">
        <v>1235</v>
      </c>
      <c r="E8">
        <v>9.5663835493965135E-2</v>
      </c>
      <c r="F8">
        <v>0.17274305555555555</v>
      </c>
      <c r="G8">
        <v>0.11125158027812895</v>
      </c>
      <c r="H8">
        <v>0.1216996699669967</v>
      </c>
      <c r="I8">
        <v>0.12469337694194603</v>
      </c>
      <c r="J8">
        <v>0.11577660008153282</v>
      </c>
      <c r="K8">
        <v>8.5585585585585586E-2</v>
      </c>
      <c r="L8">
        <v>8.1069958847736628E-2</v>
      </c>
      <c r="M8">
        <v>7.5072583990045627E-2</v>
      </c>
      <c r="N8">
        <v>3.3443435177539227E-2</v>
      </c>
      <c r="O8">
        <v>1.2401818933443572E-3</v>
      </c>
      <c r="P8">
        <v>1.0806317539484621E-2</v>
      </c>
    </row>
    <row r="9" spans="1:16" x14ac:dyDescent="0.25">
      <c r="A9" s="38">
        <f>+COUNTIF($B$1:B9,ESTADISTICAS!B$9)</f>
        <v>0</v>
      </c>
      <c r="B9">
        <v>5</v>
      </c>
      <c r="C9">
        <v>5034</v>
      </c>
      <c r="D9" t="s">
        <v>1236</v>
      </c>
      <c r="E9">
        <v>6.5329357549471403E-2</v>
      </c>
      <c r="F9">
        <v>0.21108459294616813</v>
      </c>
      <c r="G9">
        <v>0.19714285714285715</v>
      </c>
      <c r="H9">
        <v>0.1815147625160462</v>
      </c>
      <c r="I9">
        <v>0.1668802871058703</v>
      </c>
      <c r="J9">
        <v>0.20598864223025296</v>
      </c>
      <c r="K9">
        <v>0.18293319415448853</v>
      </c>
      <c r="L9">
        <v>0.1778248213813178</v>
      </c>
      <c r="M9">
        <v>0.16684073107049607</v>
      </c>
      <c r="N9">
        <v>0.15728563913729615</v>
      </c>
      <c r="O9">
        <v>0.12519893899204243</v>
      </c>
      <c r="P9">
        <v>0.1051930758988016</v>
      </c>
    </row>
    <row r="10" spans="1:16" x14ac:dyDescent="0.25">
      <c r="A10" s="38">
        <f>+COUNTIF($B$1:B10,ESTADISTICAS!B$9)</f>
        <v>0</v>
      </c>
      <c r="B10">
        <v>5</v>
      </c>
      <c r="C10">
        <v>5036</v>
      </c>
      <c r="D10" t="s">
        <v>1237</v>
      </c>
      <c r="E10">
        <v>0</v>
      </c>
      <c r="F10">
        <v>0</v>
      </c>
      <c r="G10">
        <v>8.5487077534791248E-2</v>
      </c>
      <c r="H10">
        <v>8.6444007858546168E-2</v>
      </c>
      <c r="I10">
        <v>5.0880626223091974E-2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 s="38">
        <f>+COUNTIF($B$1:B11,ESTADISTICAS!B$9)</f>
        <v>0</v>
      </c>
      <c r="B11">
        <v>5</v>
      </c>
      <c r="C11">
        <v>5038</v>
      </c>
      <c r="D11" t="s">
        <v>1238</v>
      </c>
      <c r="E11">
        <v>1.054481546572935E-2</v>
      </c>
      <c r="F11">
        <v>0</v>
      </c>
      <c r="G11">
        <v>1.9281332164767746E-2</v>
      </c>
      <c r="H11">
        <v>2.9151943462897525E-2</v>
      </c>
      <c r="I11">
        <v>1.6057091882247992E-2</v>
      </c>
      <c r="J11">
        <v>1.6333938294010888E-2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 s="38">
        <f>+COUNTIF($B$1:B12,ESTADISTICAS!B$9)</f>
        <v>0</v>
      </c>
      <c r="B12">
        <v>5</v>
      </c>
      <c r="C12">
        <v>5040</v>
      </c>
      <c r="D12" t="s">
        <v>1239</v>
      </c>
      <c r="E12">
        <v>0.10473372781065089</v>
      </c>
      <c r="F12">
        <v>0.12011661807580175</v>
      </c>
      <c r="G12">
        <v>6.1849710982658956E-2</v>
      </c>
      <c r="H12">
        <v>3.951890034364261E-2</v>
      </c>
      <c r="I12">
        <v>0</v>
      </c>
      <c r="J12">
        <v>2.919290211791643E-2</v>
      </c>
      <c r="K12">
        <v>0</v>
      </c>
      <c r="L12">
        <v>0</v>
      </c>
      <c r="M12">
        <v>0</v>
      </c>
      <c r="N12">
        <v>5.7240984544934168E-4</v>
      </c>
      <c r="O12">
        <v>0</v>
      </c>
      <c r="P12">
        <v>0</v>
      </c>
    </row>
    <row r="13" spans="1:16" x14ac:dyDescent="0.25">
      <c r="A13" s="38">
        <f>+COUNTIF($B$1:B13,ESTADISTICAS!B$9)</f>
        <v>0</v>
      </c>
      <c r="B13">
        <v>5</v>
      </c>
      <c r="C13">
        <v>5042</v>
      </c>
      <c r="D13" t="s">
        <v>2229</v>
      </c>
      <c r="E13">
        <v>0.28577699736611062</v>
      </c>
      <c r="F13">
        <v>0.33522727272727271</v>
      </c>
      <c r="G13">
        <v>0.30572419774501303</v>
      </c>
      <c r="H13">
        <v>0.35261113508847647</v>
      </c>
      <c r="I13">
        <v>0.43388072601555749</v>
      </c>
      <c r="J13">
        <v>0.53365175857577074</v>
      </c>
      <c r="K13">
        <v>0.58274956217162877</v>
      </c>
      <c r="L13">
        <v>0.70813186813186813</v>
      </c>
      <c r="M13">
        <v>0.72419928825622781</v>
      </c>
      <c r="N13">
        <v>0.57845328565042464</v>
      </c>
      <c r="O13">
        <v>0.75304191077061744</v>
      </c>
      <c r="P13">
        <v>0.51137397634212922</v>
      </c>
    </row>
    <row r="14" spans="1:16" x14ac:dyDescent="0.25">
      <c r="A14" s="38">
        <f>+COUNTIF($B$1:B14,ESTADISTICAS!B$9)</f>
        <v>0</v>
      </c>
      <c r="B14">
        <v>5</v>
      </c>
      <c r="C14">
        <v>5044</v>
      </c>
      <c r="D14" t="s">
        <v>2310</v>
      </c>
      <c r="E14">
        <v>0</v>
      </c>
      <c r="F14">
        <v>5.4455445544554455E-2</v>
      </c>
      <c r="G14">
        <v>5.28E-2</v>
      </c>
      <c r="H14">
        <v>4.4233807266982623E-2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5">
      <c r="A15" s="38">
        <f>+COUNTIF($B$1:B15,ESTADISTICAS!B$9)</f>
        <v>0</v>
      </c>
      <c r="B15">
        <v>5</v>
      </c>
      <c r="C15">
        <v>5045</v>
      </c>
      <c r="D15" t="s">
        <v>1242</v>
      </c>
      <c r="E15">
        <v>0.3813670411985019</v>
      </c>
      <c r="F15">
        <v>0.58230734154126762</v>
      </c>
      <c r="G15">
        <v>0.63689944632970175</v>
      </c>
      <c r="H15">
        <v>0.66270574773347413</v>
      </c>
      <c r="I15">
        <v>0.70466186300894174</v>
      </c>
      <c r="J15">
        <v>0.75655012455974568</v>
      </c>
      <c r="K15">
        <v>0.83899821109123429</v>
      </c>
      <c r="L15">
        <v>0.89891543806134555</v>
      </c>
      <c r="M15">
        <v>0.85698495025933163</v>
      </c>
      <c r="N15">
        <v>0.86677923174335159</v>
      </c>
      <c r="O15">
        <v>0.91444256756756759</v>
      </c>
      <c r="P15">
        <v>0.70614334470989759</v>
      </c>
    </row>
    <row r="16" spans="1:16" x14ac:dyDescent="0.25">
      <c r="A16" s="38">
        <f>+COUNTIF($B$1:B16,ESTADISTICAS!B$9)</f>
        <v>0</v>
      </c>
      <c r="B16">
        <v>5</v>
      </c>
      <c r="C16">
        <v>5051</v>
      </c>
      <c r="D16" t="s">
        <v>2311</v>
      </c>
      <c r="E16">
        <v>0.13530046779417057</v>
      </c>
      <c r="F16">
        <v>0.17104789341015483</v>
      </c>
      <c r="G16">
        <v>0.15527272727272728</v>
      </c>
      <c r="H16">
        <v>0.13690036900369004</v>
      </c>
      <c r="I16">
        <v>5.2945563012677103E-2</v>
      </c>
      <c r="J16">
        <v>2.4812030075187969E-2</v>
      </c>
      <c r="K16">
        <v>0</v>
      </c>
      <c r="L16">
        <v>0</v>
      </c>
      <c r="M16">
        <v>0</v>
      </c>
      <c r="N16">
        <v>0</v>
      </c>
      <c r="O16">
        <v>0</v>
      </c>
      <c r="P16">
        <v>9.9808061420345491E-3</v>
      </c>
    </row>
    <row r="17" spans="1:16" x14ac:dyDescent="0.25">
      <c r="A17" s="38">
        <f>+COUNTIF($B$1:B17,ESTADISTICAS!B$9)</f>
        <v>0</v>
      </c>
      <c r="B17">
        <v>5</v>
      </c>
      <c r="C17">
        <v>5055</v>
      </c>
      <c r="D17" t="s">
        <v>1243</v>
      </c>
      <c r="E17">
        <v>5.1150895140664961E-2</v>
      </c>
      <c r="F17">
        <v>7.5447570332480812E-2</v>
      </c>
      <c r="G17">
        <v>9.8064516129032261E-2</v>
      </c>
      <c r="H17">
        <v>6.7796610169491525E-2</v>
      </c>
      <c r="I17">
        <v>2.2486772486772486E-2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s="38">
        <f>+COUNTIF($B$1:B18,ESTADISTICAS!B$9)</f>
        <v>0</v>
      </c>
      <c r="B18">
        <v>5</v>
      </c>
      <c r="C18">
        <v>5059</v>
      </c>
      <c r="D18" t="s">
        <v>1244</v>
      </c>
      <c r="E18">
        <v>0.97977528089887644</v>
      </c>
      <c r="F18">
        <v>1.0417633410672853</v>
      </c>
      <c r="G18">
        <v>0.98067632850241548</v>
      </c>
      <c r="H18">
        <v>1.1164556962025316</v>
      </c>
      <c r="I18">
        <v>0.85974025974025969</v>
      </c>
      <c r="J18">
        <v>0.54644808743169404</v>
      </c>
      <c r="K18">
        <v>0.28531073446327682</v>
      </c>
      <c r="L18">
        <v>2.0029069767441858</v>
      </c>
      <c r="M18">
        <v>0.11044776119402985</v>
      </c>
      <c r="N18">
        <v>0.33435582822085891</v>
      </c>
      <c r="O18">
        <v>0.48589341692789967</v>
      </c>
      <c r="P18">
        <v>0.29430379746835444</v>
      </c>
    </row>
    <row r="19" spans="1:16" x14ac:dyDescent="0.25">
      <c r="A19" s="38">
        <f>+COUNTIF($B$1:B19,ESTADISTICAS!B$9)</f>
        <v>0</v>
      </c>
      <c r="B19">
        <v>5</v>
      </c>
      <c r="C19">
        <v>5079</v>
      </c>
      <c r="D19" t="s">
        <v>1245</v>
      </c>
      <c r="E19">
        <v>0.10896518836433</v>
      </c>
      <c r="F19">
        <v>0.16003765591903976</v>
      </c>
      <c r="G19">
        <v>0.13065795613625758</v>
      </c>
      <c r="H19">
        <v>0.1112143022985837</v>
      </c>
      <c r="I19">
        <v>2.7283236994219653E-2</v>
      </c>
      <c r="J19">
        <v>2.7533549282739472E-2</v>
      </c>
      <c r="K19">
        <v>0</v>
      </c>
      <c r="L19">
        <v>2.7926460321154294E-3</v>
      </c>
      <c r="M19">
        <v>0</v>
      </c>
      <c r="N19">
        <v>2.3191094619666049E-4</v>
      </c>
      <c r="O19">
        <v>0</v>
      </c>
      <c r="P19">
        <v>0</v>
      </c>
    </row>
    <row r="20" spans="1:16" x14ac:dyDescent="0.25">
      <c r="A20" s="38">
        <f>+COUNTIF($B$1:B20,ESTADISTICAS!B$9)</f>
        <v>0</v>
      </c>
      <c r="B20">
        <v>5</v>
      </c>
      <c r="C20">
        <v>5086</v>
      </c>
      <c r="D20" t="s">
        <v>1246</v>
      </c>
      <c r="E20">
        <v>6.6666666666666666E-2</v>
      </c>
      <c r="F20">
        <v>9.8859315589353611E-2</v>
      </c>
      <c r="G20">
        <v>5.6042031523642732E-2</v>
      </c>
      <c r="H20">
        <v>5.1107325383304937E-3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s="38">
        <f>+COUNTIF($B$1:B21,ESTADISTICAS!B$9)</f>
        <v>0</v>
      </c>
      <c r="B21">
        <v>5</v>
      </c>
      <c r="C21">
        <v>5088</v>
      </c>
      <c r="D21" t="s">
        <v>1247</v>
      </c>
      <c r="E21">
        <v>0.10820783653513526</v>
      </c>
      <c r="F21">
        <v>0.14016703256908766</v>
      </c>
      <c r="G21">
        <v>0.12890537701694005</v>
      </c>
      <c r="H21">
        <v>9.6415136092055764E-2</v>
      </c>
      <c r="I21">
        <v>8.7199736755511681E-2</v>
      </c>
      <c r="J21">
        <v>8.8804603714360456E-2</v>
      </c>
      <c r="K21">
        <v>0.12602031955540119</v>
      </c>
      <c r="L21">
        <v>0.18251008283099873</v>
      </c>
      <c r="M21">
        <v>0.18615084525357609</v>
      </c>
      <c r="N21">
        <v>0.17303735787763941</v>
      </c>
      <c r="O21">
        <v>0.18648135622804529</v>
      </c>
      <c r="P21">
        <v>0.18333999378357976</v>
      </c>
    </row>
    <row r="22" spans="1:16" x14ac:dyDescent="0.25">
      <c r="A22" s="38">
        <f>+COUNTIF($B$1:B22,ESTADISTICAS!B$9)</f>
        <v>0</v>
      </c>
      <c r="B22">
        <v>5</v>
      </c>
      <c r="C22">
        <v>5091</v>
      </c>
      <c r="D22" t="s">
        <v>1248</v>
      </c>
      <c r="E22">
        <v>2.1413276231263384E-3</v>
      </c>
      <c r="F22">
        <v>3.0271398747390398E-2</v>
      </c>
      <c r="G22">
        <v>2.8513238289205704E-2</v>
      </c>
      <c r="H22">
        <v>2.8942115768463075E-2</v>
      </c>
      <c r="I22">
        <v>2.8028028028028028E-2</v>
      </c>
      <c r="J22">
        <v>2.8600612870275793E-2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s="38">
        <f>+COUNTIF($B$1:B23,ESTADISTICAS!B$9)</f>
        <v>0</v>
      </c>
      <c r="B23">
        <v>5</v>
      </c>
      <c r="C23">
        <v>5093</v>
      </c>
      <c r="D23" t="s">
        <v>1249</v>
      </c>
      <c r="E23">
        <v>1.4336917562724014E-3</v>
      </c>
      <c r="F23">
        <v>6.4606741573033713E-2</v>
      </c>
      <c r="G23">
        <v>5.013736263736264E-2</v>
      </c>
      <c r="H23">
        <v>5.4996646545942322E-2</v>
      </c>
      <c r="I23">
        <v>2.6333558406482108E-2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 s="38">
        <f>+COUNTIF($B$1:B24,ESTADISTICAS!B$9)</f>
        <v>0</v>
      </c>
      <c r="B24">
        <v>5</v>
      </c>
      <c r="C24">
        <v>5101</v>
      </c>
      <c r="D24" t="s">
        <v>1250</v>
      </c>
      <c r="E24">
        <v>2.6098303610265331E-2</v>
      </c>
      <c r="F24">
        <v>0.16594454072790293</v>
      </c>
      <c r="G24">
        <v>0.18865492049849591</v>
      </c>
      <c r="H24">
        <v>0.16895368782161235</v>
      </c>
      <c r="I24">
        <v>7.3752711496746198E-2</v>
      </c>
      <c r="J24">
        <v>1.8502202643171806E-2</v>
      </c>
      <c r="K24">
        <v>0</v>
      </c>
      <c r="L24">
        <v>0</v>
      </c>
      <c r="M24">
        <v>1.2298959318826869E-2</v>
      </c>
      <c r="N24">
        <v>2.4590163934426229E-2</v>
      </c>
      <c r="O24">
        <v>3.0912659470068694E-2</v>
      </c>
      <c r="P24">
        <v>2.9717682020802376E-2</v>
      </c>
    </row>
    <row r="25" spans="1:16" x14ac:dyDescent="0.25">
      <c r="A25" s="38">
        <f>+COUNTIF($B$1:B25,ESTADISTICAS!B$9)</f>
        <v>0</v>
      </c>
      <c r="B25">
        <v>5</v>
      </c>
      <c r="C25">
        <v>5107</v>
      </c>
      <c r="D25" t="s">
        <v>1251</v>
      </c>
      <c r="E25">
        <v>1.6949152542372881E-2</v>
      </c>
      <c r="F25">
        <v>5.0233644859813083E-2</v>
      </c>
      <c r="G25">
        <v>7.0133010882708582E-2</v>
      </c>
      <c r="H25">
        <v>3.9950062421972535E-2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 x14ac:dyDescent="0.25">
      <c r="A26" s="38">
        <f>+COUNTIF($B$1:B26,ESTADISTICAS!B$9)</f>
        <v>0</v>
      </c>
      <c r="B26">
        <v>5</v>
      </c>
      <c r="C26">
        <v>5113</v>
      </c>
      <c r="D26" t="s">
        <v>1252</v>
      </c>
      <c r="E26">
        <v>1.3495276653171389E-3</v>
      </c>
      <c r="F26">
        <v>0</v>
      </c>
      <c r="G26">
        <v>2.4271844660194173E-3</v>
      </c>
      <c r="H26">
        <v>2.3474178403755869E-3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 x14ac:dyDescent="0.25">
      <c r="A27" s="38">
        <f>+COUNTIF($B$1:B27,ESTADISTICAS!B$9)</f>
        <v>0</v>
      </c>
      <c r="B27">
        <v>5</v>
      </c>
      <c r="C27">
        <v>5120</v>
      </c>
      <c r="D27" t="s">
        <v>1253</v>
      </c>
      <c r="E27">
        <v>1.6684802321363802E-2</v>
      </c>
      <c r="F27">
        <v>5.795001810938066E-3</v>
      </c>
      <c r="G27">
        <v>1.2426900584795321E-2</v>
      </c>
      <c r="H27">
        <v>1.0712966383450314E-2</v>
      </c>
      <c r="I27">
        <v>9.6082779009608286E-3</v>
      </c>
      <c r="J27">
        <v>4.0680473372781065E-3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 x14ac:dyDescent="0.25">
      <c r="A28" s="38">
        <f>+COUNTIF($B$1:B28,ESTADISTICAS!B$9)</f>
        <v>0</v>
      </c>
      <c r="B28">
        <v>5</v>
      </c>
      <c r="C28">
        <v>5125</v>
      </c>
      <c r="D28" t="s">
        <v>1254</v>
      </c>
      <c r="E28">
        <v>0</v>
      </c>
      <c r="F28">
        <v>5.151915455746367E-2</v>
      </c>
      <c r="G28">
        <v>6.4900662251655625E-2</v>
      </c>
      <c r="H28">
        <v>6.2005277044854881E-2</v>
      </c>
      <c r="I28">
        <v>1.5978695073235686E-2</v>
      </c>
      <c r="J28">
        <v>0</v>
      </c>
      <c r="K28">
        <v>1.3386880856760374E-3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s="38">
        <f>+COUNTIF($B$1:B29,ESTADISTICAS!B$9)</f>
        <v>0</v>
      </c>
      <c r="B29">
        <v>5</v>
      </c>
      <c r="C29">
        <v>5129</v>
      </c>
      <c r="D29" t="s">
        <v>1255</v>
      </c>
      <c r="E29">
        <v>0.50367647058823528</v>
      </c>
      <c r="F29">
        <v>0.4868690045604655</v>
      </c>
      <c r="G29">
        <v>0.46557632398753895</v>
      </c>
      <c r="H29">
        <v>0.52541059807871082</v>
      </c>
      <c r="I29">
        <v>0.50694444444444442</v>
      </c>
      <c r="J29">
        <v>0.62027464897392381</v>
      </c>
      <c r="K29">
        <v>0.59076162521242082</v>
      </c>
      <c r="L29">
        <v>0.62760335716506066</v>
      </c>
      <c r="M29">
        <v>0.62273579013116798</v>
      </c>
      <c r="N29">
        <v>0.63974960876369324</v>
      </c>
      <c r="O29">
        <v>0.53574246488874866</v>
      </c>
      <c r="P29">
        <v>0.62337870296236986</v>
      </c>
    </row>
    <row r="30" spans="1:16" x14ac:dyDescent="0.25">
      <c r="A30" s="38">
        <f>+COUNTIF($B$1:B30,ESTADISTICAS!B$9)</f>
        <v>0</v>
      </c>
      <c r="B30">
        <v>5</v>
      </c>
      <c r="C30">
        <v>5134</v>
      </c>
      <c r="D30" t="s">
        <v>1256</v>
      </c>
      <c r="E30">
        <v>4.8959608323133411E-3</v>
      </c>
      <c r="F30">
        <v>9.8108747044917261E-2</v>
      </c>
      <c r="G30">
        <v>6.4949608062709968E-2</v>
      </c>
      <c r="H30">
        <v>3.8293216630196934E-2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</row>
    <row r="31" spans="1:16" x14ac:dyDescent="0.25">
      <c r="A31" s="38">
        <f>+COUNTIF($B$1:B31,ESTADISTICAS!B$9)</f>
        <v>0</v>
      </c>
      <c r="B31">
        <v>5</v>
      </c>
      <c r="C31">
        <v>5138</v>
      </c>
      <c r="D31" t="s">
        <v>1257</v>
      </c>
      <c r="E31">
        <v>8.0848243870112663E-2</v>
      </c>
      <c r="F31">
        <v>0.12740544127405443</v>
      </c>
      <c r="G31">
        <v>0.16744496330887257</v>
      </c>
      <c r="H31">
        <v>7.5319435104236721E-2</v>
      </c>
      <c r="I31">
        <v>2.5429553264604811E-2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 x14ac:dyDescent="0.25">
      <c r="A32" s="38">
        <f>+COUNTIF($B$1:B32,ESTADISTICAS!B$9)</f>
        <v>0</v>
      </c>
      <c r="B32">
        <v>5</v>
      </c>
      <c r="C32">
        <v>5142</v>
      </c>
      <c r="D32" t="s">
        <v>1258</v>
      </c>
      <c r="E32">
        <v>0.30188679245283018</v>
      </c>
      <c r="F32">
        <v>0.2107843137254902</v>
      </c>
      <c r="G32">
        <v>0.20351758793969849</v>
      </c>
      <c r="H32">
        <v>0.17922077922077922</v>
      </c>
      <c r="I32">
        <v>8.4931506849315067E-2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 s="38">
        <f>+COUNTIF($B$1:B33,ESTADISTICAS!B$9)</f>
        <v>0</v>
      </c>
      <c r="B33">
        <v>5</v>
      </c>
      <c r="C33">
        <v>5145</v>
      </c>
      <c r="D33" t="s">
        <v>1259</v>
      </c>
      <c r="E33">
        <v>2.2222222222222222E-3</v>
      </c>
      <c r="F33">
        <v>0</v>
      </c>
      <c r="G33">
        <v>4.7169811320754715E-3</v>
      </c>
      <c r="H33">
        <v>4.8780487804878049E-3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s="38">
        <f>+COUNTIF($B$1:B34,ESTADISTICAS!B$9)</f>
        <v>0</v>
      </c>
      <c r="B34">
        <v>5</v>
      </c>
      <c r="C34">
        <v>5147</v>
      </c>
      <c r="D34" t="s">
        <v>1260</v>
      </c>
      <c r="E34">
        <v>8.5086705202312138E-2</v>
      </c>
      <c r="F34">
        <v>7.8488372093023256E-2</v>
      </c>
      <c r="G34">
        <v>7.4308128132490742E-2</v>
      </c>
      <c r="H34">
        <v>4.3339026473099916E-2</v>
      </c>
      <c r="I34">
        <v>2.7213732468076197E-2</v>
      </c>
      <c r="J34">
        <v>5.2317198764160661E-2</v>
      </c>
      <c r="K34">
        <v>4.2735042735042736E-2</v>
      </c>
      <c r="L34">
        <v>4.2247826965837884E-2</v>
      </c>
      <c r="M34">
        <v>5.7976809276289482E-2</v>
      </c>
      <c r="N34">
        <v>5.7976730427923485E-2</v>
      </c>
      <c r="O34">
        <v>8.3921568627450982E-2</v>
      </c>
      <c r="P34">
        <v>7.266982622432859E-2</v>
      </c>
    </row>
    <row r="35" spans="1:16" x14ac:dyDescent="0.25">
      <c r="A35" s="38">
        <f>+COUNTIF($B$1:B35,ESTADISTICAS!B$9)</f>
        <v>0</v>
      </c>
      <c r="B35">
        <v>5</v>
      </c>
      <c r="C35">
        <v>5148</v>
      </c>
      <c r="D35" t="s">
        <v>1261</v>
      </c>
      <c r="E35">
        <v>0.2230084917104731</v>
      </c>
      <c r="F35">
        <v>0.29253731343283584</v>
      </c>
      <c r="G35">
        <v>0.31187241582988778</v>
      </c>
      <c r="H35">
        <v>0.28663793103448276</v>
      </c>
      <c r="I35">
        <v>0.30902372617658497</v>
      </c>
      <c r="J35">
        <v>0.37502416392808813</v>
      </c>
      <c r="K35">
        <v>0.42067632850241549</v>
      </c>
      <c r="L35">
        <v>0.38158914728682169</v>
      </c>
      <c r="M35">
        <v>0.4270207404535763</v>
      </c>
      <c r="N35">
        <v>0.37281627951622193</v>
      </c>
      <c r="O35">
        <v>0.29417401303181295</v>
      </c>
      <c r="P35">
        <v>0.30522863206637085</v>
      </c>
    </row>
    <row r="36" spans="1:16" x14ac:dyDescent="0.25">
      <c r="A36" s="38">
        <f>+COUNTIF($B$1:B36,ESTADISTICAS!B$9)</f>
        <v>0</v>
      </c>
      <c r="B36">
        <v>5</v>
      </c>
      <c r="C36">
        <v>5150</v>
      </c>
      <c r="D36" t="s">
        <v>1262</v>
      </c>
      <c r="E36">
        <v>0.22222222222222221</v>
      </c>
      <c r="F36">
        <v>5.7324840764331211E-2</v>
      </c>
      <c r="G36">
        <v>9.2356687898089165E-2</v>
      </c>
      <c r="H36">
        <v>8.598726114649681E-2</v>
      </c>
      <c r="I36">
        <v>6.7524115755627015E-2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</row>
    <row r="37" spans="1:16" x14ac:dyDescent="0.25">
      <c r="A37" s="38">
        <f>+COUNTIF($B$1:B37,ESTADISTICAS!B$9)</f>
        <v>0</v>
      </c>
      <c r="B37">
        <v>5</v>
      </c>
      <c r="C37">
        <v>5154</v>
      </c>
      <c r="D37" t="s">
        <v>1263</v>
      </c>
      <c r="E37">
        <v>0.30242035070387752</v>
      </c>
      <c r="F37">
        <v>0.31348575620491503</v>
      </c>
      <c r="G37">
        <v>0.24600366076876143</v>
      </c>
      <c r="H37">
        <v>0.27352404138770542</v>
      </c>
      <c r="I37">
        <v>0.31953020946845867</v>
      </c>
      <c r="J37">
        <v>0.42155919153031762</v>
      </c>
      <c r="K37">
        <v>0.44492285611768928</v>
      </c>
      <c r="L37">
        <v>0.3964221824686941</v>
      </c>
      <c r="M37">
        <v>0.39479990414569854</v>
      </c>
      <c r="N37">
        <v>0.33499643620812547</v>
      </c>
      <c r="O37">
        <v>0.35961059005105067</v>
      </c>
      <c r="P37">
        <v>0.33629700829027992</v>
      </c>
    </row>
    <row r="38" spans="1:16" x14ac:dyDescent="0.25">
      <c r="A38" s="38">
        <f>+COUNTIF($B$1:B38,ESTADISTICAS!B$9)</f>
        <v>0</v>
      </c>
      <c r="B38">
        <v>5</v>
      </c>
      <c r="C38">
        <v>5172</v>
      </c>
      <c r="D38" t="s">
        <v>1264</v>
      </c>
      <c r="E38">
        <v>0.13183649971214739</v>
      </c>
      <c r="F38">
        <v>0.17707554225878833</v>
      </c>
      <c r="G38">
        <v>0.21139101861993428</v>
      </c>
      <c r="H38">
        <v>0.14387974230493916</v>
      </c>
      <c r="I38">
        <v>7.9463182058979343E-2</v>
      </c>
      <c r="J38">
        <v>4.9492829660720529E-2</v>
      </c>
      <c r="K38">
        <v>6.2380869866574254E-3</v>
      </c>
      <c r="L38">
        <v>5.0043140638481448E-3</v>
      </c>
      <c r="M38">
        <v>8.2987551867219917E-3</v>
      </c>
      <c r="N38">
        <v>6.9096562446018311E-3</v>
      </c>
      <c r="O38">
        <v>0</v>
      </c>
      <c r="P38">
        <v>8.4151472650771386E-3</v>
      </c>
    </row>
    <row r="39" spans="1:16" x14ac:dyDescent="0.25">
      <c r="A39" s="38">
        <f>+COUNTIF($B$1:B39,ESTADISTICAS!B$9)</f>
        <v>0</v>
      </c>
      <c r="B39">
        <v>5</v>
      </c>
      <c r="C39">
        <v>5190</v>
      </c>
      <c r="D39" t="s">
        <v>1265</v>
      </c>
      <c r="E39">
        <v>0.31367924528301888</v>
      </c>
      <c r="F39">
        <v>0.3039332538736591</v>
      </c>
      <c r="G39">
        <v>0.31414868105515587</v>
      </c>
      <c r="H39">
        <v>0.30797546012269938</v>
      </c>
      <c r="I39">
        <v>0.15471698113207547</v>
      </c>
      <c r="J39">
        <v>0.19102564102564101</v>
      </c>
      <c r="K39">
        <v>0.53617571059431524</v>
      </c>
      <c r="L39">
        <v>0.76240208877284599</v>
      </c>
      <c r="M39">
        <v>0.57873485868102292</v>
      </c>
      <c r="N39">
        <v>0.41241379310344828</v>
      </c>
      <c r="O39">
        <v>0.28873239436619719</v>
      </c>
      <c r="P39">
        <v>0.31563845050215206</v>
      </c>
    </row>
    <row r="40" spans="1:16" x14ac:dyDescent="0.25">
      <c r="A40" s="38">
        <f>+COUNTIF($B$1:B40,ESTADISTICAS!B$9)</f>
        <v>0</v>
      </c>
      <c r="B40">
        <v>5</v>
      </c>
      <c r="C40">
        <v>5197</v>
      </c>
      <c r="D40" t="s">
        <v>2312</v>
      </c>
      <c r="E40">
        <v>2.4288688410825817E-2</v>
      </c>
      <c r="F40">
        <v>8.771929824561403E-2</v>
      </c>
      <c r="G40">
        <v>5.786873676781934E-2</v>
      </c>
      <c r="H40">
        <v>3.1339031339031341E-2</v>
      </c>
      <c r="I40">
        <v>1.015228426395939E-2</v>
      </c>
      <c r="J40">
        <v>1.1244377811094454E-2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5">
      <c r="A41" s="38">
        <f>+COUNTIF($B$1:B41,ESTADISTICAS!B$9)</f>
        <v>0</v>
      </c>
      <c r="B41">
        <v>5</v>
      </c>
      <c r="C41">
        <v>5206</v>
      </c>
      <c r="D41" t="s">
        <v>1266</v>
      </c>
      <c r="E41">
        <v>8.1264108352144468E-2</v>
      </c>
      <c r="F41">
        <v>0.18036529680365296</v>
      </c>
      <c r="G41">
        <v>0.22716627634660422</v>
      </c>
      <c r="H41">
        <v>0.13559322033898305</v>
      </c>
      <c r="I41">
        <v>0.11335012594458438</v>
      </c>
      <c r="J41">
        <v>6.3938618925831206E-2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 x14ac:dyDescent="0.25">
      <c r="A42" s="38">
        <f>+COUNTIF($B$1:B42,ESTADISTICAS!B$9)</f>
        <v>0</v>
      </c>
      <c r="B42">
        <v>5</v>
      </c>
      <c r="C42">
        <v>5209</v>
      </c>
      <c r="D42" t="s">
        <v>1267</v>
      </c>
      <c r="E42">
        <v>5.428881650380022E-4</v>
      </c>
      <c r="F42">
        <v>1.2227538543328018E-2</v>
      </c>
      <c r="G42">
        <v>2.3340248962655602E-2</v>
      </c>
      <c r="H42">
        <v>2.1560574948665298E-2</v>
      </c>
      <c r="I42">
        <v>6.2015503875968991E-3</v>
      </c>
      <c r="J42">
        <v>1.0422094841063053E-3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5">
      <c r="A43" s="38">
        <f>+COUNTIF($B$1:B43,ESTADISTICAS!B$9)</f>
        <v>0</v>
      </c>
      <c r="B43">
        <v>5</v>
      </c>
      <c r="C43">
        <v>5212</v>
      </c>
      <c r="D43" t="s">
        <v>1268</v>
      </c>
      <c r="E43">
        <v>6.0448488787780308E-2</v>
      </c>
      <c r="F43">
        <v>8.2697201017811708E-2</v>
      </c>
      <c r="G43">
        <v>0.11722300579846419</v>
      </c>
      <c r="H43">
        <v>0.10704312752094322</v>
      </c>
      <c r="I43">
        <v>6.6748882380144911E-2</v>
      </c>
      <c r="J43">
        <v>3.7367368906658469E-2</v>
      </c>
      <c r="K43">
        <v>4.6160947838128942E-2</v>
      </c>
      <c r="L43">
        <v>6.1555075593952485E-2</v>
      </c>
      <c r="M43">
        <v>6.1092255476704722E-2</v>
      </c>
      <c r="N43">
        <v>5.1779935275080909E-2</v>
      </c>
      <c r="O43">
        <v>5.3936763794172352E-2</v>
      </c>
      <c r="P43">
        <v>4.40251572327044E-2</v>
      </c>
    </row>
    <row r="44" spans="1:16" x14ac:dyDescent="0.25">
      <c r="A44" s="38">
        <f>+COUNTIF($B$1:B44,ESTADISTICAS!B$9)</f>
        <v>0</v>
      </c>
      <c r="B44">
        <v>5</v>
      </c>
      <c r="C44">
        <v>5234</v>
      </c>
      <c r="D44" t="s">
        <v>1269</v>
      </c>
      <c r="E44">
        <v>3.5355948399426664E-2</v>
      </c>
      <c r="F44">
        <v>5.2432687765706185E-2</v>
      </c>
      <c r="G44">
        <v>0.12965582272512965</v>
      </c>
      <c r="H44">
        <v>0.1159488878371983</v>
      </c>
      <c r="I44">
        <v>5.8067586863398385E-2</v>
      </c>
      <c r="J44">
        <v>1.431980906921241E-3</v>
      </c>
      <c r="K44">
        <v>0</v>
      </c>
      <c r="L44">
        <v>0</v>
      </c>
      <c r="M44">
        <v>0</v>
      </c>
      <c r="N44">
        <v>0</v>
      </c>
      <c r="O44">
        <v>0</v>
      </c>
      <c r="P44">
        <v>2.097902097902098E-2</v>
      </c>
    </row>
    <row r="45" spans="1:16" x14ac:dyDescent="0.25">
      <c r="A45" s="38">
        <f>+COUNTIF($B$1:B45,ESTADISTICAS!B$9)</f>
        <v>0</v>
      </c>
      <c r="B45">
        <v>5</v>
      </c>
      <c r="C45">
        <v>5237</v>
      </c>
      <c r="D45" t="s">
        <v>2313</v>
      </c>
      <c r="E45">
        <v>0.17502986857825567</v>
      </c>
      <c r="F45">
        <v>7.2652096869462487E-2</v>
      </c>
      <c r="G45">
        <v>3.1802120141342753E-2</v>
      </c>
      <c r="H45">
        <v>2.9481132075471699E-2</v>
      </c>
      <c r="I45">
        <v>3.8011695906432746E-2</v>
      </c>
      <c r="J45">
        <v>4.449648711943794E-2</v>
      </c>
      <c r="K45">
        <v>2.1688159437280186E-2</v>
      </c>
      <c r="L45">
        <v>1.242603550295858E-2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s="38">
        <f>+COUNTIF($B$1:B46,ESTADISTICAS!B$9)</f>
        <v>0</v>
      </c>
      <c r="B46">
        <v>5</v>
      </c>
      <c r="C46">
        <v>5240</v>
      </c>
      <c r="D46" t="s">
        <v>1271</v>
      </c>
      <c r="E46">
        <v>5.8358061325420374E-2</v>
      </c>
      <c r="F46">
        <v>3.9195979899497489E-2</v>
      </c>
      <c r="G46">
        <v>9.7336065573770489E-2</v>
      </c>
      <c r="H46">
        <v>9.4791666666666663E-2</v>
      </c>
      <c r="I46">
        <v>6.2899786780383798E-2</v>
      </c>
      <c r="J46">
        <v>3.8461538461538464E-2</v>
      </c>
      <c r="K46">
        <v>0</v>
      </c>
      <c r="L46">
        <v>0</v>
      </c>
      <c r="M46">
        <v>0</v>
      </c>
      <c r="N46">
        <v>0</v>
      </c>
      <c r="O46">
        <v>0</v>
      </c>
      <c r="P46">
        <v>2.334152334152334E-2</v>
      </c>
    </row>
    <row r="47" spans="1:16" x14ac:dyDescent="0.25">
      <c r="A47" s="38">
        <f>+COUNTIF($B$1:B47,ESTADISTICAS!B$9)</f>
        <v>0</v>
      </c>
      <c r="B47">
        <v>5</v>
      </c>
      <c r="C47">
        <v>5250</v>
      </c>
      <c r="D47" t="s">
        <v>1272</v>
      </c>
      <c r="E47">
        <v>0.1662210338680927</v>
      </c>
      <c r="F47">
        <v>0.17881226887100282</v>
      </c>
      <c r="G47">
        <v>0.13918078490242333</v>
      </c>
      <c r="H47">
        <v>7.2077784823504548E-2</v>
      </c>
      <c r="I47">
        <v>2.082899395959175E-2</v>
      </c>
      <c r="J47">
        <v>9.0460526315789477E-3</v>
      </c>
      <c r="K47">
        <v>2.0354162426216163E-3</v>
      </c>
      <c r="L47">
        <v>2.5126646403242147E-2</v>
      </c>
      <c r="M47">
        <v>0.12995729103111653</v>
      </c>
      <c r="N47">
        <v>4.299330764550801E-2</v>
      </c>
      <c r="O47">
        <v>4.6747967479674798E-3</v>
      </c>
      <c r="P47">
        <v>5.8391180073499388E-2</v>
      </c>
    </row>
    <row r="48" spans="1:16" x14ac:dyDescent="0.25">
      <c r="A48" s="38">
        <f>+COUNTIF($B$1:B48,ESTADISTICAS!B$9)</f>
        <v>0</v>
      </c>
      <c r="B48">
        <v>5</v>
      </c>
      <c r="C48">
        <v>5264</v>
      </c>
      <c r="D48" t="s">
        <v>2314</v>
      </c>
      <c r="E48">
        <v>0.14000000000000001</v>
      </c>
      <c r="F48">
        <v>5.5555555555555552E-2</v>
      </c>
      <c r="G48">
        <v>7.4514038876889843E-2</v>
      </c>
      <c r="H48">
        <v>5.654450261780105E-2</v>
      </c>
      <c r="I48">
        <v>1.5306122448979591E-2</v>
      </c>
      <c r="J48">
        <v>1.0141987829614604E-3</v>
      </c>
      <c r="K48">
        <v>0</v>
      </c>
      <c r="L48">
        <v>0</v>
      </c>
      <c r="M48">
        <v>0</v>
      </c>
      <c r="N48">
        <v>0</v>
      </c>
      <c r="O48">
        <v>1.002004008016032E-3</v>
      </c>
      <c r="P48">
        <v>1.006036217303823E-3</v>
      </c>
    </row>
    <row r="49" spans="1:16" x14ac:dyDescent="0.25">
      <c r="A49" s="38">
        <f>+COUNTIF($B$1:B49,ESTADISTICAS!B$9)</f>
        <v>0</v>
      </c>
      <c r="B49">
        <v>5</v>
      </c>
      <c r="C49">
        <v>5266</v>
      </c>
      <c r="D49" t="s">
        <v>1274</v>
      </c>
      <c r="E49">
        <v>0.24419252926965249</v>
      </c>
      <c r="F49">
        <v>0.33513144841269843</v>
      </c>
      <c r="G49">
        <v>0.33674816164917354</v>
      </c>
      <c r="H49">
        <v>0.35017798118484617</v>
      </c>
      <c r="I49">
        <v>0.32560812104960735</v>
      </c>
      <c r="J49">
        <v>0.32444188575449368</v>
      </c>
      <c r="K49">
        <v>0.3231961073052052</v>
      </c>
      <c r="L49">
        <v>0.32044943820224719</v>
      </c>
      <c r="M49">
        <v>0.31746337702390132</v>
      </c>
      <c r="N49">
        <v>0.34956208140133954</v>
      </c>
      <c r="O49">
        <v>0.33851962762840959</v>
      </c>
      <c r="P49">
        <v>0.41343978709248169</v>
      </c>
    </row>
    <row r="50" spans="1:16" x14ac:dyDescent="0.25">
      <c r="A50" s="38">
        <f>+COUNTIF($B$1:B50,ESTADISTICAS!B$9)</f>
        <v>0</v>
      </c>
      <c r="B50">
        <v>5</v>
      </c>
      <c r="C50">
        <v>5282</v>
      </c>
      <c r="D50" t="s">
        <v>1275</v>
      </c>
      <c r="E50">
        <v>0.10446194225721785</v>
      </c>
      <c r="F50">
        <v>0.13271124935199585</v>
      </c>
      <c r="G50">
        <v>0.11191335740072202</v>
      </c>
      <c r="H50">
        <v>5.4837040869115367E-2</v>
      </c>
      <c r="I50">
        <v>1.676270298585647E-2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 x14ac:dyDescent="0.25">
      <c r="A51" s="38">
        <f>+COUNTIF($B$1:B51,ESTADISTICAS!B$9)</f>
        <v>0</v>
      </c>
      <c r="B51">
        <v>5</v>
      </c>
      <c r="C51">
        <v>5284</v>
      </c>
      <c r="D51" t="s">
        <v>1276</v>
      </c>
      <c r="E51">
        <v>0.13781094527363183</v>
      </c>
      <c r="F51">
        <v>0.16625062406390415</v>
      </c>
      <c r="G51">
        <v>0.18218623481781376</v>
      </c>
      <c r="H51">
        <v>7.9527963057978449E-2</v>
      </c>
      <c r="I51">
        <v>3.0825496342737721E-2</v>
      </c>
      <c r="J51">
        <v>2.2388059701492536E-2</v>
      </c>
      <c r="K51">
        <v>1.1382113821138212E-2</v>
      </c>
      <c r="L51">
        <v>1.1074197120708749E-2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 s="38">
        <f>+COUNTIF($B$1:B52,ESTADISTICAS!B$9)</f>
        <v>0</v>
      </c>
      <c r="B52">
        <v>5</v>
      </c>
      <c r="C52">
        <v>5306</v>
      </c>
      <c r="D52" t="s">
        <v>1277</v>
      </c>
      <c r="E52">
        <v>0</v>
      </c>
      <c r="F52">
        <v>0</v>
      </c>
      <c r="G52">
        <v>2.1786492374727671E-3</v>
      </c>
      <c r="H52">
        <v>2.1321961620469083E-3</v>
      </c>
      <c r="I52">
        <v>0</v>
      </c>
      <c r="J52">
        <v>0</v>
      </c>
      <c r="K52">
        <v>2.1645021645021645E-3</v>
      </c>
      <c r="L52">
        <v>2.1881838074398249E-3</v>
      </c>
      <c r="M52">
        <v>0</v>
      </c>
      <c r="N52">
        <v>4.185022026431718E-2</v>
      </c>
      <c r="O52">
        <v>4.1758241758241756E-2</v>
      </c>
      <c r="P52">
        <v>4.1758241758241756E-2</v>
      </c>
    </row>
    <row r="53" spans="1:16" x14ac:dyDescent="0.25">
      <c r="A53" s="38">
        <f>+COUNTIF($B$1:B53,ESTADISTICAS!B$9)</f>
        <v>0</v>
      </c>
      <c r="B53">
        <v>5</v>
      </c>
      <c r="C53">
        <v>5308</v>
      </c>
      <c r="D53" t="s">
        <v>1278</v>
      </c>
      <c r="E53">
        <v>0.11141575274177468</v>
      </c>
      <c r="F53">
        <v>8.1338544211040545E-2</v>
      </c>
      <c r="G53">
        <v>0.13423141688717824</v>
      </c>
      <c r="H53">
        <v>0.12622052869730888</v>
      </c>
      <c r="I53">
        <v>8.1125827814569534E-2</v>
      </c>
      <c r="J53">
        <v>2.2159358793022159E-2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 x14ac:dyDescent="0.25">
      <c r="A54" s="38">
        <f>+COUNTIF($B$1:B54,ESTADISTICAS!B$9)</f>
        <v>0</v>
      </c>
      <c r="B54">
        <v>5</v>
      </c>
      <c r="C54">
        <v>5310</v>
      </c>
      <c r="D54" t="s">
        <v>1279</v>
      </c>
      <c r="E54">
        <v>7.0950468540829981E-2</v>
      </c>
      <c r="F54">
        <v>7.1428571428571425E-2</v>
      </c>
      <c r="G54">
        <v>9.4117647058823528E-2</v>
      </c>
      <c r="H54">
        <v>6.5789473684210523E-2</v>
      </c>
      <c r="I54">
        <v>1.9815059445178335E-2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s="38">
        <f>+COUNTIF($B$1:B55,ESTADISTICAS!B$9)</f>
        <v>0</v>
      </c>
      <c r="B55">
        <v>5</v>
      </c>
      <c r="C55">
        <v>5313</v>
      </c>
      <c r="D55" t="s">
        <v>1280</v>
      </c>
      <c r="E55">
        <v>0</v>
      </c>
      <c r="F55">
        <v>0</v>
      </c>
      <c r="G55">
        <v>7.0493454179254789E-2</v>
      </c>
      <c r="H55">
        <v>0.12040816326530612</v>
      </c>
      <c r="I55">
        <v>6.2695924764890276E-2</v>
      </c>
      <c r="J55">
        <v>2.4838012958963283E-2</v>
      </c>
      <c r="K55">
        <v>0</v>
      </c>
      <c r="L55">
        <v>0</v>
      </c>
      <c r="M55">
        <v>0</v>
      </c>
      <c r="N55">
        <v>1.2820512820512821E-3</v>
      </c>
      <c r="O55">
        <v>0</v>
      </c>
      <c r="P55">
        <v>0</v>
      </c>
    </row>
    <row r="56" spans="1:16" x14ac:dyDescent="0.25">
      <c r="A56" s="38">
        <f>+COUNTIF($B$1:B56,ESTADISTICAS!B$9)</f>
        <v>0</v>
      </c>
      <c r="B56">
        <v>5</v>
      </c>
      <c r="C56">
        <v>5315</v>
      </c>
      <c r="D56" t="s">
        <v>1281</v>
      </c>
      <c r="E56">
        <v>0.1008130081300813</v>
      </c>
      <c r="F56">
        <v>0.18019480519480519</v>
      </c>
      <c r="G56">
        <v>9.6091205211726385E-2</v>
      </c>
      <c r="H56">
        <v>7.8303425774877644E-2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5">
      <c r="A57" s="38">
        <f>+COUNTIF($B$1:B57,ESTADISTICAS!B$9)</f>
        <v>0</v>
      </c>
      <c r="B57">
        <v>5</v>
      </c>
      <c r="C57">
        <v>5318</v>
      </c>
      <c r="D57" t="s">
        <v>1282</v>
      </c>
      <c r="E57">
        <v>6.4792176039119798E-2</v>
      </c>
      <c r="F57">
        <v>6.8322981366459631E-2</v>
      </c>
      <c r="G57">
        <v>8.8421052631578942E-2</v>
      </c>
      <c r="H57">
        <v>6.9220119981541303E-2</v>
      </c>
      <c r="I57">
        <v>4.38957475994513E-2</v>
      </c>
      <c r="J57">
        <v>1.4087707339241081E-2</v>
      </c>
      <c r="K57">
        <v>0</v>
      </c>
      <c r="L57">
        <v>6.1489410157139603E-3</v>
      </c>
      <c r="M57">
        <v>2.0990189368012776E-2</v>
      </c>
      <c r="N57">
        <v>2.6298044504383007E-2</v>
      </c>
      <c r="O57">
        <v>2.4983270131608299E-2</v>
      </c>
      <c r="P57">
        <v>1.2513966480446927E-2</v>
      </c>
    </row>
    <row r="58" spans="1:16" x14ac:dyDescent="0.25">
      <c r="A58" s="38">
        <f>+COUNTIF($B$1:B58,ESTADISTICAS!B$9)</f>
        <v>0</v>
      </c>
      <c r="B58">
        <v>5</v>
      </c>
      <c r="C58">
        <v>5321</v>
      </c>
      <c r="D58" t="s">
        <v>1283</v>
      </c>
      <c r="E58">
        <v>0.21142857142857144</v>
      </c>
      <c r="F58">
        <v>0.10503597122302158</v>
      </c>
      <c r="G58">
        <v>1.9345238095238096E-2</v>
      </c>
      <c r="H58">
        <v>6.616541353383458E-2</v>
      </c>
      <c r="I58">
        <v>6.4467766116941536E-2</v>
      </c>
      <c r="J58">
        <v>6.4467766116941536E-2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 s="38">
        <f>+COUNTIF($B$1:B59,ESTADISTICAS!B$9)</f>
        <v>0</v>
      </c>
      <c r="B59">
        <v>5</v>
      </c>
      <c r="C59">
        <v>5347</v>
      </c>
      <c r="D59" t="s">
        <v>1284</v>
      </c>
      <c r="E59">
        <v>5.33596837944664E-2</v>
      </c>
      <c r="F59">
        <v>5.4325955734406441E-2</v>
      </c>
      <c r="G59">
        <v>5.1867219917012451E-2</v>
      </c>
      <c r="H59">
        <v>4.2643923240938165E-3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</row>
    <row r="60" spans="1:16" x14ac:dyDescent="0.25">
      <c r="A60" s="38">
        <f>+COUNTIF($B$1:B60,ESTADISTICAS!B$9)</f>
        <v>0</v>
      </c>
      <c r="B60">
        <v>5</v>
      </c>
      <c r="C60">
        <v>5353</v>
      </c>
      <c r="D60" t="s">
        <v>1285</v>
      </c>
      <c r="E60">
        <v>0</v>
      </c>
      <c r="F60">
        <v>0.11648351648351649</v>
      </c>
      <c r="G60">
        <v>9.6982758620689655E-2</v>
      </c>
      <c r="H60">
        <v>5.1502145922746781E-2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 x14ac:dyDescent="0.25">
      <c r="A61" s="38">
        <f>+COUNTIF($B$1:B61,ESTADISTICAS!B$9)</f>
        <v>0</v>
      </c>
      <c r="B61">
        <v>5</v>
      </c>
      <c r="C61">
        <v>5360</v>
      </c>
      <c r="D61" t="s">
        <v>2230</v>
      </c>
      <c r="E61">
        <v>0.24012279765082756</v>
      </c>
      <c r="F61">
        <v>0.23264042459088899</v>
      </c>
      <c r="G61">
        <v>0.26311122933014142</v>
      </c>
      <c r="H61">
        <v>0.32632984642777652</v>
      </c>
      <c r="I61">
        <v>0.34849429793300069</v>
      </c>
      <c r="J61">
        <v>0.43686204591040784</v>
      </c>
      <c r="K61">
        <v>0.47196929119800035</v>
      </c>
      <c r="L61">
        <v>0.53669457753100791</v>
      </c>
      <c r="M61">
        <v>0.52561217140799421</v>
      </c>
      <c r="N61">
        <v>0.48235134401303287</v>
      </c>
      <c r="O61">
        <v>0.50311241303551812</v>
      </c>
      <c r="P61">
        <v>0.40588893030190087</v>
      </c>
    </row>
    <row r="62" spans="1:16" x14ac:dyDescent="0.25">
      <c r="A62" s="38">
        <f>+COUNTIF($B$1:B62,ESTADISTICAS!B$9)</f>
        <v>0</v>
      </c>
      <c r="B62">
        <v>5</v>
      </c>
      <c r="C62">
        <v>5361</v>
      </c>
      <c r="D62" t="s">
        <v>1287</v>
      </c>
      <c r="E62">
        <v>5.1150895140664961E-2</v>
      </c>
      <c r="F62">
        <v>0.11262939958592133</v>
      </c>
      <c r="G62">
        <v>9.775967413441955E-2</v>
      </c>
      <c r="H62">
        <v>7.0382424735557364E-2</v>
      </c>
      <c r="I62">
        <v>6.155108740254411E-3</v>
      </c>
      <c r="J62">
        <v>4.1203131437989287E-4</v>
      </c>
      <c r="K62">
        <v>0</v>
      </c>
      <c r="L62">
        <v>0</v>
      </c>
      <c r="M62">
        <v>0</v>
      </c>
      <c r="N62">
        <v>0</v>
      </c>
      <c r="O62">
        <v>1.7429193899782137E-2</v>
      </c>
      <c r="P62">
        <v>1.0817827780181739E-2</v>
      </c>
    </row>
    <row r="63" spans="1:16" x14ac:dyDescent="0.25">
      <c r="A63" s="38">
        <f>+COUNTIF($B$1:B63,ESTADISTICAS!B$9)</f>
        <v>0</v>
      </c>
      <c r="B63">
        <v>5</v>
      </c>
      <c r="C63">
        <v>5364</v>
      </c>
      <c r="D63" t="s">
        <v>1288</v>
      </c>
      <c r="E63">
        <v>2.0761245674740483E-2</v>
      </c>
      <c r="F63">
        <v>5.4237288135593219E-2</v>
      </c>
      <c r="G63">
        <v>4.1701417848206837E-3</v>
      </c>
      <c r="H63">
        <v>4.0562913907284767E-2</v>
      </c>
      <c r="I63">
        <v>1.4084507042253521E-2</v>
      </c>
      <c r="J63">
        <v>8.3333333333333339E-4</v>
      </c>
      <c r="K63">
        <v>0</v>
      </c>
      <c r="L63">
        <v>2.7373823781009408E-2</v>
      </c>
      <c r="M63">
        <v>1.8404907975460124E-2</v>
      </c>
      <c r="N63">
        <v>1.5957446808510637E-2</v>
      </c>
      <c r="O63">
        <v>1.4349775784753363E-2</v>
      </c>
      <c r="P63">
        <v>3.6199095022624438E-2</v>
      </c>
    </row>
    <row r="64" spans="1:16" x14ac:dyDescent="0.25">
      <c r="A64" s="38">
        <f>+COUNTIF($B$1:B64,ESTADISTICAS!B$9)</f>
        <v>0</v>
      </c>
      <c r="B64">
        <v>5</v>
      </c>
      <c r="C64">
        <v>5368</v>
      </c>
      <c r="D64" t="s">
        <v>1289</v>
      </c>
      <c r="E64">
        <v>4.1006523765144458E-2</v>
      </c>
      <c r="F64">
        <v>0.10083256244218317</v>
      </c>
      <c r="G64">
        <v>9.1575091575091569E-2</v>
      </c>
      <c r="H64">
        <v>0.11334552102376599</v>
      </c>
      <c r="I64">
        <v>0.13904235727440148</v>
      </c>
      <c r="J64">
        <v>7.8504672897196259E-2</v>
      </c>
      <c r="K64">
        <v>7.2727272727272724E-2</v>
      </c>
      <c r="L64">
        <v>0.1025390625</v>
      </c>
      <c r="M64">
        <v>8.9447236180904527E-2</v>
      </c>
      <c r="N64">
        <v>5.7494866529774126E-2</v>
      </c>
      <c r="O64">
        <v>6.2959076600209857E-2</v>
      </c>
      <c r="P64">
        <v>1.4861995753715499E-2</v>
      </c>
    </row>
    <row r="65" spans="1:16" x14ac:dyDescent="0.25">
      <c r="A65" s="38">
        <f>+COUNTIF($B$1:B65,ESTADISTICAS!B$9)</f>
        <v>0</v>
      </c>
      <c r="B65">
        <v>5</v>
      </c>
      <c r="C65">
        <v>5376</v>
      </c>
      <c r="D65" t="s">
        <v>1290</v>
      </c>
      <c r="E65">
        <v>6.1701709569660049E-2</v>
      </c>
      <c r="F65">
        <v>8.2341650671785033E-2</v>
      </c>
      <c r="G65">
        <v>0.14527027027027026</v>
      </c>
      <c r="H65">
        <v>0.12952029520295202</v>
      </c>
      <c r="I65">
        <v>9.0259978030025625E-2</v>
      </c>
      <c r="J65">
        <v>3.4092980856882407E-2</v>
      </c>
      <c r="K65">
        <v>0</v>
      </c>
      <c r="L65">
        <v>0</v>
      </c>
      <c r="M65">
        <v>1.4665942422596416E-2</v>
      </c>
      <c r="N65">
        <v>2.0083227790844944E-2</v>
      </c>
      <c r="O65">
        <v>3.7151702786377708E-2</v>
      </c>
      <c r="P65">
        <v>2.8671846096929337E-2</v>
      </c>
    </row>
    <row r="66" spans="1:16" x14ac:dyDescent="0.25">
      <c r="A66" s="38">
        <f>+COUNTIF($B$1:B66,ESTADISTICAS!B$9)</f>
        <v>0</v>
      </c>
      <c r="B66">
        <v>5</v>
      </c>
      <c r="C66">
        <v>5380</v>
      </c>
      <c r="D66" t="s">
        <v>1291</v>
      </c>
      <c r="E66">
        <v>0.15601674858911341</v>
      </c>
      <c r="F66">
        <v>0.11560486757337152</v>
      </c>
      <c r="G66">
        <v>0.12304964539007092</v>
      </c>
      <c r="H66">
        <v>0.14984171649665845</v>
      </c>
      <c r="I66">
        <v>4.155027932960894E-2</v>
      </c>
      <c r="J66">
        <v>0.1278038601982264</v>
      </c>
      <c r="K66">
        <v>0.11440972222222222</v>
      </c>
      <c r="L66">
        <v>0</v>
      </c>
      <c r="M66">
        <v>0</v>
      </c>
      <c r="N66">
        <v>0.12196391394864678</v>
      </c>
      <c r="O66">
        <v>0.11972076788830716</v>
      </c>
      <c r="P66">
        <v>0</v>
      </c>
    </row>
    <row r="67" spans="1:16" x14ac:dyDescent="0.25">
      <c r="A67" s="38">
        <f>+COUNTIF($B$1:B67,ESTADISTICAS!B$9)</f>
        <v>0</v>
      </c>
      <c r="B67">
        <v>5</v>
      </c>
      <c r="C67">
        <v>5390</v>
      </c>
      <c r="D67" t="s">
        <v>1292</v>
      </c>
      <c r="E67">
        <v>0</v>
      </c>
      <c r="F67">
        <v>0.18634259259259259</v>
      </c>
      <c r="G67">
        <v>0.24290578887627695</v>
      </c>
      <c r="H67">
        <v>0.32239819004524889</v>
      </c>
      <c r="I67">
        <v>0.21784472769409038</v>
      </c>
      <c r="J67">
        <v>0.24822695035460993</v>
      </c>
      <c r="K67">
        <v>0.35286935286935289</v>
      </c>
      <c r="L67">
        <v>0.26641883519206938</v>
      </c>
      <c r="M67">
        <v>0.18240620957309184</v>
      </c>
      <c r="N67">
        <v>0.15324675324675324</v>
      </c>
      <c r="O67">
        <v>0.10863874345549739</v>
      </c>
      <c r="P67">
        <v>4.920212765957447E-2</v>
      </c>
    </row>
    <row r="68" spans="1:16" x14ac:dyDescent="0.25">
      <c r="A68" s="38">
        <f>+COUNTIF($B$1:B68,ESTADISTICAS!B$9)</f>
        <v>0</v>
      </c>
      <c r="B68">
        <v>5</v>
      </c>
      <c r="C68">
        <v>5400</v>
      </c>
      <c r="D68" t="s">
        <v>1293</v>
      </c>
      <c r="E68">
        <v>1.8922018348623854E-2</v>
      </c>
      <c r="F68">
        <v>9.7345132743362831E-2</v>
      </c>
      <c r="G68">
        <v>6.2632696390658174E-2</v>
      </c>
      <c r="H68">
        <v>7.9381443298969068E-2</v>
      </c>
      <c r="I68">
        <v>3.5696073431922486E-2</v>
      </c>
      <c r="J68">
        <v>3.6224489795918365E-2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s="38">
        <f>+COUNTIF($B$1:B69,ESTADISTICAS!B$9)</f>
        <v>0</v>
      </c>
      <c r="B69">
        <v>5</v>
      </c>
      <c r="C69">
        <v>5411</v>
      </c>
      <c r="D69" t="s">
        <v>1294</v>
      </c>
      <c r="E69">
        <v>5.6900726392251813E-2</v>
      </c>
      <c r="F69">
        <v>0.16004813477737664</v>
      </c>
      <c r="G69">
        <v>0.16666666666666666</v>
      </c>
      <c r="H69">
        <v>0.13221153846153846</v>
      </c>
      <c r="I69">
        <v>8.7167070217917669E-2</v>
      </c>
      <c r="J69">
        <v>3.182374541003672E-2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s="38">
        <f>+COUNTIF($B$1:B70,ESTADISTICAS!B$9)</f>
        <v>0</v>
      </c>
      <c r="B70">
        <v>5</v>
      </c>
      <c r="C70">
        <v>5425</v>
      </c>
      <c r="D70" t="s">
        <v>1295</v>
      </c>
      <c r="E70">
        <v>0.19525801952580196</v>
      </c>
      <c r="F70">
        <v>0.10267229254571027</v>
      </c>
      <c r="G70">
        <v>9.7281831187410586E-2</v>
      </c>
      <c r="H70">
        <v>8.9855072463768115E-2</v>
      </c>
      <c r="I70">
        <v>3.3625730994152045E-2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s="38">
        <f>+COUNTIF($B$1:B71,ESTADISTICAS!B$9)</f>
        <v>0</v>
      </c>
      <c r="B71">
        <v>5</v>
      </c>
      <c r="C71">
        <v>5440</v>
      </c>
      <c r="D71" t="s">
        <v>1296</v>
      </c>
      <c r="E71">
        <v>0.12509363295880149</v>
      </c>
      <c r="F71">
        <v>0.1207623236210372</v>
      </c>
      <c r="G71">
        <v>5.764727076202486E-2</v>
      </c>
      <c r="H71">
        <v>6.1086375779162955E-2</v>
      </c>
      <c r="I71">
        <v>5.0451407328730748E-2</v>
      </c>
      <c r="J71">
        <v>6.5435356200527706E-2</v>
      </c>
      <c r="K71">
        <v>0</v>
      </c>
      <c r="L71">
        <v>0</v>
      </c>
      <c r="M71">
        <v>0</v>
      </c>
      <c r="N71">
        <v>2.8990569332867623E-2</v>
      </c>
      <c r="O71">
        <v>1.399825021872266E-2</v>
      </c>
      <c r="P71">
        <v>2.6687875574407917E-2</v>
      </c>
    </row>
    <row r="72" spans="1:16" x14ac:dyDescent="0.25">
      <c r="A72" s="38">
        <f>+COUNTIF($B$1:B72,ESTADISTICAS!B$9)</f>
        <v>0</v>
      </c>
      <c r="B72">
        <v>5</v>
      </c>
      <c r="C72">
        <v>5467</v>
      </c>
      <c r="D72" t="s">
        <v>1297</v>
      </c>
      <c r="E72">
        <v>0.12776831345826234</v>
      </c>
      <c r="F72">
        <v>0.11744386873920552</v>
      </c>
      <c r="G72">
        <v>9.5744680851063829E-2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s="38">
        <f>+COUNTIF($B$1:B73,ESTADISTICAS!B$9)</f>
        <v>0</v>
      </c>
      <c r="B73">
        <v>5</v>
      </c>
      <c r="C73">
        <v>5475</v>
      </c>
      <c r="D73" t="s">
        <v>1298</v>
      </c>
      <c r="E73">
        <v>0.16009852216748768</v>
      </c>
      <c r="F73">
        <v>0.14663461538461539</v>
      </c>
      <c r="G73">
        <v>0.22248803827751196</v>
      </c>
      <c r="H73">
        <v>0.13106796116504854</v>
      </c>
      <c r="I73">
        <v>0.10731707317073171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s="38">
        <f>+COUNTIF($B$1:B74,ESTADISTICAS!B$9)</f>
        <v>0</v>
      </c>
      <c r="B74">
        <v>5</v>
      </c>
      <c r="C74">
        <v>5480</v>
      </c>
      <c r="D74" t="s">
        <v>1299</v>
      </c>
      <c r="E74">
        <v>7.4468085106382975E-2</v>
      </c>
      <c r="F74">
        <v>6.9961977186311794E-2</v>
      </c>
      <c r="G74">
        <v>6.2595419847328249E-2</v>
      </c>
      <c r="H74">
        <v>4.3812451960030745E-2</v>
      </c>
      <c r="I74">
        <v>1.8334606569900689E-2</v>
      </c>
      <c r="J74">
        <v>1.834862385321101E-2</v>
      </c>
      <c r="K74">
        <v>7.6452599388379206E-4</v>
      </c>
      <c r="L74">
        <v>0</v>
      </c>
      <c r="M74">
        <v>0</v>
      </c>
      <c r="N74">
        <v>1.5479876160990713E-3</v>
      </c>
      <c r="O74">
        <v>0</v>
      </c>
      <c r="P74">
        <v>1.7788089713843776E-2</v>
      </c>
    </row>
    <row r="75" spans="1:16" x14ac:dyDescent="0.25">
      <c r="A75" s="38">
        <f>+COUNTIF($B$1:B75,ESTADISTICAS!B$9)</f>
        <v>0</v>
      </c>
      <c r="B75">
        <v>5</v>
      </c>
      <c r="C75">
        <v>5483</v>
      </c>
      <c r="D75" t="s">
        <v>1300</v>
      </c>
      <c r="E75">
        <v>9.4836670179135937E-3</v>
      </c>
      <c r="F75">
        <v>2.2916666666666665E-2</v>
      </c>
      <c r="G75">
        <v>6.1919504643962852E-3</v>
      </c>
      <c r="H75">
        <v>2.2727272727272728E-2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s="38">
        <f>+COUNTIF($B$1:B76,ESTADISTICAS!B$9)</f>
        <v>0</v>
      </c>
      <c r="B76">
        <v>5</v>
      </c>
      <c r="C76">
        <v>5490</v>
      </c>
      <c r="D76" t="s">
        <v>1301</v>
      </c>
      <c r="E76">
        <v>7.8886903242277248E-2</v>
      </c>
      <c r="F76">
        <v>0.12285136501516683</v>
      </c>
      <c r="G76">
        <v>0.13215636822194199</v>
      </c>
      <c r="H76">
        <v>9.9546370967741937E-2</v>
      </c>
      <c r="I76">
        <v>7.0193030834795694E-2</v>
      </c>
      <c r="J76">
        <v>4.7773886943471733E-2</v>
      </c>
      <c r="K76">
        <v>1.8731268731268732E-2</v>
      </c>
      <c r="L76">
        <v>9.0225563909774441E-3</v>
      </c>
      <c r="M76">
        <v>8.581524482584554E-3</v>
      </c>
      <c r="N76">
        <v>6.9755854509217742E-3</v>
      </c>
      <c r="O76">
        <v>5.9303187546330613E-3</v>
      </c>
      <c r="P76">
        <v>1.4771048744460856E-2</v>
      </c>
    </row>
    <row r="77" spans="1:16" x14ac:dyDescent="0.25">
      <c r="A77" s="38">
        <f>+COUNTIF($B$1:B77,ESTADISTICAS!B$9)</f>
        <v>0</v>
      </c>
      <c r="B77">
        <v>5</v>
      </c>
      <c r="C77">
        <v>5495</v>
      </c>
      <c r="D77" t="s">
        <v>1302</v>
      </c>
      <c r="E77">
        <v>6.6726780883678991E-2</v>
      </c>
      <c r="F77">
        <v>9.3457943925233641E-2</v>
      </c>
      <c r="G77">
        <v>6.7470956210902586E-2</v>
      </c>
      <c r="H77">
        <v>8.6512866015971607E-2</v>
      </c>
      <c r="I77">
        <v>6.2335381913959612E-2</v>
      </c>
      <c r="J77">
        <v>3.5340314136125657E-2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s="38">
        <f>+COUNTIF($B$1:B78,ESTADISTICAS!B$9)</f>
        <v>0</v>
      </c>
      <c r="B78">
        <v>5</v>
      </c>
      <c r="C78">
        <v>5501</v>
      </c>
      <c r="D78" t="s">
        <v>1303</v>
      </c>
      <c r="E78">
        <v>0</v>
      </c>
      <c r="F78">
        <v>0.22846441947565543</v>
      </c>
      <c r="G78">
        <v>0.17624521072796934</v>
      </c>
      <c r="H78">
        <v>0.17647058823529413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5">
      <c r="A79" s="38">
        <f>+COUNTIF($B$1:B79,ESTADISTICAS!B$9)</f>
        <v>0</v>
      </c>
      <c r="B79">
        <v>5</v>
      </c>
      <c r="C79">
        <v>5541</v>
      </c>
      <c r="D79" t="s">
        <v>1304</v>
      </c>
      <c r="E79">
        <v>5.8476077968103959E-2</v>
      </c>
      <c r="F79">
        <v>7.6201641266119571E-2</v>
      </c>
      <c r="G79">
        <v>2.6947861745752782E-2</v>
      </c>
      <c r="H79">
        <v>5.3097345132743362E-2</v>
      </c>
      <c r="I79">
        <v>2.2981732469063054E-2</v>
      </c>
      <c r="J79">
        <v>1.3103037522334724E-2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 s="38">
        <f>+COUNTIF($B$1:B80,ESTADISTICAS!B$9)</f>
        <v>0</v>
      </c>
      <c r="B80">
        <v>5</v>
      </c>
      <c r="C80">
        <v>5543</v>
      </c>
      <c r="D80" t="s">
        <v>1305</v>
      </c>
      <c r="E80">
        <v>6.6473988439306353E-2</v>
      </c>
      <c r="F80">
        <v>0.13502109704641349</v>
      </c>
      <c r="G80">
        <v>4.2780748663101602E-2</v>
      </c>
      <c r="H80">
        <v>1.3140604467805518E-2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s="38">
        <f>+COUNTIF($B$1:B81,ESTADISTICAS!B$9)</f>
        <v>0</v>
      </c>
      <c r="B81">
        <v>5</v>
      </c>
      <c r="C81">
        <v>5576</v>
      </c>
      <c r="D81" t="s">
        <v>1306</v>
      </c>
      <c r="E81">
        <v>1.3297872340425532E-3</v>
      </c>
      <c r="F81">
        <v>4.0789473684210528E-2</v>
      </c>
      <c r="G81">
        <v>4.1939711664482307E-2</v>
      </c>
      <c r="H81">
        <v>3.1331592689295036E-2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6" x14ac:dyDescent="0.25">
      <c r="A82" s="38">
        <f>+COUNTIF($B$1:B82,ESTADISTICAS!B$9)</f>
        <v>0</v>
      </c>
      <c r="B82">
        <v>5</v>
      </c>
      <c r="C82">
        <v>5579</v>
      </c>
      <c r="D82" t="s">
        <v>1307</v>
      </c>
      <c r="E82">
        <v>0.25309174575783722</v>
      </c>
      <c r="F82">
        <v>0.28462192013593884</v>
      </c>
      <c r="G82">
        <v>0.25483599663582845</v>
      </c>
      <c r="H82">
        <v>0.31174993022606756</v>
      </c>
      <c r="I82">
        <v>0.43513363028953228</v>
      </c>
      <c r="J82">
        <v>0.56420993858179791</v>
      </c>
      <c r="K82">
        <v>0.5829596412556054</v>
      </c>
      <c r="L82">
        <v>0.66865079365079361</v>
      </c>
      <c r="M82">
        <v>0.73381494859683249</v>
      </c>
      <c r="N82">
        <v>0.70317326593653473</v>
      </c>
      <c r="O82">
        <v>0.77689015691868757</v>
      </c>
      <c r="P82">
        <v>0.60775238646225049</v>
      </c>
    </row>
    <row r="83" spans="1:16" x14ac:dyDescent="0.25">
      <c r="A83" s="38">
        <f>+COUNTIF($B$1:B83,ESTADISTICAS!B$9)</f>
        <v>0</v>
      </c>
      <c r="B83">
        <v>5</v>
      </c>
      <c r="C83">
        <v>5585</v>
      </c>
      <c r="D83" t="s">
        <v>1308</v>
      </c>
      <c r="E83">
        <v>0.256107171000788</v>
      </c>
      <c r="F83">
        <v>0.21376518218623483</v>
      </c>
      <c r="G83">
        <v>0.14452798663324978</v>
      </c>
      <c r="H83">
        <v>5.5030094582975066E-2</v>
      </c>
      <c r="I83">
        <v>0</v>
      </c>
      <c r="J83">
        <v>3.5587188612099642E-3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 x14ac:dyDescent="0.25">
      <c r="A84" s="38">
        <f>+COUNTIF($B$1:B84,ESTADISTICAS!B$9)</f>
        <v>0</v>
      </c>
      <c r="B84">
        <v>5</v>
      </c>
      <c r="C84">
        <v>5591</v>
      </c>
      <c r="D84" t="s">
        <v>1309</v>
      </c>
      <c r="E84">
        <v>0.11695906432748537</v>
      </c>
      <c r="F84">
        <v>0.13649025069637882</v>
      </c>
      <c r="G84">
        <v>0.15175612988734261</v>
      </c>
      <c r="H84">
        <v>9.1725465041693391E-2</v>
      </c>
      <c r="I84">
        <v>4.8519218651543794E-2</v>
      </c>
      <c r="J84">
        <v>3.9227895392278951E-2</v>
      </c>
      <c r="K84">
        <v>2.2995649471721565E-2</v>
      </c>
      <c r="L84">
        <v>1.9789734075448363E-2</v>
      </c>
      <c r="M84">
        <v>0</v>
      </c>
      <c r="N84">
        <v>0</v>
      </c>
      <c r="O84">
        <v>0</v>
      </c>
      <c r="P84">
        <v>0</v>
      </c>
    </row>
    <row r="85" spans="1:16" x14ac:dyDescent="0.25">
      <c r="A85" s="38">
        <f>+COUNTIF($B$1:B85,ESTADISTICAS!B$9)</f>
        <v>0</v>
      </c>
      <c r="B85">
        <v>5</v>
      </c>
      <c r="C85">
        <v>5604</v>
      </c>
      <c r="D85" t="s">
        <v>1310</v>
      </c>
      <c r="E85">
        <v>0.16618075801749271</v>
      </c>
      <c r="F85">
        <v>0.17267936765301986</v>
      </c>
      <c r="G85">
        <v>0.10264508487958941</v>
      </c>
      <c r="H85">
        <v>7.03125E-2</v>
      </c>
      <c r="I85">
        <v>1.891891891891892E-2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</row>
    <row r="86" spans="1:16" x14ac:dyDescent="0.25">
      <c r="A86" s="38">
        <f>+COUNTIF($B$1:B86,ESTADISTICAS!B$9)</f>
        <v>0</v>
      </c>
      <c r="B86">
        <v>5</v>
      </c>
      <c r="C86">
        <v>5607</v>
      </c>
      <c r="D86" t="s">
        <v>1311</v>
      </c>
      <c r="E86">
        <v>7.4926253687315633E-2</v>
      </c>
      <c r="F86">
        <v>7.840842598010532E-2</v>
      </c>
      <c r="G86">
        <v>6.3742690058479531E-2</v>
      </c>
      <c r="H86">
        <v>5.0906963136337038E-2</v>
      </c>
      <c r="I86">
        <v>2.3323615160349854E-2</v>
      </c>
      <c r="J86">
        <v>2.8004667444574097E-2</v>
      </c>
      <c r="K86">
        <v>0</v>
      </c>
      <c r="L86">
        <v>0</v>
      </c>
      <c r="M86">
        <v>0</v>
      </c>
      <c r="N86">
        <v>5.8411214953271024E-4</v>
      </c>
      <c r="O86">
        <v>0</v>
      </c>
      <c r="P86">
        <v>0</v>
      </c>
    </row>
    <row r="87" spans="1:16" x14ac:dyDescent="0.25">
      <c r="A87" s="38">
        <f>+COUNTIF($B$1:B87,ESTADISTICAS!B$9)</f>
        <v>0</v>
      </c>
      <c r="B87">
        <v>5</v>
      </c>
      <c r="C87">
        <v>5615</v>
      </c>
      <c r="D87" t="s">
        <v>1312</v>
      </c>
      <c r="E87">
        <v>0.45174444947893067</v>
      </c>
      <c r="F87">
        <v>0.53141525499686293</v>
      </c>
      <c r="G87">
        <v>0.53145103645461045</v>
      </c>
      <c r="H87">
        <v>0.63799411082359236</v>
      </c>
      <c r="I87">
        <v>0.94020966595593458</v>
      </c>
      <c r="J87">
        <v>1.0862557562876374</v>
      </c>
      <c r="K87">
        <v>1.1538597577150942</v>
      </c>
      <c r="L87">
        <v>1.1537030474840539</v>
      </c>
      <c r="M87">
        <v>1.097255317271203</v>
      </c>
      <c r="N87">
        <v>1.0855666491504641</v>
      </c>
      <c r="O87">
        <v>1.0472896050442246</v>
      </c>
      <c r="P87">
        <v>0.93785360678925034</v>
      </c>
    </row>
    <row r="88" spans="1:16" x14ac:dyDescent="0.25">
      <c r="A88" s="38">
        <f>+COUNTIF($B$1:B88,ESTADISTICAS!B$9)</f>
        <v>0</v>
      </c>
      <c r="B88">
        <v>5</v>
      </c>
      <c r="C88">
        <v>5628</v>
      </c>
      <c r="D88" t="s">
        <v>1313</v>
      </c>
      <c r="E88">
        <v>4.830917874396135E-3</v>
      </c>
      <c r="F88">
        <v>1.3142174432497013E-2</v>
      </c>
      <c r="G88">
        <v>6.6746126340882006E-2</v>
      </c>
      <c r="H88">
        <v>9.4674556213017753E-3</v>
      </c>
      <c r="I88">
        <v>0</v>
      </c>
      <c r="J88">
        <v>0</v>
      </c>
      <c r="K88">
        <v>0</v>
      </c>
      <c r="L88">
        <v>0</v>
      </c>
      <c r="M88">
        <v>4.5012165450121655E-2</v>
      </c>
      <c r="N88">
        <v>2.4301336573511544E-2</v>
      </c>
      <c r="O88">
        <v>0</v>
      </c>
      <c r="P88">
        <v>0.11421628189550426</v>
      </c>
    </row>
    <row r="89" spans="1:16" x14ac:dyDescent="0.25">
      <c r="A89" s="38">
        <f>+COUNTIF($B$1:B89,ESTADISTICAS!B$9)</f>
        <v>0</v>
      </c>
      <c r="B89">
        <v>5</v>
      </c>
      <c r="C89">
        <v>5631</v>
      </c>
      <c r="D89" t="s">
        <v>1314</v>
      </c>
      <c r="E89">
        <v>0.43523228212953541</v>
      </c>
      <c r="F89">
        <v>0.53946242081835305</v>
      </c>
      <c r="G89">
        <v>0.52108165806795947</v>
      </c>
      <c r="H89">
        <v>0.99945464461007094</v>
      </c>
      <c r="I89">
        <v>1.052823315118397</v>
      </c>
      <c r="J89">
        <v>0.97974317236389941</v>
      </c>
      <c r="K89">
        <v>1.1978397839783979</v>
      </c>
      <c r="L89">
        <v>1.1350332196085473</v>
      </c>
      <c r="M89">
        <v>1.1115502065744567</v>
      </c>
      <c r="N89">
        <v>1.1687801393105912</v>
      </c>
      <c r="O89">
        <v>1.1369272237196766</v>
      </c>
      <c r="P89">
        <v>1.0693250411560271</v>
      </c>
    </row>
    <row r="90" spans="1:16" x14ac:dyDescent="0.25">
      <c r="A90" s="38">
        <f>+COUNTIF($B$1:B90,ESTADISTICAS!B$9)</f>
        <v>0</v>
      </c>
      <c r="B90">
        <v>5</v>
      </c>
      <c r="C90">
        <v>5642</v>
      </c>
      <c r="D90" t="s">
        <v>1315</v>
      </c>
      <c r="E90">
        <v>3.6385688295936932E-3</v>
      </c>
      <c r="F90">
        <v>4.0143798681845415E-2</v>
      </c>
      <c r="G90">
        <v>3.8598574821852728E-2</v>
      </c>
      <c r="H90">
        <v>1.4749262536873156E-2</v>
      </c>
      <c r="I90">
        <v>8.9605734767025085E-3</v>
      </c>
      <c r="J90">
        <v>9.1575091575091579E-3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 x14ac:dyDescent="0.25">
      <c r="A91" s="38">
        <f>+COUNTIF($B$1:B91,ESTADISTICAS!B$9)</f>
        <v>0</v>
      </c>
      <c r="B91">
        <v>5</v>
      </c>
      <c r="C91">
        <v>5647</v>
      </c>
      <c r="D91" t="s">
        <v>1316</v>
      </c>
      <c r="E91">
        <v>1.1461318051575931E-2</v>
      </c>
      <c r="F91">
        <v>0.19034090909090909</v>
      </c>
      <c r="G91">
        <v>0.16831683168316833</v>
      </c>
      <c r="H91">
        <v>0.112375533428165</v>
      </c>
      <c r="I91">
        <v>1.7118402282453638E-2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</row>
    <row r="92" spans="1:16" x14ac:dyDescent="0.25">
      <c r="A92" s="38">
        <f>+COUNTIF($B$1:B92,ESTADISTICAS!B$9)</f>
        <v>0</v>
      </c>
      <c r="B92">
        <v>5</v>
      </c>
      <c r="C92">
        <v>5649</v>
      </c>
      <c r="D92" t="s">
        <v>1317</v>
      </c>
      <c r="E92">
        <v>5.9737156511350056E-4</v>
      </c>
      <c r="F92">
        <v>2.4615384615384615E-2</v>
      </c>
      <c r="G92">
        <v>6.7216233354470509E-2</v>
      </c>
      <c r="H92">
        <v>0.11408083441981746</v>
      </c>
      <c r="I92">
        <v>7.4224021592442652E-2</v>
      </c>
      <c r="J92">
        <v>3.7735849056603772E-2</v>
      </c>
      <c r="K92">
        <v>0</v>
      </c>
      <c r="L92">
        <v>2.0756115641215715E-2</v>
      </c>
      <c r="M92">
        <v>4.0216550657385927E-2</v>
      </c>
      <c r="N92">
        <v>3.4482758620689655E-2</v>
      </c>
      <c r="O92">
        <v>3.2231404958677684E-2</v>
      </c>
      <c r="P92">
        <v>2.9826014913007456E-2</v>
      </c>
    </row>
    <row r="93" spans="1:16" x14ac:dyDescent="0.25">
      <c r="A93" s="38">
        <f>+COUNTIF($B$1:B93,ESTADISTICAS!B$9)</f>
        <v>0</v>
      </c>
      <c r="B93">
        <v>5</v>
      </c>
      <c r="C93">
        <v>5652</v>
      </c>
      <c r="D93" t="s">
        <v>1318</v>
      </c>
      <c r="E93">
        <v>5.5970149253731345E-2</v>
      </c>
      <c r="F93">
        <v>5.5133079847908745E-2</v>
      </c>
      <c r="G93">
        <v>4.0540540540540543E-2</v>
      </c>
      <c r="H93">
        <v>5.9523809523809521E-3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</row>
    <row r="94" spans="1:16" x14ac:dyDescent="0.25">
      <c r="A94" s="38">
        <f>+COUNTIF($B$1:B94,ESTADISTICAS!B$9)</f>
        <v>0</v>
      </c>
      <c r="B94">
        <v>5</v>
      </c>
      <c r="C94">
        <v>5656</v>
      </c>
      <c r="D94" t="s">
        <v>1319</v>
      </c>
      <c r="E94">
        <v>8.5296506904955327E-2</v>
      </c>
      <c r="F94">
        <v>0.11952191235059761</v>
      </c>
      <c r="G94">
        <v>8.5691823899371064E-2</v>
      </c>
      <c r="H94">
        <v>5.0154320987654322E-2</v>
      </c>
      <c r="I94">
        <v>3.0115830115830116E-2</v>
      </c>
      <c r="J94">
        <v>0</v>
      </c>
      <c r="K94">
        <v>0</v>
      </c>
      <c r="L94">
        <v>0</v>
      </c>
      <c r="M94">
        <v>0</v>
      </c>
      <c r="N94">
        <v>2.0569620253164556E-2</v>
      </c>
      <c r="O94">
        <v>1.8196202531645569E-2</v>
      </c>
      <c r="P94">
        <v>1.6706443914081145E-2</v>
      </c>
    </row>
    <row r="95" spans="1:16" x14ac:dyDescent="0.25">
      <c r="A95" s="38">
        <f>+COUNTIF($B$1:B95,ESTADISTICAS!B$9)</f>
        <v>0</v>
      </c>
      <c r="B95">
        <v>5</v>
      </c>
      <c r="C95">
        <v>5658</v>
      </c>
      <c r="D95" t="s">
        <v>1320</v>
      </c>
      <c r="E95">
        <v>3.7572254335260118E-2</v>
      </c>
      <c r="F95">
        <v>0</v>
      </c>
      <c r="G95">
        <v>5.5096418732782371E-2</v>
      </c>
      <c r="H95">
        <v>5.7851239669421489E-2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</row>
    <row r="96" spans="1:16" x14ac:dyDescent="0.25">
      <c r="A96" s="38">
        <f>+COUNTIF($B$1:B96,ESTADISTICAS!B$9)</f>
        <v>0</v>
      </c>
      <c r="B96">
        <v>5</v>
      </c>
      <c r="C96">
        <v>5659</v>
      </c>
      <c r="D96" t="s">
        <v>1321</v>
      </c>
      <c r="E96">
        <v>0.16174801362088537</v>
      </c>
      <c r="F96">
        <v>0.16105499438832771</v>
      </c>
      <c r="G96">
        <v>0.18600777345918934</v>
      </c>
      <c r="H96">
        <v>9.764125068568294E-2</v>
      </c>
      <c r="I96">
        <v>0.11044286495352652</v>
      </c>
      <c r="J96">
        <v>5.1686615886833515E-2</v>
      </c>
      <c r="K96">
        <v>3.0319436924742826E-2</v>
      </c>
      <c r="L96">
        <v>2.7070925825663237E-3</v>
      </c>
      <c r="M96">
        <v>2.6983270372369131E-3</v>
      </c>
      <c r="N96">
        <v>1.0672358591248667E-3</v>
      </c>
      <c r="O96">
        <v>0</v>
      </c>
      <c r="P96">
        <v>0</v>
      </c>
    </row>
    <row r="97" spans="1:16" x14ac:dyDescent="0.25">
      <c r="A97" s="38">
        <f>+COUNTIF($B$1:B97,ESTADISTICAS!B$9)</f>
        <v>0</v>
      </c>
      <c r="B97">
        <v>5</v>
      </c>
      <c r="C97">
        <v>5660</v>
      </c>
      <c r="D97" t="s">
        <v>1322</v>
      </c>
      <c r="E97">
        <v>6.8720379146919433E-2</v>
      </c>
      <c r="F97">
        <v>7.1716357775987102E-2</v>
      </c>
      <c r="G97">
        <v>0.19800332778702162</v>
      </c>
      <c r="H97">
        <v>0.24785591766723841</v>
      </c>
      <c r="I97">
        <v>0.1779513888888889</v>
      </c>
      <c r="J97">
        <v>5.1509769094138541E-2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</row>
    <row r="98" spans="1:16" x14ac:dyDescent="0.25">
      <c r="A98" s="38">
        <f>+COUNTIF($B$1:B98,ESTADISTICAS!B$9)</f>
        <v>0</v>
      </c>
      <c r="B98">
        <v>5</v>
      </c>
      <c r="C98">
        <v>5664</v>
      </c>
      <c r="D98" t="s">
        <v>2231</v>
      </c>
      <c r="E98">
        <v>7.423345884884347E-2</v>
      </c>
      <c r="F98">
        <v>0.16982124079915878</v>
      </c>
      <c r="G98">
        <v>0.15876288659793814</v>
      </c>
      <c r="H98">
        <v>9.5918367346938774E-2</v>
      </c>
      <c r="I98">
        <v>3.4010152284263961E-2</v>
      </c>
      <c r="J98">
        <v>1.719777440566515E-2</v>
      </c>
      <c r="K98">
        <v>1.2176560121765601E-2</v>
      </c>
      <c r="L98">
        <v>1.7838939857288481E-2</v>
      </c>
      <c r="M98">
        <v>4.020356234096692E-2</v>
      </c>
      <c r="N98">
        <v>2.7805864509605663E-2</v>
      </c>
      <c r="O98">
        <v>2.9828109201213347E-2</v>
      </c>
      <c r="P98">
        <v>1.016260162601626E-2</v>
      </c>
    </row>
    <row r="99" spans="1:16" x14ac:dyDescent="0.25">
      <c r="A99" s="38">
        <f>+COUNTIF($B$1:B99,ESTADISTICAS!B$9)</f>
        <v>0</v>
      </c>
      <c r="B99">
        <v>5</v>
      </c>
      <c r="C99">
        <v>5665</v>
      </c>
      <c r="D99" t="s">
        <v>2315</v>
      </c>
      <c r="E99">
        <v>6.7006802721088429E-2</v>
      </c>
      <c r="F99">
        <v>0.10209601081812035</v>
      </c>
      <c r="G99">
        <v>0.10749406578501187</v>
      </c>
      <c r="H99">
        <v>6.7572156196943969E-2</v>
      </c>
      <c r="I99">
        <v>2.6870748299319729E-2</v>
      </c>
      <c r="J99">
        <v>1.0179843909060061E-2</v>
      </c>
      <c r="K99">
        <v>0</v>
      </c>
      <c r="L99">
        <v>0</v>
      </c>
      <c r="M99">
        <v>0</v>
      </c>
      <c r="N99">
        <v>0</v>
      </c>
      <c r="O99">
        <v>0</v>
      </c>
      <c r="P99">
        <v>6.1099796334012219E-3</v>
      </c>
    </row>
    <row r="100" spans="1:16" x14ac:dyDescent="0.25">
      <c r="A100" s="38">
        <f>+COUNTIF($B$1:B100,ESTADISTICAS!B$9)</f>
        <v>0</v>
      </c>
      <c r="B100">
        <v>5</v>
      </c>
      <c r="C100">
        <v>5667</v>
      </c>
      <c r="D100" t="s">
        <v>1325</v>
      </c>
      <c r="E100">
        <v>4.7371836469824791E-2</v>
      </c>
      <c r="F100">
        <v>0.13515312916111852</v>
      </c>
      <c r="G100">
        <v>0.12845303867403315</v>
      </c>
      <c r="H100">
        <v>0.13290689410092396</v>
      </c>
      <c r="I100">
        <v>7.0432868672046955E-2</v>
      </c>
      <c r="J100">
        <v>1.0518407212622089E-2</v>
      </c>
      <c r="K100">
        <v>1.5267175572519084E-3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5">
      <c r="A101" s="38">
        <f>+COUNTIF($B$1:B101,ESTADISTICAS!B$9)</f>
        <v>0</v>
      </c>
      <c r="B101">
        <v>5</v>
      </c>
      <c r="C101">
        <v>5670</v>
      </c>
      <c r="D101" t="s">
        <v>1326</v>
      </c>
      <c r="E101">
        <v>9.5948827292110878E-2</v>
      </c>
      <c r="F101">
        <v>0.17029177718832891</v>
      </c>
      <c r="G101">
        <v>0.19669509594882728</v>
      </c>
      <c r="H101">
        <v>0.15372254954472417</v>
      </c>
      <c r="I101">
        <v>8.2702702702702705E-2</v>
      </c>
      <c r="J101">
        <v>9.2693565976008727E-3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 x14ac:dyDescent="0.25">
      <c r="A102" s="38">
        <f>+COUNTIF($B$1:B102,ESTADISTICAS!B$9)</f>
        <v>0</v>
      </c>
      <c r="B102">
        <v>5</v>
      </c>
      <c r="C102">
        <v>5674</v>
      </c>
      <c r="D102" t="s">
        <v>2232</v>
      </c>
      <c r="E102">
        <v>1.8556701030927835E-2</v>
      </c>
      <c r="F102">
        <v>4.6012269938650305E-2</v>
      </c>
      <c r="G102">
        <v>5.7201225740551587E-2</v>
      </c>
      <c r="H102">
        <v>6.9672131147540978E-2</v>
      </c>
      <c r="I102">
        <v>4.7471620227038186E-2</v>
      </c>
      <c r="J102">
        <v>3.6921476859074362E-2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s="38">
        <f>+COUNTIF($B$1:B103,ESTADISTICAS!B$9)</f>
        <v>0</v>
      </c>
      <c r="B103">
        <v>5</v>
      </c>
      <c r="C103">
        <v>5679</v>
      </c>
      <c r="D103" t="s">
        <v>1891</v>
      </c>
      <c r="E103">
        <v>2.9177718832891247E-2</v>
      </c>
      <c r="F103">
        <v>2.82560706401766E-2</v>
      </c>
      <c r="G103">
        <v>2.8697571743929361E-2</v>
      </c>
      <c r="H103">
        <v>9.341637010676156E-3</v>
      </c>
      <c r="I103">
        <v>3.6182722749886929E-3</v>
      </c>
      <c r="J103">
        <v>1.9733822854520421E-2</v>
      </c>
      <c r="K103">
        <v>0</v>
      </c>
      <c r="L103">
        <v>4.8053820278712159E-4</v>
      </c>
      <c r="M103">
        <v>0</v>
      </c>
      <c r="N103">
        <v>0</v>
      </c>
      <c r="O103">
        <v>0</v>
      </c>
      <c r="P103">
        <v>0</v>
      </c>
    </row>
    <row r="104" spans="1:16" x14ac:dyDescent="0.25">
      <c r="A104" s="38">
        <f>+COUNTIF($B$1:B104,ESTADISTICAS!B$9)</f>
        <v>0</v>
      </c>
      <c r="B104">
        <v>5</v>
      </c>
      <c r="C104">
        <v>5686</v>
      </c>
      <c r="D104" t="s">
        <v>1328</v>
      </c>
      <c r="E104">
        <v>0.17801214445509747</v>
      </c>
      <c r="F104">
        <v>0.28807740324594255</v>
      </c>
      <c r="G104">
        <v>0.24271844660194175</v>
      </c>
      <c r="H104">
        <v>0.22109654350417163</v>
      </c>
      <c r="I104">
        <v>1.2764827382708763</v>
      </c>
      <c r="J104">
        <v>1.167985927880387</v>
      </c>
      <c r="K104">
        <v>1.2014092777451557</v>
      </c>
      <c r="L104">
        <v>1.1131462333825701</v>
      </c>
      <c r="M104">
        <v>1.0877817319098457</v>
      </c>
      <c r="N104">
        <v>0.99114783121864858</v>
      </c>
      <c r="O104">
        <v>0.9861234130498967</v>
      </c>
      <c r="P104">
        <v>1.167803142603024</v>
      </c>
    </row>
    <row r="105" spans="1:16" x14ac:dyDescent="0.25">
      <c r="A105" s="38">
        <f>+COUNTIF($B$1:B105,ESTADISTICAS!B$9)</f>
        <v>0</v>
      </c>
      <c r="B105">
        <v>5</v>
      </c>
      <c r="C105">
        <v>5690</v>
      </c>
      <c r="D105" t="s">
        <v>1329</v>
      </c>
      <c r="E105">
        <v>0.20810810810810812</v>
      </c>
      <c r="F105">
        <v>9.8464317976513102E-2</v>
      </c>
      <c r="G105">
        <v>0.11428571428571428</v>
      </c>
      <c r="H105">
        <v>6.7324955116696589E-2</v>
      </c>
      <c r="I105">
        <v>3.2697547683923703E-2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 x14ac:dyDescent="0.25">
      <c r="A106" s="38">
        <f>+COUNTIF($B$1:B106,ESTADISTICAS!B$9)</f>
        <v>0</v>
      </c>
      <c r="B106">
        <v>5</v>
      </c>
      <c r="C106">
        <v>5697</v>
      </c>
      <c r="D106" t="s">
        <v>1330</v>
      </c>
      <c r="E106">
        <v>2.7160493827160494E-2</v>
      </c>
      <c r="F106">
        <v>5.5632342778161717E-2</v>
      </c>
      <c r="G106">
        <v>5.415405314497141E-2</v>
      </c>
      <c r="H106">
        <v>2.806206668867613E-2</v>
      </c>
      <c r="I106">
        <v>9.5050803015404792E-3</v>
      </c>
      <c r="J106">
        <v>8.8669950738916262E-3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 x14ac:dyDescent="0.25">
      <c r="A107" s="38">
        <f>+COUNTIF($B$1:B107,ESTADISTICAS!B$9)</f>
        <v>0</v>
      </c>
      <c r="B107">
        <v>5</v>
      </c>
      <c r="C107">
        <v>5736</v>
      </c>
      <c r="D107" t="s">
        <v>1331</v>
      </c>
      <c r="E107">
        <v>0.13104061666172548</v>
      </c>
      <c r="F107">
        <v>0.16522241478913924</v>
      </c>
      <c r="G107">
        <v>0.11507156890261017</v>
      </c>
      <c r="H107">
        <v>8.3287520615722921E-2</v>
      </c>
      <c r="I107">
        <v>3.9826605256028179E-2</v>
      </c>
      <c r="J107">
        <v>4.2238364272262574E-2</v>
      </c>
      <c r="K107">
        <v>2.413515687851971E-2</v>
      </c>
      <c r="L107">
        <v>2.2299838796346051E-2</v>
      </c>
      <c r="M107">
        <v>2.577873254564984E-2</v>
      </c>
      <c r="N107">
        <v>2.5820333512641205E-2</v>
      </c>
      <c r="O107">
        <v>2.4918743228602384E-2</v>
      </c>
      <c r="P107">
        <v>7.3831009023789989E-3</v>
      </c>
    </row>
    <row r="108" spans="1:16" x14ac:dyDescent="0.25">
      <c r="A108" s="38">
        <f>+COUNTIF($B$1:B108,ESTADISTICAS!B$9)</f>
        <v>0</v>
      </c>
      <c r="B108">
        <v>5</v>
      </c>
      <c r="C108">
        <v>5756</v>
      </c>
      <c r="D108" t="s">
        <v>2233</v>
      </c>
      <c r="E108">
        <v>7.8844417694854049E-2</v>
      </c>
      <c r="F108">
        <v>0.12473888391524918</v>
      </c>
      <c r="G108">
        <v>7.2566371681415928E-2</v>
      </c>
      <c r="H108">
        <v>0.10561929979405707</v>
      </c>
      <c r="I108">
        <v>9.0100770598695909E-2</v>
      </c>
      <c r="J108">
        <v>0.10491606714628297</v>
      </c>
      <c r="K108">
        <v>8.7975646879756467E-2</v>
      </c>
      <c r="L108">
        <v>8.4708813453752724E-2</v>
      </c>
      <c r="M108">
        <v>6.2243285939968404E-2</v>
      </c>
      <c r="N108">
        <v>3.4028892455858745E-2</v>
      </c>
      <c r="O108">
        <v>1.0087862024080702E-2</v>
      </c>
      <c r="P108">
        <v>1.6345210853220007E-2</v>
      </c>
    </row>
    <row r="109" spans="1:16" x14ac:dyDescent="0.25">
      <c r="A109" s="38">
        <f>+COUNTIF($B$1:B109,ESTADISTICAS!B$9)</f>
        <v>0</v>
      </c>
      <c r="B109">
        <v>5</v>
      </c>
      <c r="C109">
        <v>5761</v>
      </c>
      <c r="D109" t="s">
        <v>1333</v>
      </c>
      <c r="E109">
        <v>3.7600000000000001E-2</v>
      </c>
      <c r="F109">
        <v>5.1628276409849086E-2</v>
      </c>
      <c r="G109">
        <v>9.6184419713831473E-2</v>
      </c>
      <c r="H109">
        <v>6.1550759392486012E-2</v>
      </c>
      <c r="I109">
        <v>3.6888532477947072E-2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</row>
    <row r="110" spans="1:16" x14ac:dyDescent="0.25">
      <c r="A110" s="38">
        <f>+COUNTIF($B$1:B110,ESTADISTICAS!B$9)</f>
        <v>0</v>
      </c>
      <c r="B110">
        <v>5</v>
      </c>
      <c r="C110">
        <v>5789</v>
      </c>
      <c r="D110" t="s">
        <v>1334</v>
      </c>
      <c r="E110">
        <v>3.0372057706909645E-3</v>
      </c>
      <c r="F110">
        <v>3.9097744360902256E-2</v>
      </c>
      <c r="G110">
        <v>1.9287833827893175E-2</v>
      </c>
      <c r="H110">
        <v>3.679175864606328E-2</v>
      </c>
      <c r="I110">
        <v>8.948545861297539E-3</v>
      </c>
      <c r="J110">
        <v>0</v>
      </c>
      <c r="K110">
        <v>0</v>
      </c>
      <c r="L110">
        <v>1.04E-2</v>
      </c>
      <c r="M110">
        <v>0</v>
      </c>
      <c r="N110">
        <v>4.2337002540220152E-3</v>
      </c>
      <c r="O110">
        <v>1.038961038961039E-2</v>
      </c>
      <c r="P110">
        <v>0</v>
      </c>
    </row>
    <row r="111" spans="1:16" x14ac:dyDescent="0.25">
      <c r="A111" s="38">
        <f>+COUNTIF($B$1:B111,ESTADISTICAS!B$9)</f>
        <v>0</v>
      </c>
      <c r="B111">
        <v>5</v>
      </c>
      <c r="C111">
        <v>5790</v>
      </c>
      <c r="D111" t="s">
        <v>1335</v>
      </c>
      <c r="E111">
        <v>0.11236831837690207</v>
      </c>
      <c r="F111">
        <v>0.11691348402182385</v>
      </c>
      <c r="G111">
        <v>6.7170111287758349E-2</v>
      </c>
      <c r="H111">
        <v>2.7298273785628262E-2</v>
      </c>
      <c r="I111">
        <v>0</v>
      </c>
      <c r="J111">
        <v>1.277445109780439E-2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</row>
    <row r="112" spans="1:16" x14ac:dyDescent="0.25">
      <c r="A112" s="38">
        <f>+COUNTIF($B$1:B112,ESTADISTICAS!B$9)</f>
        <v>0</v>
      </c>
      <c r="B112">
        <v>5</v>
      </c>
      <c r="C112">
        <v>5792</v>
      </c>
      <c r="D112" t="s">
        <v>1336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s="38">
        <f>+COUNTIF($B$1:B113,ESTADISTICAS!B$9)</f>
        <v>0</v>
      </c>
      <c r="B113">
        <v>5</v>
      </c>
      <c r="C113">
        <v>5809</v>
      </c>
      <c r="D113" t="s">
        <v>1337</v>
      </c>
      <c r="E113">
        <v>0.05</v>
      </c>
      <c r="F113">
        <v>7.8626799557032112E-2</v>
      </c>
      <c r="G113">
        <v>6.2706270627062702E-2</v>
      </c>
      <c r="H113">
        <v>7.3869900771775077E-2</v>
      </c>
      <c r="I113">
        <v>4.3624161073825503E-2</v>
      </c>
      <c r="J113">
        <v>1.148105625717566E-3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2.3841059602649008E-2</v>
      </c>
    </row>
    <row r="114" spans="1:16" x14ac:dyDescent="0.25">
      <c r="A114" s="38">
        <f>+COUNTIF($B$1:B114,ESTADISTICAS!B$9)</f>
        <v>0</v>
      </c>
      <c r="B114">
        <v>5</v>
      </c>
      <c r="C114">
        <v>5819</v>
      </c>
      <c r="D114" t="s">
        <v>1338</v>
      </c>
      <c r="E114">
        <v>3.9447731755424065E-3</v>
      </c>
      <c r="F114">
        <v>0.106</v>
      </c>
      <c r="G114">
        <v>0.12240663900414937</v>
      </c>
      <c r="H114">
        <v>6.852248394004283E-2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 x14ac:dyDescent="0.25">
      <c r="A115" s="38">
        <f>+COUNTIF($B$1:B115,ESTADISTICAS!B$9)</f>
        <v>0</v>
      </c>
      <c r="B115">
        <v>5</v>
      </c>
      <c r="C115">
        <v>5837</v>
      </c>
      <c r="D115" t="s">
        <v>1339</v>
      </c>
      <c r="E115">
        <v>0.24292691141798586</v>
      </c>
      <c r="F115">
        <v>0.2824891702765745</v>
      </c>
      <c r="G115">
        <v>0.30244145490782259</v>
      </c>
      <c r="H115">
        <v>0.24252711766167095</v>
      </c>
      <c r="I115">
        <v>0.20286750164798945</v>
      </c>
      <c r="J115">
        <v>0.16253692156219232</v>
      </c>
      <c r="K115">
        <v>0.12438625204582651</v>
      </c>
      <c r="L115">
        <v>0.11435821872953504</v>
      </c>
      <c r="M115">
        <v>0.10698133377189376</v>
      </c>
      <c r="N115">
        <v>9.5609756097560977E-2</v>
      </c>
      <c r="O115">
        <v>8.3191987723124139E-2</v>
      </c>
      <c r="P115">
        <v>0.11199870894860002</v>
      </c>
    </row>
    <row r="116" spans="1:16" x14ac:dyDescent="0.25">
      <c r="A116" s="38">
        <f>+COUNTIF($B$1:B116,ESTADISTICAS!B$9)</f>
        <v>0</v>
      </c>
      <c r="B116">
        <v>5</v>
      </c>
      <c r="C116">
        <v>5842</v>
      </c>
      <c r="D116" t="s">
        <v>1340</v>
      </c>
      <c r="E116">
        <v>8.3713850837138504E-2</v>
      </c>
      <c r="F116">
        <v>7.0015220700152203E-2</v>
      </c>
      <c r="G116">
        <v>1.5243902439024391E-3</v>
      </c>
      <c r="H116">
        <v>3.9816232771822356E-2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5">
      <c r="A117" s="38">
        <f>+COUNTIF($B$1:B117,ESTADISTICAS!B$9)</f>
        <v>0</v>
      </c>
      <c r="B117">
        <v>5</v>
      </c>
      <c r="C117">
        <v>5847</v>
      </c>
      <c r="D117" t="s">
        <v>1341</v>
      </c>
      <c r="E117">
        <v>2.2222222222222223E-2</v>
      </c>
      <c r="F117">
        <v>6.3750926612305414E-2</v>
      </c>
      <c r="G117">
        <v>8.9677891654465589E-2</v>
      </c>
      <c r="H117">
        <v>6.6061705989110708E-2</v>
      </c>
      <c r="I117">
        <v>0.10181159420289855</v>
      </c>
      <c r="J117">
        <v>5.9294288832302658E-2</v>
      </c>
      <c r="K117">
        <v>5.0256786500366836E-2</v>
      </c>
      <c r="L117">
        <v>1.1515601783060922E-2</v>
      </c>
      <c r="M117">
        <v>0</v>
      </c>
      <c r="N117">
        <v>1.0219530658591975E-2</v>
      </c>
      <c r="O117">
        <v>1.7918414029736943E-2</v>
      </c>
      <c r="P117">
        <v>2.2970903522205207E-2</v>
      </c>
    </row>
    <row r="118" spans="1:16" x14ac:dyDescent="0.25">
      <c r="A118" s="38">
        <f>+COUNTIF($B$1:B118,ESTADISTICAS!B$9)</f>
        <v>0</v>
      </c>
      <c r="B118">
        <v>5</v>
      </c>
      <c r="C118">
        <v>5854</v>
      </c>
      <c r="D118" t="s">
        <v>1342</v>
      </c>
      <c r="E118">
        <v>5.7422969187675067E-2</v>
      </c>
      <c r="F118">
        <v>0.15287517531556802</v>
      </c>
      <c r="G118">
        <v>0.12088698140200287</v>
      </c>
      <c r="H118">
        <v>5.5837563451776651E-2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 x14ac:dyDescent="0.25">
      <c r="A119" s="38">
        <f>+COUNTIF($B$1:B119,ESTADISTICAS!B$9)</f>
        <v>0</v>
      </c>
      <c r="B119">
        <v>5</v>
      </c>
      <c r="C119">
        <v>5856</v>
      </c>
      <c r="D119" t="s">
        <v>2176</v>
      </c>
      <c r="E119">
        <v>0.13961605584642234</v>
      </c>
      <c r="F119">
        <v>0.20767888307155322</v>
      </c>
      <c r="G119">
        <v>0.19473684210526315</v>
      </c>
      <c r="H119">
        <v>0.12432432432432433</v>
      </c>
      <c r="I119">
        <v>3.3271719038817003E-2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s="38">
        <f>+COUNTIF($B$1:B120,ESTADISTICAS!B$9)</f>
        <v>0</v>
      </c>
      <c r="B120">
        <v>5</v>
      </c>
      <c r="C120">
        <v>5858</v>
      </c>
      <c r="D120" t="s">
        <v>1343</v>
      </c>
      <c r="E120">
        <v>0.1444141689373297</v>
      </c>
      <c r="F120">
        <v>0.17731773177317731</v>
      </c>
      <c r="G120">
        <v>0.21441124780316345</v>
      </c>
      <c r="H120">
        <v>0.13675958188153309</v>
      </c>
      <c r="I120">
        <v>8.6343612334801756E-2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2.2200772200772202E-2</v>
      </c>
    </row>
    <row r="121" spans="1:16" x14ac:dyDescent="0.25">
      <c r="A121" s="38">
        <f>+COUNTIF($B$1:B121,ESTADISTICAS!B$9)</f>
        <v>0</v>
      </c>
      <c r="B121">
        <v>5</v>
      </c>
      <c r="C121">
        <v>5861</v>
      </c>
      <c r="D121" t="s">
        <v>1344</v>
      </c>
      <c r="E121">
        <v>6.8965517241379309E-2</v>
      </c>
      <c r="F121">
        <v>8.5963003264417845E-2</v>
      </c>
      <c r="G121">
        <v>0.1059322033898305</v>
      </c>
      <c r="H121">
        <v>9.3945720250521919E-2</v>
      </c>
      <c r="I121">
        <v>4.7418335089567963E-2</v>
      </c>
      <c r="J121">
        <v>2.1436227224008574E-2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</row>
    <row r="122" spans="1:16" x14ac:dyDescent="0.25">
      <c r="A122" s="38">
        <f>+COUNTIF($B$1:B122,ESTADISTICAS!B$9)</f>
        <v>0</v>
      </c>
      <c r="B122">
        <v>5</v>
      </c>
      <c r="C122">
        <v>5873</v>
      </c>
      <c r="D122" t="s">
        <v>1345</v>
      </c>
      <c r="E122">
        <v>5.1480051480051477E-2</v>
      </c>
      <c r="F122">
        <v>8.2920792079207925E-2</v>
      </c>
      <c r="G122">
        <v>7.1512309495896834E-2</v>
      </c>
      <c r="H122">
        <v>4.2045454545454546E-2</v>
      </c>
      <c r="I122">
        <v>3.7946428571428568E-2</v>
      </c>
      <c r="J122">
        <v>3.3519553072625698E-2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1.098901098901099E-2</v>
      </c>
    </row>
    <row r="123" spans="1:16" x14ac:dyDescent="0.25">
      <c r="A123" s="38">
        <f>+COUNTIF($B$1:B123,ESTADISTICAS!B$9)</f>
        <v>0</v>
      </c>
      <c r="B123">
        <v>5</v>
      </c>
      <c r="C123">
        <v>5885</v>
      </c>
      <c r="D123" t="s">
        <v>1346</v>
      </c>
      <c r="E123">
        <v>0.10014727540500737</v>
      </c>
      <c r="F123">
        <v>0.15976331360946747</v>
      </c>
      <c r="G123">
        <v>0.17307692307692307</v>
      </c>
      <c r="H123">
        <v>0.15066469719350073</v>
      </c>
      <c r="I123">
        <v>7.7389984825493169E-2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 x14ac:dyDescent="0.25">
      <c r="A124" s="38">
        <f>+COUNTIF($B$1:B124,ESTADISTICAS!B$9)</f>
        <v>0</v>
      </c>
      <c r="B124">
        <v>5</v>
      </c>
      <c r="C124">
        <v>5887</v>
      </c>
      <c r="D124" t="s">
        <v>1347</v>
      </c>
      <c r="E124">
        <v>0.24753246753246752</v>
      </c>
      <c r="F124">
        <v>0.21070148489503329</v>
      </c>
      <c r="G124">
        <v>0.17352866885577167</v>
      </c>
      <c r="H124">
        <v>0.13284781516825717</v>
      </c>
      <c r="I124">
        <v>0.11646586345381527</v>
      </c>
      <c r="J124">
        <v>0.10088050314465409</v>
      </c>
      <c r="K124">
        <v>9.9924108272198331E-2</v>
      </c>
      <c r="L124">
        <v>0.11444701052091352</v>
      </c>
      <c r="M124">
        <v>8.3809029579657496E-2</v>
      </c>
      <c r="N124">
        <v>8.3398692810457517E-2</v>
      </c>
      <c r="O124">
        <v>9.0404440919904835E-2</v>
      </c>
      <c r="P124">
        <v>6.7751400373432913E-2</v>
      </c>
    </row>
    <row r="125" spans="1:16" x14ac:dyDescent="0.25">
      <c r="A125" s="38">
        <f>+COUNTIF($B$1:B125,ESTADISTICAS!B$9)</f>
        <v>0</v>
      </c>
      <c r="B125">
        <v>5</v>
      </c>
      <c r="C125">
        <v>5890</v>
      </c>
      <c r="D125" t="s">
        <v>1348</v>
      </c>
      <c r="E125">
        <v>0.10964912280701754</v>
      </c>
      <c r="F125">
        <v>9.0811965811965809E-2</v>
      </c>
      <c r="G125">
        <v>0.1090146750524109</v>
      </c>
      <c r="H125">
        <v>8.6642599277978335E-2</v>
      </c>
      <c r="I125">
        <v>9.1799896854048477E-2</v>
      </c>
      <c r="J125">
        <v>7.9834110938309999E-2</v>
      </c>
      <c r="K125">
        <v>9.4637223974763401E-2</v>
      </c>
      <c r="L125">
        <v>7.4840764331210188E-2</v>
      </c>
      <c r="M125">
        <v>5.930359085963003E-2</v>
      </c>
      <c r="N125">
        <v>1.0793308148947653E-2</v>
      </c>
      <c r="O125">
        <v>0</v>
      </c>
      <c r="P125">
        <v>0</v>
      </c>
    </row>
    <row r="126" spans="1:16" x14ac:dyDescent="0.25">
      <c r="A126" s="38">
        <f>+COUNTIF($B$1:B126,ESTADISTICAS!B$9)</f>
        <v>0</v>
      </c>
      <c r="B126">
        <v>5</v>
      </c>
      <c r="C126">
        <v>5893</v>
      </c>
      <c r="D126" t="s">
        <v>1349</v>
      </c>
      <c r="E126">
        <v>0.16709677419354838</v>
      </c>
      <c r="F126">
        <v>0.15200517464424321</v>
      </c>
      <c r="G126">
        <v>0.10231023102310231</v>
      </c>
      <c r="H126">
        <v>4.7715053763440859E-2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 x14ac:dyDescent="0.25">
      <c r="A127" s="38">
        <f>+COUNTIF($B$1:B127,ESTADISTICAS!B$9)</f>
        <v>0</v>
      </c>
      <c r="B127">
        <v>5</v>
      </c>
      <c r="C127">
        <v>5895</v>
      </c>
      <c r="D127" t="s">
        <v>1350</v>
      </c>
      <c r="E127">
        <v>2.8547081380485728E-2</v>
      </c>
      <c r="F127">
        <v>7.5415423945462287E-2</v>
      </c>
      <c r="G127">
        <v>7.946735395189003E-2</v>
      </c>
      <c r="H127">
        <v>7.3770491803278687E-2</v>
      </c>
      <c r="I127">
        <v>6.51890482398957E-3</v>
      </c>
      <c r="J127">
        <v>3.4934497816593887E-3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</row>
    <row r="128" spans="1:16" x14ac:dyDescent="0.25">
      <c r="A128" s="38">
        <f>+COUNTIF($B$1:B128,ESTADISTICAS!B$9)</f>
        <v>0</v>
      </c>
      <c r="B128">
        <v>8</v>
      </c>
      <c r="C128">
        <v>8001</v>
      </c>
      <c r="D128" t="s">
        <v>1351</v>
      </c>
      <c r="E128">
        <v>0.75893706074358702</v>
      </c>
      <c r="F128">
        <v>0.80151126570959719</v>
      </c>
      <c r="G128">
        <v>0.84535766235565368</v>
      </c>
      <c r="H128">
        <v>1.0113963806770028</v>
      </c>
      <c r="I128">
        <v>1.1783202068177718</v>
      </c>
      <c r="J128">
        <v>1.2186186065647797</v>
      </c>
      <c r="K128">
        <v>1.2418634396890269</v>
      </c>
      <c r="L128">
        <v>1.2332709614185156</v>
      </c>
      <c r="M128">
        <v>1.1895270303006813</v>
      </c>
      <c r="N128">
        <v>1.1175904342163627</v>
      </c>
      <c r="O128">
        <v>1.0855874304223989</v>
      </c>
      <c r="P128">
        <v>1.0795468286376024</v>
      </c>
    </row>
    <row r="129" spans="1:16" x14ac:dyDescent="0.25">
      <c r="A129" s="38">
        <f>+COUNTIF($B$1:B129,ESTADISTICAS!B$9)</f>
        <v>0</v>
      </c>
      <c r="B129">
        <v>8</v>
      </c>
      <c r="C129">
        <v>8078</v>
      </c>
      <c r="D129" t="s">
        <v>1352</v>
      </c>
      <c r="E129">
        <v>2.0230629172567266E-2</v>
      </c>
      <c r="F129">
        <v>2.7130225080385852E-2</v>
      </c>
      <c r="G129">
        <v>7.4074074074074077E-3</v>
      </c>
      <c r="H129">
        <v>7.4014802960592121E-3</v>
      </c>
      <c r="I129">
        <v>0</v>
      </c>
      <c r="J129">
        <v>2.1786492374727671E-3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5">
      <c r="A130" s="38">
        <f>+COUNTIF($B$1:B130,ESTADISTICAS!B$9)</f>
        <v>0</v>
      </c>
      <c r="B130">
        <v>8</v>
      </c>
      <c r="C130">
        <v>8137</v>
      </c>
      <c r="D130" t="s">
        <v>1353</v>
      </c>
      <c r="E130">
        <v>4.5808520384791571E-4</v>
      </c>
      <c r="F130">
        <v>0</v>
      </c>
      <c r="G130">
        <v>0</v>
      </c>
      <c r="H130">
        <v>0</v>
      </c>
      <c r="I130">
        <v>0</v>
      </c>
      <c r="J130">
        <v>1.4917951268025858E-3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</row>
    <row r="131" spans="1:16" x14ac:dyDescent="0.25">
      <c r="A131" s="38">
        <f>+COUNTIF($B$1:B131,ESTADISTICAS!B$9)</f>
        <v>0</v>
      </c>
      <c r="B131">
        <v>8</v>
      </c>
      <c r="C131">
        <v>8141</v>
      </c>
      <c r="D131" t="s">
        <v>1354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</row>
    <row r="132" spans="1:16" x14ac:dyDescent="0.25">
      <c r="A132" s="38">
        <f>+COUNTIF($B$1:B132,ESTADISTICAS!B$9)</f>
        <v>0</v>
      </c>
      <c r="B132">
        <v>8</v>
      </c>
      <c r="C132">
        <v>8296</v>
      </c>
      <c r="D132" t="s">
        <v>1355</v>
      </c>
      <c r="E132">
        <v>2.3122710622710624E-2</v>
      </c>
      <c r="F132">
        <v>2.036299247454626E-2</v>
      </c>
      <c r="G132">
        <v>3.3011789924973202E-2</v>
      </c>
      <c r="H132">
        <v>5.3586321934945787E-2</v>
      </c>
      <c r="I132">
        <v>1.5136019635917366E-2</v>
      </c>
      <c r="J132">
        <v>2.6495383380168606E-2</v>
      </c>
      <c r="K132">
        <v>9.596553074813944E-3</v>
      </c>
      <c r="L132">
        <v>0</v>
      </c>
      <c r="M132">
        <v>0</v>
      </c>
      <c r="N132">
        <v>0</v>
      </c>
      <c r="O132">
        <v>0</v>
      </c>
      <c r="P132">
        <v>0</v>
      </c>
    </row>
    <row r="133" spans="1:16" x14ac:dyDescent="0.25">
      <c r="A133" s="38">
        <f>+COUNTIF($B$1:B133,ESTADISTICAS!B$9)</f>
        <v>0</v>
      </c>
      <c r="B133">
        <v>8</v>
      </c>
      <c r="C133">
        <v>8372</v>
      </c>
      <c r="D133" t="s">
        <v>1356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 x14ac:dyDescent="0.25">
      <c r="A134" s="38">
        <f>+COUNTIF($B$1:B134,ESTADISTICAS!B$9)</f>
        <v>0</v>
      </c>
      <c r="B134">
        <v>8</v>
      </c>
      <c r="C134">
        <v>8421</v>
      </c>
      <c r="D134" t="s">
        <v>1357</v>
      </c>
      <c r="E134">
        <v>1.8181818181818181E-2</v>
      </c>
      <c r="F134">
        <v>1.7619252256123763E-2</v>
      </c>
      <c r="G134">
        <v>0</v>
      </c>
      <c r="H134">
        <v>4.2462845010615713E-4</v>
      </c>
      <c r="I134">
        <v>0</v>
      </c>
      <c r="J134">
        <v>1.6856300042140751E-3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x14ac:dyDescent="0.25">
      <c r="A135" s="38">
        <f>+COUNTIF($B$1:B135,ESTADISTICAS!B$9)</f>
        <v>0</v>
      </c>
      <c r="B135">
        <v>8</v>
      </c>
      <c r="C135">
        <v>8433</v>
      </c>
      <c r="D135" t="s">
        <v>1358</v>
      </c>
      <c r="E135">
        <v>6.6832155814397552E-4</v>
      </c>
      <c r="F135">
        <v>1.3410859983119198E-2</v>
      </c>
      <c r="G135">
        <v>2.4784981041339128E-2</v>
      </c>
      <c r="H135">
        <v>1.965804151046905E-2</v>
      </c>
      <c r="I135">
        <v>7.2332730560578659E-3</v>
      </c>
      <c r="J135">
        <v>3.9313795568263043E-3</v>
      </c>
      <c r="K135">
        <v>0</v>
      </c>
      <c r="L135">
        <v>7.1305841924398624E-3</v>
      </c>
      <c r="M135">
        <v>1.6622118275977281E-2</v>
      </c>
      <c r="N135">
        <v>1.9731586515417798E-2</v>
      </c>
      <c r="O135">
        <v>5.9052059052059052E-3</v>
      </c>
      <c r="P135">
        <v>2.632801610655103E-3</v>
      </c>
    </row>
    <row r="136" spans="1:16" x14ac:dyDescent="0.25">
      <c r="A136" s="38">
        <f>+COUNTIF($B$1:B136,ESTADISTICAS!B$9)</f>
        <v>0</v>
      </c>
      <c r="B136">
        <v>8</v>
      </c>
      <c r="C136">
        <v>8436</v>
      </c>
      <c r="D136" t="s">
        <v>1359</v>
      </c>
      <c r="E136">
        <v>0</v>
      </c>
      <c r="F136">
        <v>0</v>
      </c>
      <c r="G136">
        <v>3.7938844847112116E-2</v>
      </c>
      <c r="H136">
        <v>3.6873968079251515E-2</v>
      </c>
      <c r="I136">
        <v>1.589041095890411E-2</v>
      </c>
      <c r="J136">
        <v>1.6357688113413304E-3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5">
      <c r="A137" s="38">
        <f>+COUNTIF($B$1:B137,ESTADISTICAS!B$9)</f>
        <v>0</v>
      </c>
      <c r="B137">
        <v>8</v>
      </c>
      <c r="C137">
        <v>8520</v>
      </c>
      <c r="D137" t="s">
        <v>1360</v>
      </c>
      <c r="E137">
        <v>2.4956217162872153E-2</v>
      </c>
      <c r="F137">
        <v>4.652173913043478E-2</v>
      </c>
      <c r="G137">
        <v>2.0008699434536755E-2</v>
      </c>
      <c r="H137">
        <v>1.9031141868512111E-2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3.8022813688212925E-4</v>
      </c>
      <c r="P137">
        <v>0</v>
      </c>
    </row>
    <row r="138" spans="1:16" x14ac:dyDescent="0.25">
      <c r="A138" s="38">
        <f>+COUNTIF($B$1:B138,ESTADISTICAS!B$9)</f>
        <v>0</v>
      </c>
      <c r="B138">
        <v>8</v>
      </c>
      <c r="C138">
        <v>8549</v>
      </c>
      <c r="D138" t="s">
        <v>1361</v>
      </c>
      <c r="E138">
        <v>0</v>
      </c>
      <c r="F138">
        <v>0</v>
      </c>
      <c r="G138">
        <v>0</v>
      </c>
      <c r="H138">
        <v>1.9267822736030828E-3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</row>
    <row r="139" spans="1:16" x14ac:dyDescent="0.25">
      <c r="A139" s="38">
        <f>+COUNTIF($B$1:B139,ESTADISTICAS!B$9)</f>
        <v>0</v>
      </c>
      <c r="B139">
        <v>8</v>
      </c>
      <c r="C139">
        <v>8558</v>
      </c>
      <c r="D139" t="s">
        <v>1362</v>
      </c>
      <c r="E139">
        <v>3.1468531468531472E-2</v>
      </c>
      <c r="F139">
        <v>5.364511691884457E-2</v>
      </c>
      <c r="G139">
        <v>4.6008119079837616E-2</v>
      </c>
      <c r="H139">
        <v>4.5729657027572292E-2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 x14ac:dyDescent="0.25">
      <c r="A140" s="38">
        <f>+COUNTIF($B$1:B140,ESTADISTICAS!B$9)</f>
        <v>0</v>
      </c>
      <c r="B140">
        <v>8</v>
      </c>
      <c r="C140">
        <v>8560</v>
      </c>
      <c r="D140" t="s">
        <v>1363</v>
      </c>
      <c r="E140">
        <v>2.4327122153209108E-2</v>
      </c>
      <c r="F140">
        <v>2.3481368044920879E-2</v>
      </c>
      <c r="G140">
        <v>8.0240722166499499E-3</v>
      </c>
      <c r="H140">
        <v>0</v>
      </c>
      <c r="I140">
        <v>0</v>
      </c>
      <c r="J140">
        <v>4.8971596474045055E-4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</row>
    <row r="141" spans="1:16" x14ac:dyDescent="0.25">
      <c r="A141" s="38">
        <f>+COUNTIF($B$1:B141,ESTADISTICAS!B$9)</f>
        <v>0</v>
      </c>
      <c r="B141">
        <v>8</v>
      </c>
      <c r="C141">
        <v>8573</v>
      </c>
      <c r="D141" t="s">
        <v>1364</v>
      </c>
      <c r="E141">
        <v>0.10253552521593759</v>
      </c>
      <c r="F141">
        <v>0.12721812721812722</v>
      </c>
      <c r="G141">
        <v>0.1279722148009618</v>
      </c>
      <c r="H141">
        <v>0.12973684210526315</v>
      </c>
      <c r="I141">
        <v>0.12867934357905705</v>
      </c>
      <c r="J141">
        <v>0.11499871366092101</v>
      </c>
      <c r="K141">
        <v>0.15561740890688258</v>
      </c>
      <c r="L141">
        <v>0.1644753162986852</v>
      </c>
      <c r="M141">
        <v>0.36599286563614747</v>
      </c>
      <c r="N141">
        <v>0.36863636363636365</v>
      </c>
      <c r="O141">
        <v>0.15745245466607696</v>
      </c>
      <c r="P141">
        <v>0.37009263343625937</v>
      </c>
    </row>
    <row r="142" spans="1:16" x14ac:dyDescent="0.25">
      <c r="A142" s="38">
        <f>+COUNTIF($B$1:B142,ESTADISTICAS!B$9)</f>
        <v>0</v>
      </c>
      <c r="B142">
        <v>8</v>
      </c>
      <c r="C142">
        <v>8606</v>
      </c>
      <c r="D142" t="s">
        <v>1365</v>
      </c>
      <c r="E142">
        <v>0</v>
      </c>
      <c r="F142">
        <v>2.2665457842248413E-2</v>
      </c>
      <c r="G142">
        <v>4.0307971014492752E-2</v>
      </c>
      <c r="H142">
        <v>2.826379542395693E-2</v>
      </c>
      <c r="I142">
        <v>0</v>
      </c>
      <c r="J142">
        <v>1.7937219730941704E-3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s="38">
        <f>+COUNTIF($B$1:B143,ESTADISTICAS!B$9)</f>
        <v>0</v>
      </c>
      <c r="B143">
        <v>8</v>
      </c>
      <c r="C143">
        <v>8634</v>
      </c>
      <c r="D143" t="s">
        <v>1366</v>
      </c>
      <c r="E143">
        <v>1.5324165029469547E-2</v>
      </c>
      <c r="F143">
        <v>2.3938223938223938E-2</v>
      </c>
      <c r="G143">
        <v>3.9513677811550151E-2</v>
      </c>
      <c r="H143">
        <v>3.8547904191616765E-2</v>
      </c>
      <c r="I143">
        <v>6.6790352504638217E-2</v>
      </c>
      <c r="J143">
        <v>2.0490303695572632E-2</v>
      </c>
      <c r="K143">
        <v>3.952569169960474E-3</v>
      </c>
      <c r="L143">
        <v>0</v>
      </c>
      <c r="M143">
        <v>3.4153005464480874E-4</v>
      </c>
      <c r="N143">
        <v>0</v>
      </c>
      <c r="O143">
        <v>3.1867431485022306E-3</v>
      </c>
      <c r="P143">
        <v>6.3552589768033053E-4</v>
      </c>
    </row>
    <row r="144" spans="1:16" x14ac:dyDescent="0.25">
      <c r="A144" s="38">
        <f>+COUNTIF($B$1:B144,ESTADISTICAS!B$9)</f>
        <v>0</v>
      </c>
      <c r="B144">
        <v>8</v>
      </c>
      <c r="C144">
        <v>8638</v>
      </c>
      <c r="D144" t="s">
        <v>1313</v>
      </c>
      <c r="E144">
        <v>2.4449877750611249E-2</v>
      </c>
      <c r="F144">
        <v>5.0934014245397126E-2</v>
      </c>
      <c r="G144">
        <v>5.9946595460614149E-2</v>
      </c>
      <c r="H144">
        <v>0.11198193411264612</v>
      </c>
      <c r="I144">
        <v>0.11466314398943196</v>
      </c>
      <c r="J144">
        <v>0.14437590234938968</v>
      </c>
      <c r="K144">
        <v>0.11392240820033736</v>
      </c>
      <c r="L144">
        <v>9.4940741684720276E-2</v>
      </c>
      <c r="M144">
        <v>0.12968730534446243</v>
      </c>
      <c r="N144">
        <v>0.12660660660660661</v>
      </c>
      <c r="O144">
        <v>0.12931642001409444</v>
      </c>
      <c r="P144">
        <v>0.10840837328967372</v>
      </c>
    </row>
    <row r="145" spans="1:16" x14ac:dyDescent="0.25">
      <c r="A145" s="38">
        <f>+COUNTIF($B$1:B145,ESTADISTICAS!B$9)</f>
        <v>0</v>
      </c>
      <c r="B145">
        <v>8</v>
      </c>
      <c r="C145">
        <v>8675</v>
      </c>
      <c r="D145" t="s">
        <v>1367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25">
      <c r="A146" s="38">
        <f>+COUNTIF($B$1:B146,ESTADISTICAS!B$9)</f>
        <v>0</v>
      </c>
      <c r="B146">
        <v>8</v>
      </c>
      <c r="C146">
        <v>8685</v>
      </c>
      <c r="D146" t="s">
        <v>1368</v>
      </c>
      <c r="E146">
        <v>2.1804189824711415E-2</v>
      </c>
      <c r="F146">
        <v>3.7840136054421769E-2</v>
      </c>
      <c r="G146">
        <v>1.3485040033712601E-2</v>
      </c>
      <c r="H146">
        <v>6.7085953878406705E-3</v>
      </c>
      <c r="I146">
        <v>0</v>
      </c>
      <c r="J146">
        <v>4.1528239202657808E-4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s="38">
        <f>+COUNTIF($B$1:B147,ESTADISTICAS!B$9)</f>
        <v>0</v>
      </c>
      <c r="B147">
        <v>8</v>
      </c>
      <c r="C147">
        <v>8758</v>
      </c>
      <c r="D147" t="s">
        <v>1369</v>
      </c>
      <c r="E147">
        <v>4.8856616451717787E-2</v>
      </c>
      <c r="F147">
        <v>5.2268202804015416E-2</v>
      </c>
      <c r="G147">
        <v>5.2773681696400759E-2</v>
      </c>
      <c r="H147">
        <v>4.6705485749310452E-2</v>
      </c>
      <c r="I147">
        <v>5.0553431273898171E-2</v>
      </c>
      <c r="J147">
        <v>4.5738827534338757E-2</v>
      </c>
      <c r="K147">
        <v>5.1610527539827124E-2</v>
      </c>
      <c r="L147">
        <v>4.5500066133817053E-2</v>
      </c>
      <c r="M147">
        <v>5.0129708794621655E-2</v>
      </c>
      <c r="N147">
        <v>6.3089622641509441E-2</v>
      </c>
      <c r="O147">
        <v>5.3703454765425464E-2</v>
      </c>
      <c r="P147">
        <v>5.1303109025391772E-2</v>
      </c>
    </row>
    <row r="148" spans="1:16" x14ac:dyDescent="0.25">
      <c r="A148" s="38">
        <f>+COUNTIF($B$1:B148,ESTADISTICAS!B$9)</f>
        <v>0</v>
      </c>
      <c r="B148">
        <v>8</v>
      </c>
      <c r="C148">
        <v>8770</v>
      </c>
      <c r="D148" t="s">
        <v>1370</v>
      </c>
      <c r="E148">
        <v>0</v>
      </c>
      <c r="F148">
        <v>9.7142857142857142E-2</v>
      </c>
      <c r="G148">
        <v>8.7984862819299903E-2</v>
      </c>
      <c r="H148">
        <v>3.5474592521572389E-2</v>
      </c>
      <c r="I148">
        <v>2.200956937799043E-2</v>
      </c>
      <c r="J148">
        <v>2.6717557251908396E-2</v>
      </c>
      <c r="K148">
        <v>1.9102196752626551E-3</v>
      </c>
      <c r="L148">
        <v>1.4071294559099437E-2</v>
      </c>
      <c r="M148">
        <v>0.45814167433302666</v>
      </c>
      <c r="N148">
        <v>0.45372866127583111</v>
      </c>
      <c r="O148">
        <v>0.3271441202475685</v>
      </c>
      <c r="P148">
        <v>0.42844522968197879</v>
      </c>
    </row>
    <row r="149" spans="1:16" x14ac:dyDescent="0.25">
      <c r="A149" s="38">
        <f>+COUNTIF($B$1:B149,ESTADISTICAS!B$9)</f>
        <v>0</v>
      </c>
      <c r="B149">
        <v>8</v>
      </c>
      <c r="C149">
        <v>8832</v>
      </c>
      <c r="D149" t="s">
        <v>1371</v>
      </c>
      <c r="E149">
        <v>7.9617834394904463E-4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</row>
    <row r="150" spans="1:16" x14ac:dyDescent="0.25">
      <c r="A150" s="38">
        <f>+COUNTIF($B$1:B150,ESTADISTICAS!B$9)</f>
        <v>0</v>
      </c>
      <c r="B150">
        <v>8</v>
      </c>
      <c r="C150">
        <v>8849</v>
      </c>
      <c r="D150" t="s">
        <v>1372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25">
      <c r="A151" s="38">
        <f>+COUNTIF($B$1:B151,ESTADISTICAS!B$9)</f>
        <v>0</v>
      </c>
      <c r="B151">
        <v>11</v>
      </c>
      <c r="C151">
        <v>11001</v>
      </c>
      <c r="D151" t="s">
        <v>2234</v>
      </c>
      <c r="E151">
        <v>0.73207084561569913</v>
      </c>
      <c r="F151">
        <v>0.80172746882311241</v>
      </c>
      <c r="G151">
        <v>0.83409662514765903</v>
      </c>
      <c r="H151">
        <v>0.89195735146958544</v>
      </c>
      <c r="I151">
        <v>0.9476525576895124</v>
      </c>
      <c r="J151">
        <v>0.98428766521253097</v>
      </c>
      <c r="K151">
        <v>1.0633021860855036</v>
      </c>
      <c r="L151">
        <v>1.1178680908793022</v>
      </c>
      <c r="M151">
        <v>1.1553452221108569</v>
      </c>
      <c r="N151">
        <v>1.114494293692758</v>
      </c>
      <c r="O151">
        <v>1.0576650887047476</v>
      </c>
      <c r="P151">
        <v>1.2658329971762807</v>
      </c>
    </row>
    <row r="152" spans="1:16" x14ac:dyDescent="0.25">
      <c r="A152" s="38">
        <f>+COUNTIF($B$1:B152,ESTADISTICAS!B$9)</f>
        <v>0</v>
      </c>
      <c r="B152">
        <v>13</v>
      </c>
      <c r="C152">
        <v>13001</v>
      </c>
      <c r="D152" t="s">
        <v>2235</v>
      </c>
      <c r="E152">
        <v>0.58768243747114735</v>
      </c>
      <c r="F152">
        <v>0.67672627625144688</v>
      </c>
      <c r="G152">
        <v>0.69669278458055273</v>
      </c>
      <c r="H152">
        <v>0.7795181009466724</v>
      </c>
      <c r="I152">
        <v>0.7932790708743872</v>
      </c>
      <c r="J152">
        <v>0.84811657438256605</v>
      </c>
      <c r="K152">
        <v>0.90507066451711604</v>
      </c>
      <c r="L152">
        <v>0.84735452504739639</v>
      </c>
      <c r="M152">
        <v>0.81729560111212374</v>
      </c>
      <c r="N152">
        <v>0.76821615796504383</v>
      </c>
      <c r="O152">
        <v>0.77943374707960089</v>
      </c>
      <c r="P152">
        <v>0.73682634066251029</v>
      </c>
    </row>
    <row r="153" spans="1:16" x14ac:dyDescent="0.25">
      <c r="A153" s="38">
        <f>+COUNTIF($B$1:B153,ESTADISTICAS!B$9)</f>
        <v>0</v>
      </c>
      <c r="B153">
        <v>13</v>
      </c>
      <c r="C153">
        <v>13006</v>
      </c>
      <c r="D153" t="s">
        <v>2236</v>
      </c>
      <c r="E153">
        <v>1.4653865588681153E-2</v>
      </c>
      <c r="F153">
        <v>4.4910179640718563E-2</v>
      </c>
      <c r="G153">
        <v>5.3660982948846539E-2</v>
      </c>
      <c r="H153">
        <v>5.0804828973843058E-2</v>
      </c>
      <c r="I153">
        <v>2.4036054081121683E-2</v>
      </c>
      <c r="J153">
        <v>2.9367844698855151E-2</v>
      </c>
      <c r="K153">
        <v>0</v>
      </c>
      <c r="L153">
        <v>2.8776978417266188E-3</v>
      </c>
      <c r="M153">
        <v>9.3720712277413302E-3</v>
      </c>
      <c r="N153">
        <v>4.608294930875576E-3</v>
      </c>
      <c r="O153">
        <v>0</v>
      </c>
      <c r="P153">
        <v>0</v>
      </c>
    </row>
    <row r="154" spans="1:16" x14ac:dyDescent="0.25">
      <c r="A154" s="38">
        <f>+COUNTIF($B$1:B154,ESTADISTICAS!B$9)</f>
        <v>0</v>
      </c>
      <c r="B154">
        <v>13</v>
      </c>
      <c r="C154">
        <v>13030</v>
      </c>
      <c r="D154" t="s">
        <v>1375</v>
      </c>
      <c r="E154">
        <v>0</v>
      </c>
      <c r="F154">
        <v>0</v>
      </c>
      <c r="G154">
        <v>4.9898167006109981E-2</v>
      </c>
      <c r="H154">
        <v>3.614457831325301E-2</v>
      </c>
      <c r="I154">
        <v>2.8884462151394421E-2</v>
      </c>
      <c r="J154">
        <v>0</v>
      </c>
      <c r="K154">
        <v>0</v>
      </c>
      <c r="L154">
        <v>0</v>
      </c>
      <c r="M154">
        <v>0</v>
      </c>
      <c r="N154">
        <v>8.9686098654708521E-4</v>
      </c>
      <c r="O154">
        <v>0</v>
      </c>
      <c r="P154">
        <v>0</v>
      </c>
    </row>
    <row r="155" spans="1:16" x14ac:dyDescent="0.25">
      <c r="A155" s="38">
        <f>+COUNTIF($B$1:B155,ESTADISTICAS!B$9)</f>
        <v>0</v>
      </c>
      <c r="B155">
        <v>13</v>
      </c>
      <c r="C155">
        <v>13042</v>
      </c>
      <c r="D155" t="s">
        <v>1376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7.2780203784570596E-3</v>
      </c>
      <c r="M155">
        <v>0</v>
      </c>
      <c r="N155">
        <v>0</v>
      </c>
      <c r="O155">
        <v>0</v>
      </c>
      <c r="P155">
        <v>0</v>
      </c>
    </row>
    <row r="156" spans="1:16" x14ac:dyDescent="0.25">
      <c r="A156" s="38">
        <f>+COUNTIF($B$1:B156,ESTADISTICAS!B$9)</f>
        <v>0</v>
      </c>
      <c r="B156">
        <v>13</v>
      </c>
      <c r="C156">
        <v>13052</v>
      </c>
      <c r="D156" t="s">
        <v>1377</v>
      </c>
      <c r="E156">
        <v>2.1944632005401754E-2</v>
      </c>
      <c r="F156">
        <v>2.6505619862439187E-2</v>
      </c>
      <c r="G156">
        <v>6.8665215206833025E-3</v>
      </c>
      <c r="H156">
        <v>1.021091396049548E-2</v>
      </c>
      <c r="I156">
        <v>7.1738405071738402E-3</v>
      </c>
      <c r="J156">
        <v>3.3206043499916984E-4</v>
      </c>
      <c r="K156">
        <v>3.2883919763235779E-4</v>
      </c>
      <c r="L156">
        <v>1.6254876462938882E-4</v>
      </c>
      <c r="M156">
        <v>0</v>
      </c>
      <c r="N156">
        <v>0</v>
      </c>
      <c r="O156">
        <v>0</v>
      </c>
      <c r="P156">
        <v>0</v>
      </c>
    </row>
    <row r="157" spans="1:16" x14ac:dyDescent="0.25">
      <c r="A157" s="38">
        <f>+COUNTIF($B$1:B157,ESTADISTICAS!B$9)</f>
        <v>0</v>
      </c>
      <c r="B157">
        <v>13</v>
      </c>
      <c r="C157">
        <v>13062</v>
      </c>
      <c r="D157" t="s">
        <v>1378</v>
      </c>
      <c r="E157">
        <v>0.15935672514619884</v>
      </c>
      <c r="F157">
        <v>0.155049786628734</v>
      </c>
      <c r="G157">
        <v>7.1428571428571425E-2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</row>
    <row r="158" spans="1:16" x14ac:dyDescent="0.25">
      <c r="A158" s="38">
        <f>+COUNTIF($B$1:B158,ESTADISTICAS!B$9)</f>
        <v>0</v>
      </c>
      <c r="B158">
        <v>13</v>
      </c>
      <c r="C158">
        <v>13074</v>
      </c>
      <c r="D158" t="s">
        <v>2316</v>
      </c>
      <c r="E158">
        <v>1.5349194167306216E-2</v>
      </c>
      <c r="F158">
        <v>1.509433962264151E-2</v>
      </c>
      <c r="G158">
        <v>8.948545861297539E-3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</row>
    <row r="159" spans="1:16" x14ac:dyDescent="0.25">
      <c r="A159" s="38">
        <f>+COUNTIF($B$1:B159,ESTADISTICAS!B$9)</f>
        <v>0</v>
      </c>
      <c r="B159">
        <v>13</v>
      </c>
      <c r="C159">
        <v>13140</v>
      </c>
      <c r="D159" t="s">
        <v>2158</v>
      </c>
      <c r="E159">
        <v>3.4518828451882845E-2</v>
      </c>
      <c r="F159">
        <v>9.9009900990099011E-3</v>
      </c>
      <c r="G159">
        <v>0</v>
      </c>
      <c r="H159">
        <v>0</v>
      </c>
      <c r="I159">
        <v>0</v>
      </c>
      <c r="J159">
        <v>5.1652892561983473E-4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</row>
    <row r="160" spans="1:16" x14ac:dyDescent="0.25">
      <c r="A160" s="38">
        <f>+COUNTIF($B$1:B160,ESTADISTICAS!B$9)</f>
        <v>0</v>
      </c>
      <c r="B160">
        <v>13</v>
      </c>
      <c r="C160">
        <v>13160</v>
      </c>
      <c r="D160" t="s">
        <v>1379</v>
      </c>
      <c r="E160">
        <v>5.4491899852724596E-2</v>
      </c>
      <c r="F160">
        <v>2.3880597014925373E-2</v>
      </c>
      <c r="G160">
        <v>6.25E-2</v>
      </c>
      <c r="H160">
        <v>0.12018489984591679</v>
      </c>
      <c r="I160">
        <v>0.11059907834101383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</row>
    <row r="161" spans="1:16" x14ac:dyDescent="0.25">
      <c r="A161" s="38">
        <f>+COUNTIF($B$1:B161,ESTADISTICAS!B$9)</f>
        <v>0</v>
      </c>
      <c r="B161">
        <v>13</v>
      </c>
      <c r="C161">
        <v>13188</v>
      </c>
      <c r="D161" t="s">
        <v>1380</v>
      </c>
      <c r="E161">
        <v>6.1787072243346008E-2</v>
      </c>
      <c r="F161">
        <v>5.1401869158878503E-2</v>
      </c>
      <c r="G161">
        <v>1.1981566820276499E-2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1.5723270440251573E-3</v>
      </c>
      <c r="O161">
        <v>0</v>
      </c>
      <c r="P161">
        <v>0</v>
      </c>
    </row>
    <row r="162" spans="1:16" x14ac:dyDescent="0.25">
      <c r="A162" s="38">
        <f>+COUNTIF($B$1:B162,ESTADISTICAS!B$9)</f>
        <v>0</v>
      </c>
      <c r="B162">
        <v>13</v>
      </c>
      <c r="C162">
        <v>13212</v>
      </c>
      <c r="D162" t="s">
        <v>1381</v>
      </c>
      <c r="E162">
        <v>2.5491624180626365E-2</v>
      </c>
      <c r="F162">
        <v>1.888162672476398E-2</v>
      </c>
      <c r="G162">
        <v>3.574033552151714E-2</v>
      </c>
      <c r="H162">
        <v>1.5407190022010272E-2</v>
      </c>
      <c r="I162">
        <v>1.4609203798392988E-2</v>
      </c>
      <c r="J162">
        <v>7.3800738007380072E-4</v>
      </c>
      <c r="K162">
        <v>0</v>
      </c>
      <c r="L162">
        <v>0</v>
      </c>
      <c r="M162">
        <v>0</v>
      </c>
      <c r="N162">
        <v>2.1008403361344537E-3</v>
      </c>
      <c r="O162">
        <v>0</v>
      </c>
      <c r="P162">
        <v>0</v>
      </c>
    </row>
    <row r="163" spans="1:16" x14ac:dyDescent="0.25">
      <c r="A163" s="38">
        <f>+COUNTIF($B$1:B163,ESTADISTICAS!B$9)</f>
        <v>0</v>
      </c>
      <c r="B163">
        <v>13</v>
      </c>
      <c r="C163">
        <v>13222</v>
      </c>
      <c r="D163" t="s">
        <v>1382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</row>
    <row r="164" spans="1:16" x14ac:dyDescent="0.25">
      <c r="A164" s="38">
        <f>+COUNTIF($B$1:B164,ESTADISTICAS!B$9)</f>
        <v>0</v>
      </c>
      <c r="B164">
        <v>13</v>
      </c>
      <c r="C164">
        <v>13244</v>
      </c>
      <c r="D164" t="s">
        <v>1383</v>
      </c>
      <c r="E164">
        <v>3.3525826114854024E-2</v>
      </c>
      <c r="F164">
        <v>0.11439527081003355</v>
      </c>
      <c r="G164">
        <v>0.12018465456860872</v>
      </c>
      <c r="H164">
        <v>0.14124023593177107</v>
      </c>
      <c r="I164">
        <v>0.12185345518678851</v>
      </c>
      <c r="J164">
        <v>0.10871315831856981</v>
      </c>
      <c r="K164">
        <v>9.0206185567010301E-3</v>
      </c>
      <c r="L164">
        <v>2.9572484731597556E-2</v>
      </c>
      <c r="M164">
        <v>7.912431587177482E-2</v>
      </c>
      <c r="N164">
        <v>8.5512150107659182E-2</v>
      </c>
      <c r="O164">
        <v>8.6996336996336993E-2</v>
      </c>
      <c r="P164">
        <v>0.10485347985347986</v>
      </c>
    </row>
    <row r="165" spans="1:16" x14ac:dyDescent="0.25">
      <c r="A165" s="38">
        <f>+COUNTIF($B$1:B165,ESTADISTICAS!B$9)</f>
        <v>0</v>
      </c>
      <c r="B165">
        <v>13</v>
      </c>
      <c r="C165">
        <v>13248</v>
      </c>
      <c r="D165" t="s">
        <v>1384</v>
      </c>
      <c r="E165">
        <v>8.7499999999999994E-2</v>
      </c>
      <c r="F165">
        <v>3.1205673758865248E-2</v>
      </c>
      <c r="G165">
        <v>5.1020408163265307E-2</v>
      </c>
      <c r="H165">
        <v>2.9368575624082231E-2</v>
      </c>
      <c r="I165">
        <v>2.9455081001472753E-2</v>
      </c>
      <c r="J165">
        <v>1.4992503748125937E-3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</row>
    <row r="166" spans="1:16" x14ac:dyDescent="0.25">
      <c r="A166" s="38">
        <f>+COUNTIF($B$1:B166,ESTADISTICAS!B$9)</f>
        <v>0</v>
      </c>
      <c r="B166">
        <v>13</v>
      </c>
      <c r="C166">
        <v>13268</v>
      </c>
      <c r="D166" t="s">
        <v>1385</v>
      </c>
      <c r="E166">
        <v>3.7486218302094816E-2</v>
      </c>
      <c r="F166">
        <v>3.9035591274397242E-2</v>
      </c>
      <c r="G166">
        <v>1.201923076923077E-2</v>
      </c>
      <c r="H166">
        <v>0</v>
      </c>
      <c r="I166">
        <v>0</v>
      </c>
      <c r="J166">
        <v>1.3698630136986301E-3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</row>
    <row r="167" spans="1:16" x14ac:dyDescent="0.25">
      <c r="A167" s="38">
        <f>+COUNTIF($B$1:B167,ESTADISTICAS!B$9)</f>
        <v>0</v>
      </c>
      <c r="B167">
        <v>13</v>
      </c>
      <c r="C167">
        <v>13300</v>
      </c>
      <c r="D167" t="s">
        <v>1386</v>
      </c>
      <c r="E167">
        <v>5.0381679389312976E-2</v>
      </c>
      <c r="F167">
        <v>5.1321928460342149E-2</v>
      </c>
      <c r="G167">
        <v>7.1428571428571426E-3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</row>
    <row r="168" spans="1:16" x14ac:dyDescent="0.25">
      <c r="A168" s="38">
        <f>+COUNTIF($B$1:B168,ESTADISTICAS!B$9)</f>
        <v>0</v>
      </c>
      <c r="B168">
        <v>13</v>
      </c>
      <c r="C168">
        <v>13430</v>
      </c>
      <c r="D168" t="s">
        <v>1387</v>
      </c>
      <c r="E168">
        <v>4.8194837492496354E-2</v>
      </c>
      <c r="F168">
        <v>8.8683444615648005E-2</v>
      </c>
      <c r="G168">
        <v>0.11282976712211051</v>
      </c>
      <c r="H168">
        <v>0.12395483148004482</v>
      </c>
      <c r="I168">
        <v>0.11629712708135623</v>
      </c>
      <c r="J168">
        <v>0.10588842975206611</v>
      </c>
      <c r="K168">
        <v>2.0614147634932856E-2</v>
      </c>
      <c r="L168">
        <v>5.0474254742547423E-2</v>
      </c>
      <c r="M168">
        <v>8.7802874743326487E-2</v>
      </c>
      <c r="N168">
        <v>8.2667093060441316E-2</v>
      </c>
      <c r="O168">
        <v>8.456143116084798E-2</v>
      </c>
      <c r="P168">
        <v>9.8354201118198287E-2</v>
      </c>
    </row>
    <row r="169" spans="1:16" x14ac:dyDescent="0.25">
      <c r="A169" s="38">
        <f>+COUNTIF($B$1:B169,ESTADISTICAS!B$9)</f>
        <v>0</v>
      </c>
      <c r="B169">
        <v>13</v>
      </c>
      <c r="C169">
        <v>13433</v>
      </c>
      <c r="D169" t="s">
        <v>2317</v>
      </c>
      <c r="E169">
        <v>2.5053995680345574E-2</v>
      </c>
      <c r="F169">
        <v>1.2658227848101266E-2</v>
      </c>
      <c r="G169">
        <v>2.0197856553998351E-2</v>
      </c>
      <c r="H169">
        <v>1.5447154471544716E-2</v>
      </c>
      <c r="I169">
        <v>1.0913500404203719E-2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</row>
    <row r="170" spans="1:16" x14ac:dyDescent="0.25">
      <c r="A170" s="38">
        <f>+COUNTIF($B$1:B170,ESTADISTICAS!B$9)</f>
        <v>0</v>
      </c>
      <c r="B170">
        <v>13</v>
      </c>
      <c r="C170">
        <v>13440</v>
      </c>
      <c r="D170" t="s">
        <v>1388</v>
      </c>
      <c r="E170">
        <v>4.0868454661558112E-2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</row>
    <row r="171" spans="1:16" x14ac:dyDescent="0.25">
      <c r="A171" s="38">
        <f>+COUNTIF($B$1:B171,ESTADISTICAS!B$9)</f>
        <v>0</v>
      </c>
      <c r="B171">
        <v>13</v>
      </c>
      <c r="C171">
        <v>13442</v>
      </c>
      <c r="D171" t="s">
        <v>1389</v>
      </c>
      <c r="E171">
        <v>6.4703042008691453E-2</v>
      </c>
      <c r="F171">
        <v>6.923814087206516E-2</v>
      </c>
      <c r="G171">
        <v>5.9918835044163288E-2</v>
      </c>
      <c r="H171">
        <v>3.0317498209596564E-2</v>
      </c>
      <c r="I171">
        <v>2.9566046733428709E-2</v>
      </c>
      <c r="J171">
        <v>1.6868614872891423E-2</v>
      </c>
      <c r="K171">
        <v>6.5789473684210523E-3</v>
      </c>
      <c r="L171">
        <v>2.5122121423586882E-2</v>
      </c>
      <c r="M171">
        <v>1.7528089887640451E-2</v>
      </c>
      <c r="N171">
        <v>2.942458587619878E-2</v>
      </c>
      <c r="O171">
        <v>3.2755298651252408E-2</v>
      </c>
      <c r="P171">
        <v>2.7251437087502661E-2</v>
      </c>
    </row>
    <row r="172" spans="1:16" x14ac:dyDescent="0.25">
      <c r="A172" s="38">
        <f>+COUNTIF($B$1:B172,ESTADISTICAS!B$9)</f>
        <v>0</v>
      </c>
      <c r="B172">
        <v>13</v>
      </c>
      <c r="C172">
        <v>13458</v>
      </c>
      <c r="D172" t="s">
        <v>1390</v>
      </c>
      <c r="E172">
        <v>9.2336103416435829E-3</v>
      </c>
      <c r="F172">
        <v>2.6041666666666665E-3</v>
      </c>
      <c r="G172">
        <v>7.3349633251833741E-3</v>
      </c>
      <c r="H172">
        <v>7.7942322681215901E-4</v>
      </c>
      <c r="I172">
        <v>2.2727272727272726E-3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6.3251106894370653E-4</v>
      </c>
      <c r="P172">
        <v>0</v>
      </c>
    </row>
    <row r="173" spans="1:16" x14ac:dyDescent="0.25">
      <c r="A173" s="38">
        <f>+COUNTIF($B$1:B173,ESTADISTICAS!B$9)</f>
        <v>0</v>
      </c>
      <c r="B173">
        <v>13</v>
      </c>
      <c r="C173">
        <v>13468</v>
      </c>
      <c r="D173" t="s">
        <v>1391</v>
      </c>
      <c r="E173">
        <v>6.6308243727598568E-2</v>
      </c>
      <c r="F173">
        <v>9.0443248782987443E-2</v>
      </c>
      <c r="G173">
        <v>9.3959731543624164E-2</v>
      </c>
      <c r="H173">
        <v>6.1930783242258654E-2</v>
      </c>
      <c r="I173">
        <v>5.647058823529412E-2</v>
      </c>
      <c r="J173">
        <v>7.3928944618599793E-2</v>
      </c>
      <c r="K173">
        <v>2.1744757960134611E-2</v>
      </c>
      <c r="L173">
        <v>8.9902112313240592E-2</v>
      </c>
      <c r="M173">
        <v>0.17226786158824994</v>
      </c>
      <c r="N173">
        <v>0.16731423020883923</v>
      </c>
      <c r="O173">
        <v>0.17635798037808087</v>
      </c>
      <c r="P173">
        <v>0.20919704550869669</v>
      </c>
    </row>
    <row r="174" spans="1:16" x14ac:dyDescent="0.25">
      <c r="A174" s="38">
        <f>+COUNTIF($B$1:B174,ESTADISTICAS!B$9)</f>
        <v>0</v>
      </c>
      <c r="B174">
        <v>13</v>
      </c>
      <c r="C174">
        <v>13473</v>
      </c>
      <c r="D174" t="s">
        <v>1579</v>
      </c>
      <c r="E174">
        <v>1.784651992861392E-2</v>
      </c>
      <c r="F174">
        <v>5.7438253877082138E-2</v>
      </c>
      <c r="G174">
        <v>5.8133035215204028E-2</v>
      </c>
      <c r="H174">
        <v>5.3464266230223677E-2</v>
      </c>
      <c r="I174">
        <v>2.091152815013405E-2</v>
      </c>
      <c r="J174">
        <v>0</v>
      </c>
      <c r="K174">
        <v>0</v>
      </c>
      <c r="L174">
        <v>5.0556117290192115E-4</v>
      </c>
      <c r="M174">
        <v>0</v>
      </c>
      <c r="N174">
        <v>0</v>
      </c>
      <c r="O174">
        <v>4.6598322460391424E-4</v>
      </c>
      <c r="P174">
        <v>4.6253469010175765E-4</v>
      </c>
    </row>
    <row r="175" spans="1:16" x14ac:dyDescent="0.25">
      <c r="A175" s="38">
        <f>+COUNTIF($B$1:B175,ESTADISTICAS!B$9)</f>
        <v>0</v>
      </c>
      <c r="B175">
        <v>13</v>
      </c>
      <c r="C175">
        <v>13490</v>
      </c>
      <c r="D175" t="s">
        <v>2318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</row>
    <row r="176" spans="1:16" x14ac:dyDescent="0.25">
      <c r="A176" s="38">
        <f>+COUNTIF($B$1:B176,ESTADISTICAS!B$9)</f>
        <v>0</v>
      </c>
      <c r="B176">
        <v>13</v>
      </c>
      <c r="C176">
        <v>13549</v>
      </c>
      <c r="D176" t="s">
        <v>2319</v>
      </c>
      <c r="E176">
        <v>1.4558689717925387E-2</v>
      </c>
      <c r="F176">
        <v>1.4751899865891819E-2</v>
      </c>
      <c r="G176">
        <v>1.8404907975460124E-2</v>
      </c>
      <c r="H176">
        <v>1.2554112554112554E-2</v>
      </c>
      <c r="I176">
        <v>7.7586206896551723E-3</v>
      </c>
      <c r="J176">
        <v>0</v>
      </c>
      <c r="K176">
        <v>0</v>
      </c>
      <c r="L176">
        <v>4.2016806722689078E-4</v>
      </c>
      <c r="M176">
        <v>0</v>
      </c>
      <c r="N176">
        <v>0</v>
      </c>
      <c r="O176">
        <v>0</v>
      </c>
      <c r="P176">
        <v>0</v>
      </c>
    </row>
    <row r="177" spans="1:16" x14ac:dyDescent="0.25">
      <c r="A177" s="38">
        <f>+COUNTIF($B$1:B177,ESTADISTICAS!B$9)</f>
        <v>0</v>
      </c>
      <c r="B177">
        <v>13</v>
      </c>
      <c r="C177">
        <v>13580</v>
      </c>
      <c r="D177" t="s">
        <v>1392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</row>
    <row r="178" spans="1:16" x14ac:dyDescent="0.25">
      <c r="A178" s="38">
        <f>+COUNTIF($B$1:B178,ESTADISTICAS!B$9)</f>
        <v>0</v>
      </c>
      <c r="B178">
        <v>13</v>
      </c>
      <c r="C178">
        <v>13600</v>
      </c>
      <c r="D178" t="s">
        <v>2320</v>
      </c>
      <c r="E178">
        <v>7.0612668743509868E-2</v>
      </c>
      <c r="F178">
        <v>7.1055381400208992E-2</v>
      </c>
      <c r="G178">
        <v>3.1813361611876985E-2</v>
      </c>
      <c r="H178">
        <v>3.3049040511727079E-2</v>
      </c>
      <c r="I178">
        <v>2.0518358531317494E-2</v>
      </c>
      <c r="J178">
        <v>0</v>
      </c>
      <c r="K178">
        <v>1.1049723756906078E-3</v>
      </c>
      <c r="L178">
        <v>0</v>
      </c>
      <c r="M178">
        <v>0</v>
      </c>
      <c r="N178">
        <v>0</v>
      </c>
      <c r="O178">
        <v>0</v>
      </c>
      <c r="P178">
        <v>0</v>
      </c>
    </row>
    <row r="179" spans="1:16" x14ac:dyDescent="0.25">
      <c r="A179" s="38">
        <f>+COUNTIF($B$1:B179,ESTADISTICAS!B$9)</f>
        <v>0</v>
      </c>
      <c r="B179">
        <v>13</v>
      </c>
      <c r="C179">
        <v>13620</v>
      </c>
      <c r="D179" t="s">
        <v>1393</v>
      </c>
      <c r="E179">
        <v>7.5822603719599424E-2</v>
      </c>
      <c r="F179">
        <v>6.4011379800853488E-2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</row>
    <row r="180" spans="1:16" x14ac:dyDescent="0.25">
      <c r="A180" s="38">
        <f>+COUNTIF($B$1:B180,ESTADISTICAS!B$9)</f>
        <v>0</v>
      </c>
      <c r="B180">
        <v>13</v>
      </c>
      <c r="C180">
        <v>13647</v>
      </c>
      <c r="D180" t="s">
        <v>1394</v>
      </c>
      <c r="E180">
        <v>0</v>
      </c>
      <c r="F180">
        <v>6.691919191919192E-2</v>
      </c>
      <c r="G180">
        <v>5.8370750481077614E-2</v>
      </c>
      <c r="H180">
        <v>3.6577400391900716E-2</v>
      </c>
      <c r="I180">
        <v>3.5502958579881658E-2</v>
      </c>
      <c r="J180">
        <v>2.0408163265306121E-2</v>
      </c>
      <c r="K180">
        <v>0</v>
      </c>
      <c r="L180">
        <v>3.8834951456310678E-3</v>
      </c>
      <c r="M180">
        <v>3.1525851197982345E-3</v>
      </c>
      <c r="N180">
        <v>6.1614294516327791E-4</v>
      </c>
      <c r="O180">
        <v>0</v>
      </c>
      <c r="P180">
        <v>0</v>
      </c>
    </row>
    <row r="181" spans="1:16" x14ac:dyDescent="0.25">
      <c r="A181" s="38">
        <f>+COUNTIF($B$1:B181,ESTADISTICAS!B$9)</f>
        <v>0</v>
      </c>
      <c r="B181">
        <v>13</v>
      </c>
      <c r="C181">
        <v>13650</v>
      </c>
      <c r="D181" t="s">
        <v>2321</v>
      </c>
      <c r="E181">
        <v>3.4924330616996506E-2</v>
      </c>
      <c r="F181">
        <v>1.5300546448087432E-2</v>
      </c>
      <c r="G181">
        <v>1.0162601626016261E-3</v>
      </c>
      <c r="H181">
        <v>9.813542688910696E-4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</row>
    <row r="182" spans="1:16" x14ac:dyDescent="0.25">
      <c r="A182" s="38">
        <f>+COUNTIF($B$1:B182,ESTADISTICAS!B$9)</f>
        <v>0</v>
      </c>
      <c r="B182">
        <v>13</v>
      </c>
      <c r="C182">
        <v>13654</v>
      </c>
      <c r="D182" t="s">
        <v>1395</v>
      </c>
      <c r="E182">
        <v>4.3843283582089554E-2</v>
      </c>
      <c r="F182">
        <v>3.6778398510242089E-2</v>
      </c>
      <c r="G182">
        <v>5.9944237918215612E-2</v>
      </c>
      <c r="H182">
        <v>3.8821328344246959E-2</v>
      </c>
      <c r="I182">
        <v>2.8169014084507043E-2</v>
      </c>
      <c r="J182">
        <v>1.0387157695939566E-2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</row>
    <row r="183" spans="1:16" x14ac:dyDescent="0.25">
      <c r="A183" s="38">
        <f>+COUNTIF($B$1:B183,ESTADISTICAS!B$9)</f>
        <v>0</v>
      </c>
      <c r="B183">
        <v>13</v>
      </c>
      <c r="C183">
        <v>13655</v>
      </c>
      <c r="D183" t="s">
        <v>1396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</row>
    <row r="184" spans="1:16" x14ac:dyDescent="0.25">
      <c r="A184" s="38">
        <f>+COUNTIF($B$1:B184,ESTADISTICAS!B$9)</f>
        <v>0</v>
      </c>
      <c r="B184">
        <v>13</v>
      </c>
      <c r="C184">
        <v>13657</v>
      </c>
      <c r="D184" t="s">
        <v>1397</v>
      </c>
      <c r="E184">
        <v>3.1169665809768637E-2</v>
      </c>
      <c r="F184">
        <v>0.13496143958868895</v>
      </c>
      <c r="G184">
        <v>0.1056701030927835</v>
      </c>
      <c r="H184">
        <v>9.6763754045307446E-2</v>
      </c>
      <c r="I184">
        <v>9.9706744868035185E-2</v>
      </c>
      <c r="J184">
        <v>9.7385620915032681E-2</v>
      </c>
      <c r="K184">
        <v>3.2552083333333332E-4</v>
      </c>
      <c r="L184">
        <v>9.7695553391755924E-2</v>
      </c>
      <c r="M184">
        <v>0.24357366771159875</v>
      </c>
      <c r="N184">
        <v>0.28444308069960111</v>
      </c>
      <c r="O184">
        <v>0.31175934366453967</v>
      </c>
      <c r="P184">
        <v>0.34235329887503801</v>
      </c>
    </row>
    <row r="185" spans="1:16" x14ac:dyDescent="0.25">
      <c r="A185" s="38">
        <f>+COUNTIF($B$1:B185,ESTADISTICAS!B$9)</f>
        <v>0</v>
      </c>
      <c r="B185">
        <v>13</v>
      </c>
      <c r="C185">
        <v>13667</v>
      </c>
      <c r="D185" t="s">
        <v>2237</v>
      </c>
      <c r="E185">
        <v>0</v>
      </c>
      <c r="F185">
        <v>0</v>
      </c>
      <c r="G185">
        <v>2.2336769759450172E-2</v>
      </c>
      <c r="H185">
        <v>1.5160703456640388E-2</v>
      </c>
      <c r="I185">
        <v>1.4003819223424571E-2</v>
      </c>
      <c r="J185">
        <v>0</v>
      </c>
      <c r="K185">
        <v>0</v>
      </c>
      <c r="L185">
        <v>7.2306579898770787E-4</v>
      </c>
      <c r="M185">
        <v>0</v>
      </c>
      <c r="N185">
        <v>7.4626865671641792E-4</v>
      </c>
      <c r="O185">
        <v>0</v>
      </c>
      <c r="P185">
        <v>0</v>
      </c>
    </row>
    <row r="186" spans="1:16" x14ac:dyDescent="0.25">
      <c r="A186" s="38">
        <f>+COUNTIF($B$1:B186,ESTADISTICAS!B$9)</f>
        <v>0</v>
      </c>
      <c r="B186">
        <v>13</v>
      </c>
      <c r="C186">
        <v>13670</v>
      </c>
      <c r="D186" t="s">
        <v>1889</v>
      </c>
      <c r="E186">
        <v>6.754906435417618E-2</v>
      </c>
      <c r="F186">
        <v>4.5936395759717315E-2</v>
      </c>
      <c r="G186">
        <v>4.8531289910600253E-2</v>
      </c>
      <c r="H186">
        <v>2.8702163061564059E-2</v>
      </c>
      <c r="I186">
        <v>1.8069815195071868E-2</v>
      </c>
      <c r="J186">
        <v>0</v>
      </c>
      <c r="K186">
        <v>0</v>
      </c>
      <c r="L186">
        <v>0</v>
      </c>
      <c r="M186">
        <v>0</v>
      </c>
      <c r="N186">
        <v>2.9850746268656717E-3</v>
      </c>
      <c r="O186">
        <v>0</v>
      </c>
      <c r="P186">
        <v>0</v>
      </c>
    </row>
    <row r="187" spans="1:16" x14ac:dyDescent="0.25">
      <c r="A187" s="38">
        <f>+COUNTIF($B$1:B187,ESTADISTICAS!B$9)</f>
        <v>0</v>
      </c>
      <c r="B187">
        <v>13</v>
      </c>
      <c r="C187">
        <v>13673</v>
      </c>
      <c r="D187" t="s">
        <v>2238</v>
      </c>
      <c r="E187">
        <v>1.7114914425427872E-2</v>
      </c>
      <c r="F187">
        <v>2.8157683024939661E-2</v>
      </c>
      <c r="G187">
        <v>1.9062748212867357E-2</v>
      </c>
      <c r="H187">
        <v>1.4319809069212411E-2</v>
      </c>
      <c r="I187">
        <v>0</v>
      </c>
      <c r="J187">
        <v>1.5885623510722795E-3</v>
      </c>
      <c r="K187">
        <v>0</v>
      </c>
      <c r="L187">
        <v>2.2970903522205209E-3</v>
      </c>
      <c r="M187">
        <v>0</v>
      </c>
      <c r="N187">
        <v>0</v>
      </c>
      <c r="O187">
        <v>0</v>
      </c>
      <c r="P187">
        <v>0</v>
      </c>
    </row>
    <row r="188" spans="1:16" x14ac:dyDescent="0.25">
      <c r="A188" s="38">
        <f>+COUNTIF($B$1:B188,ESTADISTICAS!B$9)</f>
        <v>0</v>
      </c>
      <c r="B188">
        <v>13</v>
      </c>
      <c r="C188">
        <v>13683</v>
      </c>
      <c r="D188" t="s">
        <v>1398</v>
      </c>
      <c r="E188">
        <v>0.12478920741989882</v>
      </c>
      <c r="F188">
        <v>3.9291643608190374E-2</v>
      </c>
      <c r="G188">
        <v>1.4867841409691629E-2</v>
      </c>
      <c r="H188">
        <v>2.1965952773201538E-3</v>
      </c>
      <c r="I188">
        <v>0</v>
      </c>
      <c r="J188">
        <v>1.0712372790573112E-3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</row>
    <row r="189" spans="1:16" x14ac:dyDescent="0.25">
      <c r="A189" s="38">
        <f>+COUNTIF($B$1:B189,ESTADISTICAS!B$9)</f>
        <v>0</v>
      </c>
      <c r="B189">
        <v>13</v>
      </c>
      <c r="C189">
        <v>13688</v>
      </c>
      <c r="D189" t="s">
        <v>1399</v>
      </c>
      <c r="E189">
        <v>0.10323637853338796</v>
      </c>
      <c r="F189">
        <v>5.0671785028790786E-2</v>
      </c>
      <c r="G189">
        <v>5.9616749467707592E-2</v>
      </c>
      <c r="H189">
        <v>3.8913116403891314E-2</v>
      </c>
      <c r="I189">
        <v>1.9168291098115658E-2</v>
      </c>
      <c r="J189">
        <v>0</v>
      </c>
      <c r="K189">
        <v>8.6875581756127827E-3</v>
      </c>
      <c r="L189">
        <v>6.369426751592357E-3</v>
      </c>
      <c r="M189">
        <v>2.1110468478889532E-2</v>
      </c>
      <c r="N189">
        <v>3.1057638500279799E-2</v>
      </c>
      <c r="O189">
        <v>4.4968467233342475E-2</v>
      </c>
      <c r="P189">
        <v>4.7502047502047499E-2</v>
      </c>
    </row>
    <row r="190" spans="1:16" x14ac:dyDescent="0.25">
      <c r="A190" s="38">
        <f>+COUNTIF($B$1:B190,ESTADISTICAS!B$9)</f>
        <v>0</v>
      </c>
      <c r="B190">
        <v>13</v>
      </c>
      <c r="C190">
        <v>13744</v>
      </c>
      <c r="D190" t="s">
        <v>1400</v>
      </c>
      <c r="E190">
        <v>1.4548238897396631E-2</v>
      </c>
      <c r="F190">
        <v>4.4688644688644689E-2</v>
      </c>
      <c r="G190">
        <v>4.1928721174004195E-2</v>
      </c>
      <c r="H190">
        <v>3.0467163168584971E-2</v>
      </c>
      <c r="I190">
        <v>1.4588859416445624E-2</v>
      </c>
      <c r="J190">
        <v>0</v>
      </c>
      <c r="K190">
        <v>6.4020486555697821E-4</v>
      </c>
      <c r="L190">
        <v>0</v>
      </c>
      <c r="M190">
        <v>0</v>
      </c>
      <c r="N190">
        <v>0</v>
      </c>
      <c r="O190">
        <v>0</v>
      </c>
      <c r="P190">
        <v>0</v>
      </c>
    </row>
    <row r="191" spans="1:16" x14ac:dyDescent="0.25">
      <c r="A191" s="38">
        <f>+COUNTIF($B$1:B191,ESTADISTICAS!B$9)</f>
        <v>0</v>
      </c>
      <c r="B191">
        <v>13</v>
      </c>
      <c r="C191">
        <v>13760</v>
      </c>
      <c r="D191" t="s">
        <v>2322</v>
      </c>
      <c r="E191">
        <v>2.5498891352549888E-2</v>
      </c>
      <c r="F191">
        <v>2.4886877828054297E-2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</row>
    <row r="192" spans="1:16" x14ac:dyDescent="0.25">
      <c r="A192" s="38">
        <f>+COUNTIF($B$1:B192,ESTADISTICAS!B$9)</f>
        <v>0</v>
      </c>
      <c r="B192">
        <v>13</v>
      </c>
      <c r="C192">
        <v>13780</v>
      </c>
      <c r="D192" t="s">
        <v>2323</v>
      </c>
      <c r="E192">
        <v>1.5086206896551725E-2</v>
      </c>
      <c r="F192">
        <v>2.5925925925925925E-2</v>
      </c>
      <c r="G192">
        <v>4.021244309559939E-2</v>
      </c>
      <c r="H192">
        <v>3.4591194968553458E-2</v>
      </c>
      <c r="I192">
        <v>2.413515687851971E-2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</row>
    <row r="193" spans="1:16" x14ac:dyDescent="0.25">
      <c r="A193" s="38">
        <f>+COUNTIF($B$1:B193,ESTADISTICAS!B$9)</f>
        <v>0</v>
      </c>
      <c r="B193">
        <v>13</v>
      </c>
      <c r="C193">
        <v>13810</v>
      </c>
      <c r="D193" t="s">
        <v>1401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5.7937427578215526E-4</v>
      </c>
      <c r="O193">
        <v>0</v>
      </c>
      <c r="P193">
        <v>0</v>
      </c>
    </row>
    <row r="194" spans="1:16" x14ac:dyDescent="0.25">
      <c r="A194" s="38">
        <f>+COUNTIF($B$1:B194,ESTADISTICAS!B$9)</f>
        <v>0</v>
      </c>
      <c r="B194">
        <v>13</v>
      </c>
      <c r="C194">
        <v>13836</v>
      </c>
      <c r="D194" t="s">
        <v>1402</v>
      </c>
      <c r="E194">
        <v>2.6142163575252085E-2</v>
      </c>
      <c r="F194">
        <v>8.6798399806037096E-2</v>
      </c>
      <c r="G194">
        <v>0.12019855809006028</v>
      </c>
      <c r="H194">
        <v>8.7137891077636156E-2</v>
      </c>
      <c r="I194">
        <v>7.1273309689966827E-2</v>
      </c>
      <c r="J194">
        <v>5.9042673289681644E-2</v>
      </c>
      <c r="K194">
        <v>1.1125945705384957E-4</v>
      </c>
      <c r="L194">
        <v>6.2254259501965921E-3</v>
      </c>
      <c r="M194">
        <v>9.8914095258574343E-3</v>
      </c>
      <c r="N194">
        <v>4.6506821000413395E-3</v>
      </c>
      <c r="O194">
        <v>2.1250758955676987E-3</v>
      </c>
      <c r="P194">
        <v>1.0139931048468871E-4</v>
      </c>
    </row>
    <row r="195" spans="1:16" x14ac:dyDescent="0.25">
      <c r="A195" s="38">
        <f>+COUNTIF($B$1:B195,ESTADISTICAS!B$9)</f>
        <v>0</v>
      </c>
      <c r="B195">
        <v>13</v>
      </c>
      <c r="C195">
        <v>13838</v>
      </c>
      <c r="D195" t="s">
        <v>1403</v>
      </c>
      <c r="E195">
        <v>6.3957863054928524E-2</v>
      </c>
      <c r="F195">
        <v>5.5347793567688854E-2</v>
      </c>
      <c r="G195">
        <v>1.344286781179985E-2</v>
      </c>
      <c r="H195">
        <v>3.9230199851961509E-2</v>
      </c>
      <c r="I195">
        <v>3.5661218424962851E-2</v>
      </c>
      <c r="J195">
        <v>2.3048327137546468E-2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</row>
    <row r="196" spans="1:16" x14ac:dyDescent="0.25">
      <c r="A196" s="38">
        <f>+COUNTIF($B$1:B196,ESTADISTICAS!B$9)</f>
        <v>0</v>
      </c>
      <c r="B196">
        <v>13</v>
      </c>
      <c r="C196">
        <v>13873</v>
      </c>
      <c r="D196" t="s">
        <v>1404</v>
      </c>
      <c r="E196">
        <v>2.048975512243878E-2</v>
      </c>
      <c r="F196">
        <v>6.5614208189442524E-2</v>
      </c>
      <c r="G196">
        <v>4.1423001949317736E-2</v>
      </c>
      <c r="H196">
        <v>0.1221522055259331</v>
      </c>
      <c r="I196">
        <v>9.8938223938223935E-2</v>
      </c>
      <c r="J196">
        <v>0</v>
      </c>
      <c r="K196">
        <v>0</v>
      </c>
      <c r="L196">
        <v>7.2727272727272724E-2</v>
      </c>
      <c r="M196">
        <v>4.5372050816696913E-4</v>
      </c>
      <c r="N196">
        <v>3.5667107001321002E-2</v>
      </c>
      <c r="O196">
        <v>3.3362218370883885E-2</v>
      </c>
      <c r="P196">
        <v>0</v>
      </c>
    </row>
    <row r="197" spans="1:16" x14ac:dyDescent="0.25">
      <c r="A197" s="38">
        <f>+COUNTIF($B$1:B197,ESTADISTICAS!B$9)</f>
        <v>0</v>
      </c>
      <c r="B197">
        <v>13</v>
      </c>
      <c r="C197">
        <v>13894</v>
      </c>
      <c r="D197" t="s">
        <v>1405</v>
      </c>
      <c r="E197">
        <v>0.10813397129186603</v>
      </c>
      <c r="F197">
        <v>7.7285579641847318E-2</v>
      </c>
      <c r="G197">
        <v>2.2119815668202765E-2</v>
      </c>
      <c r="H197">
        <v>1.3761467889908258E-2</v>
      </c>
      <c r="I197">
        <v>9.9728014505893019E-3</v>
      </c>
      <c r="J197">
        <v>0</v>
      </c>
      <c r="K197">
        <v>0</v>
      </c>
      <c r="L197">
        <v>0</v>
      </c>
      <c r="M197">
        <v>0</v>
      </c>
      <c r="N197">
        <v>8.7489063867016625E-4</v>
      </c>
      <c r="O197">
        <v>0</v>
      </c>
      <c r="P197">
        <v>0</v>
      </c>
    </row>
    <row r="198" spans="1:16" x14ac:dyDescent="0.25">
      <c r="A198" s="38">
        <f>+COUNTIF($B$1:B198,ESTADISTICAS!B$9)</f>
        <v>0</v>
      </c>
      <c r="B198">
        <v>15</v>
      </c>
      <c r="C198">
        <v>15001</v>
      </c>
      <c r="D198" t="s">
        <v>1406</v>
      </c>
      <c r="E198">
        <v>1.4161002014098691</v>
      </c>
      <c r="F198">
        <v>1.6028627032456526</v>
      </c>
      <c r="G198">
        <v>1.7176396735718769</v>
      </c>
      <c r="H198">
        <v>1.853952321204517</v>
      </c>
      <c r="I198">
        <v>1.9917489686210776</v>
      </c>
      <c r="J198">
        <v>2.1521590130226183</v>
      </c>
      <c r="K198">
        <v>2.1075496358996699</v>
      </c>
      <c r="L198">
        <v>2.4239995028585635</v>
      </c>
      <c r="M198">
        <v>2.3602004206359024</v>
      </c>
      <c r="N198">
        <v>2.1632475983885961</v>
      </c>
      <c r="O198">
        <v>2.4285535457219751</v>
      </c>
      <c r="P198">
        <v>2.4304136874361593</v>
      </c>
    </row>
    <row r="199" spans="1:16" x14ac:dyDescent="0.25">
      <c r="A199" s="38">
        <f>+COUNTIF($B$1:B199,ESTADISTICAS!B$9)</f>
        <v>0</v>
      </c>
      <c r="B199">
        <v>15</v>
      </c>
      <c r="C199">
        <v>15022</v>
      </c>
      <c r="D199" t="s">
        <v>2324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8.130081300813009E-3</v>
      </c>
      <c r="M199">
        <v>0</v>
      </c>
      <c r="N199">
        <v>0</v>
      </c>
      <c r="O199">
        <v>0</v>
      </c>
      <c r="P199">
        <v>0</v>
      </c>
    </row>
    <row r="200" spans="1:16" x14ac:dyDescent="0.25">
      <c r="A200" s="38">
        <f>+COUNTIF($B$1:B200,ESTADISTICAS!B$9)</f>
        <v>0</v>
      </c>
      <c r="B200">
        <v>15</v>
      </c>
      <c r="C200">
        <v>15047</v>
      </c>
      <c r="D200" t="s">
        <v>1407</v>
      </c>
      <c r="E200">
        <v>7.7519379844961239E-4</v>
      </c>
      <c r="F200">
        <v>0</v>
      </c>
      <c r="G200">
        <v>7.7769049489395128E-2</v>
      </c>
      <c r="H200">
        <v>6.1320754716981132E-2</v>
      </c>
      <c r="I200">
        <v>3.8981702466189337E-2</v>
      </c>
      <c r="J200">
        <v>3.2076984763432237E-3</v>
      </c>
      <c r="K200">
        <v>8.110300081103001E-4</v>
      </c>
      <c r="L200">
        <v>0</v>
      </c>
      <c r="M200">
        <v>0</v>
      </c>
      <c r="N200">
        <v>1.6722408026755853E-3</v>
      </c>
      <c r="O200">
        <v>0</v>
      </c>
      <c r="P200">
        <v>0</v>
      </c>
    </row>
    <row r="201" spans="1:16" x14ac:dyDescent="0.25">
      <c r="A201" s="38">
        <f>+COUNTIF($B$1:B201,ESTADISTICAS!B$9)</f>
        <v>0</v>
      </c>
      <c r="B201">
        <v>15</v>
      </c>
      <c r="C201">
        <v>15051</v>
      </c>
      <c r="D201" t="s">
        <v>1408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8.3160083160083165E-3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</row>
    <row r="202" spans="1:16" x14ac:dyDescent="0.25">
      <c r="A202" s="38">
        <f>+COUNTIF($B$1:B202,ESTADISTICAS!B$9)</f>
        <v>0</v>
      </c>
      <c r="B202">
        <v>15</v>
      </c>
      <c r="C202">
        <v>15087</v>
      </c>
      <c r="D202" t="s">
        <v>1409</v>
      </c>
      <c r="E202">
        <v>3.9453717754172987E-2</v>
      </c>
      <c r="F202">
        <v>3.9573820395738202E-2</v>
      </c>
      <c r="G202">
        <v>5.9190031152647975E-2</v>
      </c>
      <c r="H202">
        <v>5.4945054945054944E-2</v>
      </c>
      <c r="I202">
        <v>5.3968253968253971E-2</v>
      </c>
      <c r="J202">
        <v>1.6025641025641025E-3</v>
      </c>
      <c r="K202">
        <v>0</v>
      </c>
      <c r="L202">
        <v>0</v>
      </c>
      <c r="M202">
        <v>0</v>
      </c>
      <c r="N202">
        <v>1.6891891891891893E-3</v>
      </c>
      <c r="O202">
        <v>1.7123287671232876E-3</v>
      </c>
      <c r="P202">
        <v>0</v>
      </c>
    </row>
    <row r="203" spans="1:16" x14ac:dyDescent="0.25">
      <c r="A203" s="38">
        <f>+COUNTIF($B$1:B203,ESTADISTICAS!B$9)</f>
        <v>0</v>
      </c>
      <c r="B203">
        <v>15</v>
      </c>
      <c r="C203">
        <v>15090</v>
      </c>
      <c r="D203" t="s">
        <v>1410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8.6206896551724137E-3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</row>
    <row r="204" spans="1:16" x14ac:dyDescent="0.25">
      <c r="A204" s="38">
        <f>+COUNTIF($B$1:B204,ESTADISTICAS!B$9)</f>
        <v>0</v>
      </c>
      <c r="B204">
        <v>15</v>
      </c>
      <c r="C204">
        <v>15092</v>
      </c>
      <c r="D204" t="s">
        <v>1411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</row>
    <row r="205" spans="1:16" x14ac:dyDescent="0.25">
      <c r="A205" s="38">
        <f>+COUNTIF($B$1:B205,ESTADISTICAS!B$9)</f>
        <v>0</v>
      </c>
      <c r="B205">
        <v>15</v>
      </c>
      <c r="C205">
        <v>15097</v>
      </c>
      <c r="D205" t="s">
        <v>1412</v>
      </c>
      <c r="E205">
        <v>0.28860294117647056</v>
      </c>
      <c r="F205">
        <v>0.33269598470363287</v>
      </c>
      <c r="G205">
        <v>0.24444444444444444</v>
      </c>
      <c r="H205">
        <v>0.22012578616352202</v>
      </c>
      <c r="I205">
        <v>0.19205298013245034</v>
      </c>
      <c r="J205">
        <v>0.20276497695852536</v>
      </c>
      <c r="K205">
        <v>0.20913461538461539</v>
      </c>
      <c r="L205">
        <v>0.18441558441558442</v>
      </c>
      <c r="M205">
        <v>0.21606648199445982</v>
      </c>
      <c r="N205">
        <v>0.25648414985590778</v>
      </c>
      <c r="O205">
        <v>0.37278106508875741</v>
      </c>
      <c r="P205">
        <v>0.70623145400593468</v>
      </c>
    </row>
    <row r="206" spans="1:16" x14ac:dyDescent="0.25">
      <c r="A206" s="38">
        <f>+COUNTIF($B$1:B206,ESTADISTICAS!B$9)</f>
        <v>0</v>
      </c>
      <c r="B206">
        <v>15</v>
      </c>
      <c r="C206">
        <v>15104</v>
      </c>
      <c r="D206" t="s">
        <v>1413</v>
      </c>
      <c r="E206">
        <v>2.7100271002710027E-3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7.7319587628865982E-3</v>
      </c>
      <c r="M206">
        <v>0</v>
      </c>
      <c r="N206">
        <v>0</v>
      </c>
      <c r="O206">
        <v>0</v>
      </c>
      <c r="P206">
        <v>2.5316455696202532E-3</v>
      </c>
    </row>
    <row r="207" spans="1:16" x14ac:dyDescent="0.25">
      <c r="A207" s="38">
        <f>+COUNTIF($B$1:B207,ESTADISTICAS!B$9)</f>
        <v>0</v>
      </c>
      <c r="B207">
        <v>15</v>
      </c>
      <c r="C207">
        <v>15106</v>
      </c>
      <c r="D207" t="s">
        <v>1251</v>
      </c>
      <c r="E207">
        <v>0.16756756756756758</v>
      </c>
      <c r="F207">
        <v>0.17032967032967034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</row>
    <row r="208" spans="1:16" x14ac:dyDescent="0.25">
      <c r="A208" s="38">
        <f>+COUNTIF($B$1:B208,ESTADISTICAS!B$9)</f>
        <v>0</v>
      </c>
      <c r="B208">
        <v>15</v>
      </c>
      <c r="C208">
        <v>15109</v>
      </c>
      <c r="D208" t="s">
        <v>1414</v>
      </c>
      <c r="E208">
        <v>5.9523809523809521E-3</v>
      </c>
      <c r="F208">
        <v>8.9285714285714288E-2</v>
      </c>
      <c r="G208">
        <v>9.1463414634146339E-2</v>
      </c>
      <c r="H208">
        <v>9.375E-2</v>
      </c>
      <c r="I208">
        <v>0</v>
      </c>
      <c r="J208">
        <v>1.6339869281045753E-2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</row>
    <row r="209" spans="1:16" x14ac:dyDescent="0.25">
      <c r="A209" s="38">
        <f>+COUNTIF($B$1:B209,ESTADISTICAS!B$9)</f>
        <v>0</v>
      </c>
      <c r="B209">
        <v>15</v>
      </c>
      <c r="C209">
        <v>15114</v>
      </c>
      <c r="D209" t="s">
        <v>1415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2.5000000000000001E-2</v>
      </c>
      <c r="K209">
        <v>0</v>
      </c>
      <c r="L209">
        <v>0</v>
      </c>
      <c r="M209">
        <v>0</v>
      </c>
      <c r="N209">
        <v>1.1764705882352941E-2</v>
      </c>
      <c r="O209">
        <v>0</v>
      </c>
      <c r="P209">
        <v>0</v>
      </c>
    </row>
    <row r="210" spans="1:16" x14ac:dyDescent="0.25">
      <c r="A210" s="38">
        <f>+COUNTIF($B$1:B210,ESTADISTICAS!B$9)</f>
        <v>0</v>
      </c>
      <c r="B210">
        <v>15</v>
      </c>
      <c r="C210">
        <v>15131</v>
      </c>
      <c r="D210" t="s">
        <v>1255</v>
      </c>
      <c r="E210">
        <v>0</v>
      </c>
      <c r="F210">
        <v>0.16731517509727625</v>
      </c>
      <c r="G210">
        <v>0.14342629482071714</v>
      </c>
      <c r="H210">
        <v>8.0645161290322578E-3</v>
      </c>
      <c r="I210">
        <v>0</v>
      </c>
      <c r="J210">
        <v>8.0971659919028341E-3</v>
      </c>
      <c r="K210">
        <v>0</v>
      </c>
      <c r="L210">
        <v>0</v>
      </c>
      <c r="M210">
        <v>0</v>
      </c>
      <c r="N210">
        <v>4.3478260869565218E-3</v>
      </c>
      <c r="O210">
        <v>0</v>
      </c>
      <c r="P210">
        <v>0</v>
      </c>
    </row>
    <row r="211" spans="1:16" x14ac:dyDescent="0.25">
      <c r="A211" s="38">
        <f>+COUNTIF($B$1:B211,ESTADISTICAS!B$9)</f>
        <v>0</v>
      </c>
      <c r="B211">
        <v>15</v>
      </c>
      <c r="C211">
        <v>15135</v>
      </c>
      <c r="D211" t="s">
        <v>1416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</row>
    <row r="212" spans="1:16" x14ac:dyDescent="0.25">
      <c r="A212" s="38">
        <f>+COUNTIF($B$1:B212,ESTADISTICAS!B$9)</f>
        <v>0</v>
      </c>
      <c r="B212">
        <v>15</v>
      </c>
      <c r="C212">
        <v>15162</v>
      </c>
      <c r="D212" t="s">
        <v>1417</v>
      </c>
      <c r="E212">
        <v>7.2289156626506021E-2</v>
      </c>
      <c r="F212">
        <v>7.0336391437308868E-2</v>
      </c>
      <c r="G212">
        <v>5.7750759878419454E-2</v>
      </c>
      <c r="H212">
        <v>2.1021021021021023E-2</v>
      </c>
      <c r="I212">
        <v>9.2879256965944269E-3</v>
      </c>
      <c r="J212">
        <v>1.2500000000000001E-2</v>
      </c>
      <c r="K212">
        <v>0</v>
      </c>
      <c r="L212">
        <v>0</v>
      </c>
      <c r="M212">
        <v>0</v>
      </c>
      <c r="N212">
        <v>6.6666666666666671E-3</v>
      </c>
      <c r="O212">
        <v>0</v>
      </c>
      <c r="P212">
        <v>0</v>
      </c>
    </row>
    <row r="213" spans="1:16" x14ac:dyDescent="0.25">
      <c r="A213" s="38">
        <f>+COUNTIF($B$1:B213,ESTADISTICAS!B$9)</f>
        <v>0</v>
      </c>
      <c r="B213">
        <v>15</v>
      </c>
      <c r="C213">
        <v>15172</v>
      </c>
      <c r="D213" t="s">
        <v>1418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4.7393364928909956E-3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</row>
    <row r="214" spans="1:16" x14ac:dyDescent="0.25">
      <c r="A214" s="38">
        <f>+COUNTIF($B$1:B214,ESTADISTICAS!B$9)</f>
        <v>0</v>
      </c>
      <c r="B214">
        <v>15</v>
      </c>
      <c r="C214">
        <v>15176</v>
      </c>
      <c r="D214" t="s">
        <v>1419</v>
      </c>
      <c r="E214">
        <v>0.44544906570223025</v>
      </c>
      <c r="F214">
        <v>0.47917493058310195</v>
      </c>
      <c r="G214">
        <v>0.50478048780487805</v>
      </c>
      <c r="H214">
        <v>0.50790895061728392</v>
      </c>
      <c r="I214">
        <v>0.55580995993131077</v>
      </c>
      <c r="J214">
        <v>0.58976797261316094</v>
      </c>
      <c r="K214">
        <v>0.66107510484178422</v>
      </c>
      <c r="L214">
        <v>0.48130484547882485</v>
      </c>
      <c r="M214">
        <v>0.46197827329902802</v>
      </c>
      <c r="N214">
        <v>0.63127744892113802</v>
      </c>
      <c r="O214">
        <v>0.48757464842997494</v>
      </c>
      <c r="P214">
        <v>0.62519592476489028</v>
      </c>
    </row>
    <row r="215" spans="1:16" x14ac:dyDescent="0.25">
      <c r="A215" s="38">
        <f>+COUNTIF($B$1:B215,ESTADISTICAS!B$9)</f>
        <v>0</v>
      </c>
      <c r="B215">
        <v>15</v>
      </c>
      <c r="C215">
        <v>15180</v>
      </c>
      <c r="D215" t="s">
        <v>1420</v>
      </c>
      <c r="E215">
        <v>0.1657142857142857</v>
      </c>
      <c r="F215">
        <v>0.16</v>
      </c>
      <c r="G215">
        <v>0.17231638418079095</v>
      </c>
      <c r="H215">
        <v>0.13725490196078433</v>
      </c>
      <c r="I215">
        <v>8.6705202312138727E-2</v>
      </c>
      <c r="J215">
        <v>9.4117647058823528E-2</v>
      </c>
      <c r="K215">
        <v>5.6886227544910177E-2</v>
      </c>
      <c r="L215">
        <v>0</v>
      </c>
      <c r="M215">
        <v>0</v>
      </c>
      <c r="N215">
        <v>2.5723472668810289E-2</v>
      </c>
      <c r="O215">
        <v>0</v>
      </c>
      <c r="P215">
        <v>0</v>
      </c>
    </row>
    <row r="216" spans="1:16" x14ac:dyDescent="0.25">
      <c r="A216" s="38">
        <f>+COUNTIF($B$1:B216,ESTADISTICAS!B$9)</f>
        <v>0</v>
      </c>
      <c r="B216">
        <v>15</v>
      </c>
      <c r="C216">
        <v>15183</v>
      </c>
      <c r="D216" t="s">
        <v>1421</v>
      </c>
      <c r="E216">
        <v>0</v>
      </c>
      <c r="F216">
        <v>5.1020408163265307E-2</v>
      </c>
      <c r="G216">
        <v>4.5161290322580643E-2</v>
      </c>
      <c r="H216">
        <v>4.6235138705416116E-2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</row>
    <row r="217" spans="1:16" x14ac:dyDescent="0.25">
      <c r="A217" s="38">
        <f>+COUNTIF($B$1:B217,ESTADISTICAS!B$9)</f>
        <v>0</v>
      </c>
      <c r="B217">
        <v>15</v>
      </c>
      <c r="C217">
        <v>15185</v>
      </c>
      <c r="D217" t="s">
        <v>1422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5.0125313283208017E-3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</row>
    <row r="218" spans="1:16" x14ac:dyDescent="0.25">
      <c r="A218" s="38">
        <f>+COUNTIF($B$1:B218,ESTADISTICAS!B$9)</f>
        <v>0</v>
      </c>
      <c r="B218">
        <v>15</v>
      </c>
      <c r="C218">
        <v>15187</v>
      </c>
      <c r="D218" t="s">
        <v>1423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2.2522522522522521E-2</v>
      </c>
      <c r="K218">
        <v>0</v>
      </c>
      <c r="L218">
        <v>0</v>
      </c>
      <c r="M218">
        <v>0</v>
      </c>
      <c r="N218">
        <v>9.5693779904306216E-3</v>
      </c>
      <c r="O218">
        <v>0</v>
      </c>
      <c r="P218">
        <v>0</v>
      </c>
    </row>
    <row r="219" spans="1:16" x14ac:dyDescent="0.25">
      <c r="A219" s="38">
        <f>+COUNTIF($B$1:B219,ESTADISTICAS!B$9)</f>
        <v>0</v>
      </c>
      <c r="B219">
        <v>15</v>
      </c>
      <c r="C219">
        <v>15189</v>
      </c>
      <c r="D219" t="s">
        <v>1424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2.8735632183908046E-3</v>
      </c>
      <c r="K219">
        <v>0</v>
      </c>
      <c r="L219">
        <v>0</v>
      </c>
      <c r="M219">
        <v>0</v>
      </c>
      <c r="N219">
        <v>2.9940119760479044E-3</v>
      </c>
      <c r="O219">
        <v>0</v>
      </c>
      <c r="P219">
        <v>0</v>
      </c>
    </row>
    <row r="220" spans="1:16" x14ac:dyDescent="0.25">
      <c r="A220" s="38">
        <f>+COUNTIF($B$1:B220,ESTADISTICAS!B$9)</f>
        <v>0</v>
      </c>
      <c r="B220">
        <v>15</v>
      </c>
      <c r="C220">
        <v>15204</v>
      </c>
      <c r="D220" t="s">
        <v>1425</v>
      </c>
      <c r="E220">
        <v>3.8751345532831001E-2</v>
      </c>
      <c r="F220">
        <v>5.4704595185995623E-2</v>
      </c>
      <c r="G220">
        <v>3.0303030303030304E-2</v>
      </c>
      <c r="H220">
        <v>1.0356731875719217E-2</v>
      </c>
      <c r="I220">
        <v>0</v>
      </c>
      <c r="J220">
        <v>2.3282887077997671E-3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</row>
    <row r="221" spans="1:16" x14ac:dyDescent="0.25">
      <c r="A221" s="38">
        <f>+COUNTIF($B$1:B221,ESTADISTICAS!B$9)</f>
        <v>0</v>
      </c>
      <c r="B221">
        <v>15</v>
      </c>
      <c r="C221">
        <v>15212</v>
      </c>
      <c r="D221" t="s">
        <v>1426</v>
      </c>
      <c r="E221">
        <v>0</v>
      </c>
      <c r="F221">
        <v>0</v>
      </c>
      <c r="G221">
        <v>0.15957446808510639</v>
      </c>
      <c r="H221">
        <v>0.10071942446043165</v>
      </c>
      <c r="I221">
        <v>5.185185185185185E-2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</row>
    <row r="222" spans="1:16" x14ac:dyDescent="0.25">
      <c r="A222" s="38">
        <f>+COUNTIF($B$1:B222,ESTADISTICAS!B$9)</f>
        <v>0</v>
      </c>
      <c r="B222">
        <v>15</v>
      </c>
      <c r="C222">
        <v>15215</v>
      </c>
      <c r="D222" t="s">
        <v>1427</v>
      </c>
      <c r="E222">
        <v>0</v>
      </c>
      <c r="F222">
        <v>0.18009478672985782</v>
      </c>
      <c r="G222">
        <v>0.17924528301886791</v>
      </c>
      <c r="H222">
        <v>0.14953271028037382</v>
      </c>
      <c r="I222">
        <v>0</v>
      </c>
      <c r="J222">
        <v>4.7393364928909956E-3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</row>
    <row r="223" spans="1:16" x14ac:dyDescent="0.25">
      <c r="A223" s="38">
        <f>+COUNTIF($B$1:B223,ESTADISTICAS!B$9)</f>
        <v>0</v>
      </c>
      <c r="B223">
        <v>15</v>
      </c>
      <c r="C223">
        <v>15218</v>
      </c>
      <c r="D223" t="s">
        <v>1428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</row>
    <row r="224" spans="1:16" x14ac:dyDescent="0.25">
      <c r="A224" s="38">
        <f>+COUNTIF($B$1:B224,ESTADISTICAS!B$9)</f>
        <v>0</v>
      </c>
      <c r="B224">
        <v>15</v>
      </c>
      <c r="C224">
        <v>15223</v>
      </c>
      <c r="D224" t="s">
        <v>1429</v>
      </c>
      <c r="E224">
        <v>0.27307206068268014</v>
      </c>
      <c r="F224">
        <v>0.17220172201722017</v>
      </c>
      <c r="G224">
        <v>0.24129651860744297</v>
      </c>
      <c r="H224">
        <v>0.21647058823529411</v>
      </c>
      <c r="I224">
        <v>0.21180555555555555</v>
      </c>
      <c r="J224">
        <v>0.14625850340136054</v>
      </c>
      <c r="K224">
        <v>0.15901455767077269</v>
      </c>
      <c r="L224">
        <v>0.19463087248322147</v>
      </c>
      <c r="M224">
        <v>0.17237569060773481</v>
      </c>
      <c r="N224">
        <v>0.20685959271168275</v>
      </c>
      <c r="O224">
        <v>0.26077812828601471</v>
      </c>
      <c r="P224">
        <v>0.42275574112734865</v>
      </c>
    </row>
    <row r="225" spans="1:16" x14ac:dyDescent="0.25">
      <c r="A225" s="38">
        <f>+COUNTIF($B$1:B225,ESTADISTICAS!B$9)</f>
        <v>0</v>
      </c>
      <c r="B225">
        <v>15</v>
      </c>
      <c r="C225">
        <v>15224</v>
      </c>
      <c r="D225" t="s">
        <v>1430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3.0395136778115501E-3</v>
      </c>
      <c r="K225">
        <v>0</v>
      </c>
      <c r="L225">
        <v>0</v>
      </c>
      <c r="M225">
        <v>0</v>
      </c>
      <c r="N225">
        <v>6.2111801242236021E-3</v>
      </c>
      <c r="O225">
        <v>0</v>
      </c>
      <c r="P225">
        <v>0</v>
      </c>
    </row>
    <row r="226" spans="1:16" x14ac:dyDescent="0.25">
      <c r="A226" s="38">
        <f>+COUNTIF($B$1:B226,ESTADISTICAS!B$9)</f>
        <v>0</v>
      </c>
      <c r="B226">
        <v>15</v>
      </c>
      <c r="C226">
        <v>15226</v>
      </c>
      <c r="D226" t="s">
        <v>1431</v>
      </c>
      <c r="E226">
        <v>0</v>
      </c>
      <c r="F226">
        <v>0</v>
      </c>
      <c r="G226">
        <v>0</v>
      </c>
      <c r="H226">
        <v>7.3529411764705881E-3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</row>
    <row r="227" spans="1:16" x14ac:dyDescent="0.25">
      <c r="A227" s="38">
        <f>+COUNTIF($B$1:B227,ESTADISTICAS!B$9)</f>
        <v>0</v>
      </c>
      <c r="B227">
        <v>15</v>
      </c>
      <c r="C227">
        <v>15232</v>
      </c>
      <c r="D227" t="s">
        <v>1432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</row>
    <row r="228" spans="1:16" x14ac:dyDescent="0.25">
      <c r="A228" s="38">
        <f>+COUNTIF($B$1:B228,ESTADISTICAS!B$9)</f>
        <v>0</v>
      </c>
      <c r="B228">
        <v>15</v>
      </c>
      <c r="C228">
        <v>15236</v>
      </c>
      <c r="D228" t="s">
        <v>1433</v>
      </c>
      <c r="E228">
        <v>0</v>
      </c>
      <c r="F228">
        <v>0.26066350710900477</v>
      </c>
      <c r="G228">
        <v>0.19158878504672897</v>
      </c>
      <c r="H228">
        <v>0.12135922330097088</v>
      </c>
      <c r="I228">
        <v>0</v>
      </c>
      <c r="J228">
        <v>5.4726368159203981E-2</v>
      </c>
      <c r="K228">
        <v>0</v>
      </c>
      <c r="L228">
        <v>0</v>
      </c>
      <c r="M228">
        <v>0</v>
      </c>
      <c r="N228">
        <v>5.6179775280898875E-3</v>
      </c>
      <c r="O228">
        <v>0</v>
      </c>
      <c r="P228">
        <v>0</v>
      </c>
    </row>
    <row r="229" spans="1:16" x14ac:dyDescent="0.25">
      <c r="A229" s="38">
        <f>+COUNTIF($B$1:B229,ESTADISTICAS!B$9)</f>
        <v>0</v>
      </c>
      <c r="B229">
        <v>15</v>
      </c>
      <c r="C229">
        <v>15238</v>
      </c>
      <c r="D229" t="s">
        <v>1434</v>
      </c>
      <c r="E229">
        <v>0.66719375922411972</v>
      </c>
      <c r="F229">
        <v>0.62845360824742269</v>
      </c>
      <c r="G229">
        <v>0.65597989949748747</v>
      </c>
      <c r="H229">
        <v>0.67739395728766849</v>
      </c>
      <c r="I229">
        <v>0.65773376055927757</v>
      </c>
      <c r="J229">
        <v>0.65563169578226044</v>
      </c>
      <c r="K229">
        <v>0.69062530108873688</v>
      </c>
      <c r="L229">
        <v>0.63544376987568663</v>
      </c>
      <c r="M229">
        <v>0.64539759036144573</v>
      </c>
      <c r="N229">
        <v>0.71679876280688193</v>
      </c>
      <c r="O229">
        <v>0.69929728674604719</v>
      </c>
      <c r="P229">
        <v>0.71350491901023549</v>
      </c>
    </row>
    <row r="230" spans="1:16" x14ac:dyDescent="0.25">
      <c r="A230" s="38">
        <f>+COUNTIF($B$1:B230,ESTADISTICAS!B$9)</f>
        <v>0</v>
      </c>
      <c r="B230">
        <v>15</v>
      </c>
      <c r="C230">
        <v>15244</v>
      </c>
      <c r="D230" t="s">
        <v>1435</v>
      </c>
      <c r="E230">
        <v>0</v>
      </c>
      <c r="F230">
        <v>0</v>
      </c>
      <c r="G230">
        <v>6.7532467532467527E-2</v>
      </c>
      <c r="H230">
        <v>6.933333333333333E-2</v>
      </c>
      <c r="I230">
        <v>3.0303030303030304E-2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3.3557046979865771E-3</v>
      </c>
      <c r="P230">
        <v>0</v>
      </c>
    </row>
    <row r="231" spans="1:16" x14ac:dyDescent="0.25">
      <c r="A231" s="38">
        <f>+COUNTIF($B$1:B231,ESTADISTICAS!B$9)</f>
        <v>0</v>
      </c>
      <c r="B231">
        <v>15</v>
      </c>
      <c r="C231">
        <v>15248</v>
      </c>
      <c r="D231" t="s">
        <v>1436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</row>
    <row r="232" spans="1:16" x14ac:dyDescent="0.25">
      <c r="A232" s="38">
        <f>+COUNTIF($B$1:B232,ESTADISTICAS!B$9)</f>
        <v>0</v>
      </c>
      <c r="B232">
        <v>15</v>
      </c>
      <c r="C232">
        <v>15272</v>
      </c>
      <c r="D232" t="s">
        <v>1437</v>
      </c>
      <c r="E232">
        <v>0.11974789915966387</v>
      </c>
      <c r="F232">
        <v>9.5238095238095233E-2</v>
      </c>
      <c r="G232">
        <v>0</v>
      </c>
      <c r="H232">
        <v>0</v>
      </c>
      <c r="I232">
        <v>0</v>
      </c>
      <c r="J232">
        <v>4.1322314049586778E-3</v>
      </c>
      <c r="K232">
        <v>2.0618556701030928E-3</v>
      </c>
      <c r="L232">
        <v>0</v>
      </c>
      <c r="M232">
        <v>0</v>
      </c>
      <c r="N232">
        <v>0</v>
      </c>
      <c r="O232">
        <v>0</v>
      </c>
      <c r="P232">
        <v>0</v>
      </c>
    </row>
    <row r="233" spans="1:16" x14ac:dyDescent="0.25">
      <c r="A233" s="38">
        <f>+COUNTIF($B$1:B233,ESTADISTICAS!B$9)</f>
        <v>0</v>
      </c>
      <c r="B233">
        <v>15</v>
      </c>
      <c r="C233">
        <v>15276</v>
      </c>
      <c r="D233" t="s">
        <v>1438</v>
      </c>
      <c r="E233">
        <v>0</v>
      </c>
      <c r="F233">
        <v>0</v>
      </c>
      <c r="G233">
        <v>8.4870848708487087E-2</v>
      </c>
      <c r="H233">
        <v>8.5501858736059477E-2</v>
      </c>
      <c r="I233">
        <v>4.8872180451127817E-2</v>
      </c>
      <c r="J233">
        <v>7.6045627376425855E-3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</row>
    <row r="234" spans="1:16" x14ac:dyDescent="0.25">
      <c r="A234" s="38">
        <f>+COUNTIF($B$1:B234,ESTADISTICAS!B$9)</f>
        <v>0</v>
      </c>
      <c r="B234">
        <v>15</v>
      </c>
      <c r="C234">
        <v>15293</v>
      </c>
      <c r="D234" t="s">
        <v>1439</v>
      </c>
      <c r="E234">
        <v>0</v>
      </c>
      <c r="F234">
        <v>0</v>
      </c>
      <c r="G234">
        <v>0.16037735849056603</v>
      </c>
      <c r="H234">
        <v>8.5714285714285715E-2</v>
      </c>
      <c r="I234">
        <v>7.6923076923076927E-2</v>
      </c>
      <c r="J234">
        <v>1.4778325123152709E-2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</row>
    <row r="235" spans="1:16" x14ac:dyDescent="0.25">
      <c r="A235" s="38">
        <f>+COUNTIF($B$1:B235,ESTADISTICAS!B$9)</f>
        <v>0</v>
      </c>
      <c r="B235">
        <v>15</v>
      </c>
      <c r="C235">
        <v>15296</v>
      </c>
      <c r="D235" t="s">
        <v>2325</v>
      </c>
      <c r="E235">
        <v>0</v>
      </c>
      <c r="F235">
        <v>0</v>
      </c>
      <c r="G235">
        <v>2.4330900243309003E-3</v>
      </c>
      <c r="H235">
        <v>0</v>
      </c>
      <c r="I235">
        <v>0</v>
      </c>
      <c r="J235">
        <v>2.717391304347826E-3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</row>
    <row r="236" spans="1:16" x14ac:dyDescent="0.25">
      <c r="A236" s="38">
        <f>+COUNTIF($B$1:B236,ESTADISTICAS!B$9)</f>
        <v>0</v>
      </c>
      <c r="B236">
        <v>15</v>
      </c>
      <c r="C236">
        <v>15299</v>
      </c>
      <c r="D236" t="s">
        <v>1441</v>
      </c>
      <c r="E236">
        <v>0.42585249801744646</v>
      </c>
      <c r="F236">
        <v>0.38924050632911394</v>
      </c>
      <c r="G236">
        <v>0.36862745098039218</v>
      </c>
      <c r="H236">
        <v>0.38818897637795274</v>
      </c>
      <c r="I236">
        <v>0.33570300157977884</v>
      </c>
      <c r="J236">
        <v>0.3261904761904762</v>
      </c>
      <c r="K236">
        <v>0.28342674139311447</v>
      </c>
      <c r="L236">
        <v>0.21756647864625303</v>
      </c>
      <c r="M236">
        <v>0.21724979658258747</v>
      </c>
      <c r="N236">
        <v>0.35486508585445625</v>
      </c>
      <c r="O236">
        <v>0.26567656765676567</v>
      </c>
      <c r="P236">
        <v>0.4124056999161777</v>
      </c>
    </row>
    <row r="237" spans="1:16" x14ac:dyDescent="0.25">
      <c r="A237" s="38">
        <f>+COUNTIF($B$1:B237,ESTADISTICAS!B$9)</f>
        <v>0</v>
      </c>
      <c r="B237">
        <v>15</v>
      </c>
      <c r="C237">
        <v>15317</v>
      </c>
      <c r="D237" t="s">
        <v>1442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</row>
    <row r="238" spans="1:16" x14ac:dyDescent="0.25">
      <c r="A238" s="38">
        <f>+COUNTIF($B$1:B238,ESTADISTICAS!B$9)</f>
        <v>0</v>
      </c>
      <c r="B238">
        <v>15</v>
      </c>
      <c r="C238">
        <v>15322</v>
      </c>
      <c r="D238" t="s">
        <v>1443</v>
      </c>
      <c r="E238">
        <v>2.375E-2</v>
      </c>
      <c r="F238">
        <v>5.2162849872773538E-2</v>
      </c>
      <c r="G238">
        <v>0.14249037227214378</v>
      </c>
      <c r="H238">
        <v>0.16472114137483787</v>
      </c>
      <c r="I238">
        <v>0.13123359580052493</v>
      </c>
      <c r="J238">
        <v>8.8353413654618476E-2</v>
      </c>
      <c r="K238">
        <v>0.10975609756097561</v>
      </c>
      <c r="L238">
        <v>0.11618257261410789</v>
      </c>
      <c r="M238">
        <v>9.5700416088765602E-2</v>
      </c>
      <c r="N238">
        <v>8.683473389355742E-2</v>
      </c>
      <c r="O238">
        <v>0</v>
      </c>
      <c r="P238">
        <v>0</v>
      </c>
    </row>
    <row r="239" spans="1:16" x14ac:dyDescent="0.25">
      <c r="A239" s="38">
        <f>+COUNTIF($B$1:B239,ESTADISTICAS!B$9)</f>
        <v>0</v>
      </c>
      <c r="B239">
        <v>15</v>
      </c>
      <c r="C239">
        <v>15325</v>
      </c>
      <c r="D239" t="s">
        <v>1444</v>
      </c>
      <c r="E239">
        <v>0.13983050847457626</v>
      </c>
      <c r="F239">
        <v>8.3700440528634359E-2</v>
      </c>
      <c r="G239">
        <v>8.2568807339449546E-2</v>
      </c>
      <c r="H239">
        <v>0</v>
      </c>
      <c r="I239">
        <v>0</v>
      </c>
      <c r="J239">
        <v>1.0471204188481676E-2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</row>
    <row r="240" spans="1:16" x14ac:dyDescent="0.25">
      <c r="A240" s="38">
        <f>+COUNTIF($B$1:B240,ESTADISTICAS!B$9)</f>
        <v>0</v>
      </c>
      <c r="B240">
        <v>15</v>
      </c>
      <c r="C240">
        <v>15332</v>
      </c>
      <c r="D240" t="s">
        <v>2239</v>
      </c>
      <c r="E240">
        <v>0.17056074766355139</v>
      </c>
      <c r="F240">
        <v>0.1791767554479419</v>
      </c>
      <c r="G240">
        <v>0.2878787878787879</v>
      </c>
      <c r="H240">
        <v>0.26735218508997427</v>
      </c>
      <c r="I240">
        <v>0.17060367454068243</v>
      </c>
      <c r="J240">
        <v>0.12154696132596685</v>
      </c>
      <c r="K240">
        <v>4.788732394366197E-2</v>
      </c>
      <c r="L240">
        <v>0</v>
      </c>
      <c r="M240">
        <v>0</v>
      </c>
      <c r="N240">
        <v>2.8571428571428571E-3</v>
      </c>
      <c r="O240">
        <v>0</v>
      </c>
      <c r="P240">
        <v>0</v>
      </c>
    </row>
    <row r="241" spans="1:16" x14ac:dyDescent="0.25">
      <c r="A241" s="38">
        <f>+COUNTIF($B$1:B241,ESTADISTICAS!B$9)</f>
        <v>0</v>
      </c>
      <c r="B241">
        <v>15</v>
      </c>
      <c r="C241">
        <v>15362</v>
      </c>
      <c r="D241" t="s">
        <v>1446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6.8493150684931503E-3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</row>
    <row r="242" spans="1:16" x14ac:dyDescent="0.25">
      <c r="A242" s="38">
        <f>+COUNTIF($B$1:B242,ESTADISTICAS!B$9)</f>
        <v>0</v>
      </c>
      <c r="B242">
        <v>15</v>
      </c>
      <c r="C242">
        <v>15367</v>
      </c>
      <c r="D242" t="s">
        <v>1447</v>
      </c>
      <c r="E242">
        <v>7.1999999999999995E-2</v>
      </c>
      <c r="F242">
        <v>4.3650793650793648E-2</v>
      </c>
      <c r="G242">
        <v>0</v>
      </c>
      <c r="H242">
        <v>1.9455252918287938E-3</v>
      </c>
      <c r="I242">
        <v>0</v>
      </c>
      <c r="J242">
        <v>7.889546351084813E-3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</row>
    <row r="243" spans="1:16" x14ac:dyDescent="0.25">
      <c r="A243" s="38">
        <f>+COUNTIF($B$1:B243,ESTADISTICAS!B$9)</f>
        <v>0</v>
      </c>
      <c r="B243">
        <v>15</v>
      </c>
      <c r="C243">
        <v>15368</v>
      </c>
      <c r="D243" t="s">
        <v>1289</v>
      </c>
      <c r="E243">
        <v>2.8571428571428571E-3</v>
      </c>
      <c r="F243">
        <v>0</v>
      </c>
      <c r="G243">
        <v>2.9585798816568047E-3</v>
      </c>
      <c r="H243">
        <v>0</v>
      </c>
      <c r="I243">
        <v>0</v>
      </c>
      <c r="J243">
        <v>6.41025641025641E-3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</row>
    <row r="244" spans="1:16" x14ac:dyDescent="0.25">
      <c r="A244" s="38">
        <f>+COUNTIF($B$1:B244,ESTADISTICAS!B$9)</f>
        <v>0</v>
      </c>
      <c r="B244">
        <v>15</v>
      </c>
      <c r="C244">
        <v>15377</v>
      </c>
      <c r="D244" t="s">
        <v>1448</v>
      </c>
      <c r="E244">
        <v>0</v>
      </c>
      <c r="F244">
        <v>0.11258278145695365</v>
      </c>
      <c r="G244">
        <v>9.3103448275862075E-2</v>
      </c>
      <c r="H244">
        <v>8.8652482269503549E-2</v>
      </c>
      <c r="I244">
        <v>0</v>
      </c>
      <c r="J244">
        <v>3.7735849056603774E-3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</row>
    <row r="245" spans="1:16" x14ac:dyDescent="0.25">
      <c r="A245" s="38">
        <f>+COUNTIF($B$1:B245,ESTADISTICAS!B$9)</f>
        <v>0</v>
      </c>
      <c r="B245">
        <v>15</v>
      </c>
      <c r="C245">
        <v>15380</v>
      </c>
      <c r="D245" t="s">
        <v>1449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1.1904761904761904E-2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</row>
    <row r="246" spans="1:16" x14ac:dyDescent="0.25">
      <c r="A246" s="38">
        <f>+COUNTIF($B$1:B246,ESTADISTICAS!B$9)</f>
        <v>0</v>
      </c>
      <c r="B246">
        <v>15</v>
      </c>
      <c r="C246">
        <v>15401</v>
      </c>
      <c r="D246" t="s">
        <v>1450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</row>
    <row r="247" spans="1:16" x14ac:dyDescent="0.25">
      <c r="A247" s="38">
        <f>+COUNTIF($B$1:B247,ESTADISTICAS!B$9)</f>
        <v>0</v>
      </c>
      <c r="B247">
        <v>15</v>
      </c>
      <c r="C247">
        <v>15403</v>
      </c>
      <c r="D247" t="s">
        <v>1451</v>
      </c>
      <c r="E247">
        <v>6.0518731988472622E-2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</row>
    <row r="248" spans="1:16" x14ac:dyDescent="0.25">
      <c r="A248" s="38">
        <f>+COUNTIF($B$1:B248,ESTADISTICAS!B$9)</f>
        <v>0</v>
      </c>
      <c r="B248">
        <v>15</v>
      </c>
      <c r="C248">
        <v>15407</v>
      </c>
      <c r="D248" t="s">
        <v>1452</v>
      </c>
      <c r="E248">
        <v>0</v>
      </c>
      <c r="F248">
        <v>8.9766606822262122E-4</v>
      </c>
      <c r="G248">
        <v>0</v>
      </c>
      <c r="H248">
        <v>0</v>
      </c>
      <c r="I248">
        <v>0</v>
      </c>
      <c r="J248">
        <v>1.0301109350237718E-2</v>
      </c>
      <c r="K248">
        <v>2.5117739403453691E-2</v>
      </c>
      <c r="L248">
        <v>0</v>
      </c>
      <c r="M248">
        <v>0</v>
      </c>
      <c r="N248">
        <v>5.3151100987091872E-3</v>
      </c>
      <c r="O248">
        <v>0</v>
      </c>
      <c r="P248">
        <v>0</v>
      </c>
    </row>
    <row r="249" spans="1:16" x14ac:dyDescent="0.25">
      <c r="A249" s="38">
        <f>+COUNTIF($B$1:B249,ESTADISTICAS!B$9)</f>
        <v>0</v>
      </c>
      <c r="B249">
        <v>15</v>
      </c>
      <c r="C249">
        <v>15425</v>
      </c>
      <c r="D249" t="s">
        <v>1453</v>
      </c>
      <c r="E249">
        <v>0.11470588235294117</v>
      </c>
      <c r="F249">
        <v>9.7633136094674555E-2</v>
      </c>
      <c r="G249">
        <v>8.1871345029239762E-2</v>
      </c>
      <c r="H249">
        <v>4.9562682215743441E-2</v>
      </c>
      <c r="I249">
        <v>3.7900874635568516E-2</v>
      </c>
      <c r="J249">
        <v>8.9020771513353119E-3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</row>
    <row r="250" spans="1:16" x14ac:dyDescent="0.25">
      <c r="A250" s="38">
        <f>+COUNTIF($B$1:B250,ESTADISTICAS!B$9)</f>
        <v>0</v>
      </c>
      <c r="B250">
        <v>15</v>
      </c>
      <c r="C250">
        <v>15442</v>
      </c>
      <c r="D250" t="s">
        <v>1454</v>
      </c>
      <c r="E250">
        <v>0</v>
      </c>
      <c r="F250">
        <v>0</v>
      </c>
      <c r="G250">
        <v>2.0325203252032522E-3</v>
      </c>
      <c r="H250">
        <v>2.05761316872428E-3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</row>
    <row r="251" spans="1:16" x14ac:dyDescent="0.25">
      <c r="A251" s="38">
        <f>+COUNTIF($B$1:B251,ESTADISTICAS!B$9)</f>
        <v>0</v>
      </c>
      <c r="B251">
        <v>15</v>
      </c>
      <c r="C251">
        <v>15455</v>
      </c>
      <c r="D251" t="s">
        <v>1455</v>
      </c>
      <c r="E251">
        <v>0.1348148148148148</v>
      </c>
      <c r="F251">
        <v>2.8189910979228485E-2</v>
      </c>
      <c r="G251">
        <v>7.8431372549019607E-2</v>
      </c>
      <c r="H251">
        <v>6.7873303167420809E-2</v>
      </c>
      <c r="I251">
        <v>6.0882800608828003E-2</v>
      </c>
      <c r="J251">
        <v>4.7692307692307694E-2</v>
      </c>
      <c r="K251">
        <v>0.16899224806201552</v>
      </c>
      <c r="L251">
        <v>7.2784810126582278E-2</v>
      </c>
      <c r="M251">
        <v>8.8424437299035374E-2</v>
      </c>
      <c r="N251">
        <v>0.13225806451612904</v>
      </c>
      <c r="O251">
        <v>8.4415584415584416E-2</v>
      </c>
      <c r="P251">
        <v>9.0163934426229511E-2</v>
      </c>
    </row>
    <row r="252" spans="1:16" x14ac:dyDescent="0.25">
      <c r="A252" s="38">
        <f>+COUNTIF($B$1:B252,ESTADISTICAS!B$9)</f>
        <v>0</v>
      </c>
      <c r="B252">
        <v>15</v>
      </c>
      <c r="C252">
        <v>15464</v>
      </c>
      <c r="D252" t="s">
        <v>1456</v>
      </c>
      <c r="E252">
        <v>0</v>
      </c>
      <c r="F252">
        <v>0</v>
      </c>
      <c r="G252">
        <v>2.4937655860349127E-3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</row>
    <row r="253" spans="1:16" x14ac:dyDescent="0.25">
      <c r="A253" s="38">
        <f>+COUNTIF($B$1:B253,ESTADISTICAS!B$9)</f>
        <v>0</v>
      </c>
      <c r="B253">
        <v>15</v>
      </c>
      <c r="C253">
        <v>15466</v>
      </c>
      <c r="D253" t="s">
        <v>1457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5.3908355795148251E-3</v>
      </c>
      <c r="K253">
        <v>0</v>
      </c>
      <c r="L253">
        <v>0</v>
      </c>
      <c r="M253">
        <v>0</v>
      </c>
      <c r="N253">
        <v>2.8901734104046241E-3</v>
      </c>
      <c r="O253">
        <v>0</v>
      </c>
      <c r="P253">
        <v>0</v>
      </c>
    </row>
    <row r="254" spans="1:16" x14ac:dyDescent="0.25">
      <c r="A254" s="38">
        <f>+COUNTIF($B$1:B254,ESTADISTICAS!B$9)</f>
        <v>0</v>
      </c>
      <c r="B254">
        <v>15</v>
      </c>
      <c r="C254">
        <v>15469</v>
      </c>
      <c r="D254" t="s">
        <v>1458</v>
      </c>
      <c r="E254">
        <v>0.20515826494724501</v>
      </c>
      <c r="F254">
        <v>0.21620046620046621</v>
      </c>
      <c r="G254">
        <v>0.22015142690739661</v>
      </c>
      <c r="H254">
        <v>0.18150087260034903</v>
      </c>
      <c r="I254">
        <v>0.18405627198124266</v>
      </c>
      <c r="J254">
        <v>9.3584461447910536E-2</v>
      </c>
      <c r="K254">
        <v>0.14251921939680662</v>
      </c>
      <c r="L254">
        <v>0.16877637130801687</v>
      </c>
      <c r="M254">
        <v>0.1362810417928528</v>
      </c>
      <c r="N254">
        <v>0.12394195888754535</v>
      </c>
      <c r="O254">
        <v>6.8484848484848482E-2</v>
      </c>
      <c r="P254">
        <v>7.3735527117611208E-2</v>
      </c>
    </row>
    <row r="255" spans="1:16" x14ac:dyDescent="0.25">
      <c r="A255" s="38">
        <f>+COUNTIF($B$1:B255,ESTADISTICAS!B$9)</f>
        <v>0</v>
      </c>
      <c r="B255">
        <v>15</v>
      </c>
      <c r="C255">
        <v>15476</v>
      </c>
      <c r="D255" t="s">
        <v>1459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2.1598272138228943E-3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</row>
    <row r="256" spans="1:16" x14ac:dyDescent="0.25">
      <c r="A256" s="38">
        <f>+COUNTIF($B$1:B256,ESTADISTICAS!B$9)</f>
        <v>0</v>
      </c>
      <c r="B256">
        <v>15</v>
      </c>
      <c r="C256">
        <v>15480</v>
      </c>
      <c r="D256" t="s">
        <v>1460</v>
      </c>
      <c r="E256">
        <v>6.3360881542699726E-2</v>
      </c>
      <c r="F256">
        <v>3.9030955585464336E-2</v>
      </c>
      <c r="G256">
        <v>9.4861660079051377E-2</v>
      </c>
      <c r="H256">
        <v>7.0496083550913843E-2</v>
      </c>
      <c r="I256">
        <v>3.5433070866141732E-2</v>
      </c>
      <c r="J256">
        <v>2.6773761713520749E-3</v>
      </c>
      <c r="K256">
        <v>1.364256480218281E-3</v>
      </c>
      <c r="L256">
        <v>0</v>
      </c>
      <c r="M256">
        <v>0</v>
      </c>
      <c r="N256">
        <v>1.483679525222552E-3</v>
      </c>
      <c r="O256">
        <v>0</v>
      </c>
      <c r="P256">
        <v>0</v>
      </c>
    </row>
    <row r="257" spans="1:16" x14ac:dyDescent="0.25">
      <c r="A257" s="38">
        <f>+COUNTIF($B$1:B257,ESTADISTICAS!B$9)</f>
        <v>0</v>
      </c>
      <c r="B257">
        <v>15</v>
      </c>
      <c r="C257">
        <v>15491</v>
      </c>
      <c r="D257" t="s">
        <v>1461</v>
      </c>
      <c r="E257">
        <v>0.19411764705882353</v>
      </c>
      <c r="F257">
        <v>0.20343137254901961</v>
      </c>
      <c r="G257">
        <v>0.17697729052466718</v>
      </c>
      <c r="H257">
        <v>6.326219512195122E-2</v>
      </c>
      <c r="I257">
        <v>2.1936459909228441E-2</v>
      </c>
      <c r="J257">
        <v>3.2526475037821481E-2</v>
      </c>
      <c r="K257">
        <v>0</v>
      </c>
      <c r="L257">
        <v>0</v>
      </c>
      <c r="M257">
        <v>0</v>
      </c>
      <c r="N257">
        <v>1.4814814814814814E-3</v>
      </c>
      <c r="O257">
        <v>0</v>
      </c>
      <c r="P257">
        <v>0</v>
      </c>
    </row>
    <row r="258" spans="1:16" x14ac:dyDescent="0.25">
      <c r="A258" s="38">
        <f>+COUNTIF($B$1:B258,ESTADISTICAS!B$9)</f>
        <v>0</v>
      </c>
      <c r="B258">
        <v>15</v>
      </c>
      <c r="C258">
        <v>15494</v>
      </c>
      <c r="D258" t="s">
        <v>1462</v>
      </c>
      <c r="E258">
        <v>6.4864864864864868E-2</v>
      </c>
      <c r="F258">
        <v>0</v>
      </c>
      <c r="G258">
        <v>0</v>
      </c>
      <c r="H258">
        <v>0</v>
      </c>
      <c r="I258">
        <v>0</v>
      </c>
      <c r="J258">
        <v>1.0610079575596816E-2</v>
      </c>
      <c r="K258">
        <v>0</v>
      </c>
      <c r="L258">
        <v>0</v>
      </c>
      <c r="M258">
        <v>0</v>
      </c>
      <c r="N258">
        <v>2.6246719160104987E-3</v>
      </c>
      <c r="O258">
        <v>0</v>
      </c>
      <c r="P258">
        <v>0</v>
      </c>
    </row>
    <row r="259" spans="1:16" x14ac:dyDescent="0.25">
      <c r="A259" s="38">
        <f>+COUNTIF($B$1:B259,ESTADISTICAS!B$9)</f>
        <v>0</v>
      </c>
      <c r="B259">
        <v>15</v>
      </c>
      <c r="C259">
        <v>15500</v>
      </c>
      <c r="D259" t="s">
        <v>1463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</row>
    <row r="260" spans="1:16" x14ac:dyDescent="0.25">
      <c r="A260" s="38">
        <f>+COUNTIF($B$1:B260,ESTADISTICAS!B$9)</f>
        <v>0</v>
      </c>
      <c r="B260">
        <v>15</v>
      </c>
      <c r="C260">
        <v>15507</v>
      </c>
      <c r="D260" t="s">
        <v>1464</v>
      </c>
      <c r="E260">
        <v>0.12254160363086233</v>
      </c>
      <c r="F260">
        <v>0.10960960960960961</v>
      </c>
      <c r="G260">
        <v>7.3134328358208961E-2</v>
      </c>
      <c r="H260">
        <v>6.1855670103092786E-2</v>
      </c>
      <c r="I260">
        <v>2.8106508875739646E-2</v>
      </c>
      <c r="J260">
        <v>2.9585798816568047E-3</v>
      </c>
      <c r="K260">
        <v>0</v>
      </c>
      <c r="L260">
        <v>0</v>
      </c>
      <c r="M260">
        <v>0</v>
      </c>
      <c r="N260">
        <v>3.6866359447004608E-2</v>
      </c>
      <c r="O260">
        <v>3.4003091190108192E-2</v>
      </c>
      <c r="P260">
        <v>7.1097372488408042E-2</v>
      </c>
    </row>
    <row r="261" spans="1:16" x14ac:dyDescent="0.25">
      <c r="A261" s="38">
        <f>+COUNTIF($B$1:B261,ESTADISTICAS!B$9)</f>
        <v>0</v>
      </c>
      <c r="B261">
        <v>15</v>
      </c>
      <c r="C261">
        <v>15511</v>
      </c>
      <c r="D261" t="s">
        <v>1465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</row>
    <row r="262" spans="1:16" x14ac:dyDescent="0.25">
      <c r="A262" s="38">
        <f>+COUNTIF($B$1:B262,ESTADISTICAS!B$9)</f>
        <v>0</v>
      </c>
      <c r="B262">
        <v>15</v>
      </c>
      <c r="C262">
        <v>15514</v>
      </c>
      <c r="D262" t="s">
        <v>1466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</row>
    <row r="263" spans="1:16" x14ac:dyDescent="0.25">
      <c r="A263" s="38">
        <f>+COUNTIF($B$1:B263,ESTADISTICAS!B$9)</f>
        <v>0</v>
      </c>
      <c r="B263">
        <v>15</v>
      </c>
      <c r="C263">
        <v>15516</v>
      </c>
      <c r="D263" t="s">
        <v>1467</v>
      </c>
      <c r="E263">
        <v>8.1766148814390843E-2</v>
      </c>
      <c r="F263">
        <v>6.9868995633187769E-2</v>
      </c>
      <c r="G263">
        <v>0.15833651278138114</v>
      </c>
      <c r="H263">
        <v>0.15353159851301115</v>
      </c>
      <c r="I263">
        <v>0.11941391941391942</v>
      </c>
      <c r="J263">
        <v>2.6248632883703972E-2</v>
      </c>
      <c r="K263">
        <v>0</v>
      </c>
      <c r="L263">
        <v>0</v>
      </c>
      <c r="M263">
        <v>0</v>
      </c>
      <c r="N263">
        <v>3.595828838547285E-4</v>
      </c>
      <c r="O263">
        <v>0</v>
      </c>
      <c r="P263">
        <v>0</v>
      </c>
    </row>
    <row r="264" spans="1:16" x14ac:dyDescent="0.25">
      <c r="A264" s="38">
        <f>+COUNTIF($B$1:B264,ESTADISTICAS!B$9)</f>
        <v>0</v>
      </c>
      <c r="B264">
        <v>15</v>
      </c>
      <c r="C264">
        <v>15518</v>
      </c>
      <c r="D264" t="s">
        <v>1468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</row>
    <row r="265" spans="1:16" x14ac:dyDescent="0.25">
      <c r="A265" s="38">
        <f>+COUNTIF($B$1:B265,ESTADISTICAS!B$9)</f>
        <v>0</v>
      </c>
      <c r="B265">
        <v>15</v>
      </c>
      <c r="C265">
        <v>15522</v>
      </c>
      <c r="D265" t="s">
        <v>1469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</row>
    <row r="266" spans="1:16" x14ac:dyDescent="0.25">
      <c r="A266" s="38">
        <f>+COUNTIF($B$1:B266,ESTADISTICAS!B$9)</f>
        <v>0</v>
      </c>
      <c r="B266">
        <v>15</v>
      </c>
      <c r="C266">
        <v>15531</v>
      </c>
      <c r="D266" t="s">
        <v>1470</v>
      </c>
      <c r="E266">
        <v>0</v>
      </c>
      <c r="F266">
        <v>5.5646481178396073E-2</v>
      </c>
      <c r="G266">
        <v>5.6856187290969896E-2</v>
      </c>
      <c r="H266">
        <v>4.0677966101694912E-2</v>
      </c>
      <c r="I266">
        <v>0</v>
      </c>
      <c r="J266">
        <v>1.7953321364452424E-3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</row>
    <row r="267" spans="1:16" x14ac:dyDescent="0.25">
      <c r="A267" s="38">
        <f>+COUNTIF($B$1:B267,ESTADISTICAS!B$9)</f>
        <v>0</v>
      </c>
      <c r="B267">
        <v>15</v>
      </c>
      <c r="C267">
        <v>15533</v>
      </c>
      <c r="D267" t="s">
        <v>1471</v>
      </c>
      <c r="E267">
        <v>0.12053571428571429</v>
      </c>
      <c r="F267">
        <v>0.11739130434782609</v>
      </c>
      <c r="G267">
        <v>9.4827586206896547E-2</v>
      </c>
      <c r="H267">
        <v>0</v>
      </c>
      <c r="I267">
        <v>0</v>
      </c>
      <c r="J267">
        <v>4.0983606557377051E-3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</row>
    <row r="268" spans="1:16" x14ac:dyDescent="0.25">
      <c r="A268" s="38">
        <f>+COUNTIF($B$1:B268,ESTADISTICAS!B$9)</f>
        <v>0</v>
      </c>
      <c r="B268">
        <v>15</v>
      </c>
      <c r="C268">
        <v>15537</v>
      </c>
      <c r="D268" t="s">
        <v>1472</v>
      </c>
      <c r="E268">
        <v>6.8062827225130892E-2</v>
      </c>
      <c r="F268">
        <v>6.933333333333333E-2</v>
      </c>
      <c r="G268">
        <v>7.0080862533692723E-2</v>
      </c>
      <c r="H268">
        <v>2.7322404371584699E-3</v>
      </c>
      <c r="I268">
        <v>2.8571428571428571E-3</v>
      </c>
      <c r="J268">
        <v>2.9069767441860465E-3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</row>
    <row r="269" spans="1:16" x14ac:dyDescent="0.25">
      <c r="A269" s="38">
        <f>+COUNTIF($B$1:B269,ESTADISTICAS!B$9)</f>
        <v>0</v>
      </c>
      <c r="B269">
        <v>15</v>
      </c>
      <c r="C269">
        <v>15542</v>
      </c>
      <c r="D269" t="s">
        <v>1473</v>
      </c>
      <c r="E269">
        <v>3.0534351145038168E-3</v>
      </c>
      <c r="F269">
        <v>4.6656298600311046E-3</v>
      </c>
      <c r="G269">
        <v>3.1796502384737681E-3</v>
      </c>
      <c r="H269">
        <v>3.2414910858995136E-3</v>
      </c>
      <c r="I269">
        <v>1.658374792703151E-3</v>
      </c>
      <c r="J269">
        <v>1.7391304347826088E-3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</row>
    <row r="270" spans="1:16" x14ac:dyDescent="0.25">
      <c r="A270" s="38">
        <f>+COUNTIF($B$1:B270,ESTADISTICAS!B$9)</f>
        <v>0</v>
      </c>
      <c r="B270">
        <v>15</v>
      </c>
      <c r="C270">
        <v>15550</v>
      </c>
      <c r="D270" t="s">
        <v>1474</v>
      </c>
      <c r="E270">
        <v>0</v>
      </c>
      <c r="F270">
        <v>0</v>
      </c>
      <c r="G270">
        <v>6.0975609756097563E-3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</row>
    <row r="271" spans="1:16" x14ac:dyDescent="0.25">
      <c r="A271" s="38">
        <f>+COUNTIF($B$1:B271,ESTADISTICAS!B$9)</f>
        <v>0</v>
      </c>
      <c r="B271">
        <v>15</v>
      </c>
      <c r="C271">
        <v>15572</v>
      </c>
      <c r="D271" t="s">
        <v>1475</v>
      </c>
      <c r="E271">
        <v>0.22378350247202705</v>
      </c>
      <c r="F271">
        <v>0.18210197710718001</v>
      </c>
      <c r="G271">
        <v>0.14241083051288728</v>
      </c>
      <c r="H271">
        <v>8.2487639864689044E-2</v>
      </c>
      <c r="I271">
        <v>4.8989113530326596E-2</v>
      </c>
      <c r="J271">
        <v>7.6962943767815498E-2</v>
      </c>
      <c r="K271">
        <v>0.11821252273317745</v>
      </c>
      <c r="L271">
        <v>0.15532968464946573</v>
      </c>
      <c r="M271">
        <v>0.15060240963855423</v>
      </c>
      <c r="N271">
        <v>0.14814814814814814</v>
      </c>
      <c r="O271">
        <v>0.12450954747580434</v>
      </c>
      <c r="P271">
        <v>9.299867899603699E-2</v>
      </c>
    </row>
    <row r="272" spans="1:16" x14ac:dyDescent="0.25">
      <c r="A272" s="38">
        <f>+COUNTIF($B$1:B272,ESTADISTICAS!B$9)</f>
        <v>0</v>
      </c>
      <c r="B272">
        <v>15</v>
      </c>
      <c r="C272">
        <v>15580</v>
      </c>
      <c r="D272" t="s">
        <v>1476</v>
      </c>
      <c r="E272">
        <v>0</v>
      </c>
      <c r="F272">
        <v>0.11173184357541899</v>
      </c>
      <c r="G272">
        <v>8.6253369272237201E-2</v>
      </c>
      <c r="H272">
        <v>7.6923076923076927E-2</v>
      </c>
      <c r="I272">
        <v>0</v>
      </c>
      <c r="J272">
        <v>0</v>
      </c>
      <c r="K272">
        <v>2.617801047120419E-3</v>
      </c>
      <c r="L272">
        <v>2.6809651474530832E-3</v>
      </c>
      <c r="M272">
        <v>0</v>
      </c>
      <c r="N272">
        <v>0</v>
      </c>
      <c r="O272">
        <v>0</v>
      </c>
      <c r="P272">
        <v>0</v>
      </c>
    </row>
    <row r="273" spans="1:16" x14ac:dyDescent="0.25">
      <c r="A273" s="38">
        <f>+COUNTIF($B$1:B273,ESTADISTICAS!B$9)</f>
        <v>0</v>
      </c>
      <c r="B273">
        <v>15</v>
      </c>
      <c r="C273">
        <v>15599</v>
      </c>
      <c r="D273" t="s">
        <v>1477</v>
      </c>
      <c r="E273">
        <v>8.8426527958387513E-2</v>
      </c>
      <c r="F273">
        <v>0</v>
      </c>
      <c r="G273">
        <v>3.9806996381182146E-2</v>
      </c>
      <c r="H273">
        <v>3.8506417736289385E-2</v>
      </c>
      <c r="I273">
        <v>3.3526011560693639E-2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</row>
    <row r="274" spans="1:16" x14ac:dyDescent="0.25">
      <c r="A274" s="38">
        <f>+COUNTIF($B$1:B274,ESTADISTICAS!B$9)</f>
        <v>0</v>
      </c>
      <c r="B274">
        <v>15</v>
      </c>
      <c r="C274">
        <v>15600</v>
      </c>
      <c r="D274" t="s">
        <v>1478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1.6155088852988692E-3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</row>
    <row r="275" spans="1:16" x14ac:dyDescent="0.25">
      <c r="A275" s="38">
        <f>+COUNTIF($B$1:B275,ESTADISTICAS!B$9)</f>
        <v>0</v>
      </c>
      <c r="B275">
        <v>15</v>
      </c>
      <c r="C275">
        <v>15621</v>
      </c>
      <c r="D275" t="s">
        <v>1479</v>
      </c>
      <c r="E275">
        <v>0.15023474178403756</v>
      </c>
      <c r="F275">
        <v>0</v>
      </c>
      <c r="G275">
        <v>0.33333333333333331</v>
      </c>
      <c r="H275">
        <v>0.32984293193717279</v>
      </c>
      <c r="I275">
        <v>0.23783783783783785</v>
      </c>
      <c r="J275">
        <v>0</v>
      </c>
      <c r="K275">
        <v>7.6470588235294124E-2</v>
      </c>
      <c r="L275">
        <v>0</v>
      </c>
      <c r="M275">
        <v>0</v>
      </c>
      <c r="N275">
        <v>0.1069182389937107</v>
      </c>
      <c r="O275">
        <v>0</v>
      </c>
      <c r="P275">
        <v>0</v>
      </c>
    </row>
    <row r="276" spans="1:16" x14ac:dyDescent="0.25">
      <c r="A276" s="38">
        <f>+COUNTIF($B$1:B276,ESTADISTICAS!B$9)</f>
        <v>0</v>
      </c>
      <c r="B276">
        <v>15</v>
      </c>
      <c r="C276">
        <v>15632</v>
      </c>
      <c r="D276" t="s">
        <v>1480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1.8066847335140017E-3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</row>
    <row r="277" spans="1:16" x14ac:dyDescent="0.25">
      <c r="A277" s="38">
        <f>+COUNTIF($B$1:B277,ESTADISTICAS!B$9)</f>
        <v>0</v>
      </c>
      <c r="B277">
        <v>15</v>
      </c>
      <c r="C277">
        <v>15638</v>
      </c>
      <c r="D277" t="s">
        <v>1481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6.369426751592357E-3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</row>
    <row r="278" spans="1:16" x14ac:dyDescent="0.25">
      <c r="A278" s="38">
        <f>+COUNTIF($B$1:B278,ESTADISTICAS!B$9)</f>
        <v>0</v>
      </c>
      <c r="B278">
        <v>15</v>
      </c>
      <c r="C278">
        <v>15646</v>
      </c>
      <c r="D278" t="s">
        <v>1482</v>
      </c>
      <c r="E278">
        <v>0.14459373000639794</v>
      </c>
      <c r="F278">
        <v>0.15139949109414758</v>
      </c>
      <c r="G278">
        <v>0.19032463399108848</v>
      </c>
      <c r="H278">
        <v>0.23135755258126195</v>
      </c>
      <c r="I278">
        <v>0.13851992409867173</v>
      </c>
      <c r="J278">
        <v>8.1593927893738136E-2</v>
      </c>
      <c r="K278">
        <v>4.4275774826059459E-3</v>
      </c>
      <c r="L278">
        <v>0</v>
      </c>
      <c r="M278">
        <v>0</v>
      </c>
      <c r="N278">
        <v>1.878522229179712E-3</v>
      </c>
      <c r="O278">
        <v>0</v>
      </c>
      <c r="P278">
        <v>0</v>
      </c>
    </row>
    <row r="279" spans="1:16" x14ac:dyDescent="0.25">
      <c r="A279" s="38">
        <f>+COUNTIF($B$1:B279,ESTADISTICAS!B$9)</f>
        <v>0</v>
      </c>
      <c r="B279">
        <v>15</v>
      </c>
      <c r="C279">
        <v>15660</v>
      </c>
      <c r="D279" t="s">
        <v>1483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</row>
    <row r="280" spans="1:16" x14ac:dyDescent="0.25">
      <c r="A280" s="38">
        <f>+COUNTIF($B$1:B280,ESTADISTICAS!B$9)</f>
        <v>0</v>
      </c>
      <c r="B280">
        <v>15</v>
      </c>
      <c r="C280">
        <v>15664</v>
      </c>
      <c r="D280" t="s">
        <v>1484</v>
      </c>
      <c r="E280">
        <v>2.7100271002710027E-3</v>
      </c>
      <c r="F280">
        <v>0</v>
      </c>
      <c r="G280">
        <v>0</v>
      </c>
      <c r="H280">
        <v>0</v>
      </c>
      <c r="I280">
        <v>0</v>
      </c>
      <c r="J280">
        <v>1.5923566878980892E-2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</row>
    <row r="281" spans="1:16" x14ac:dyDescent="0.25">
      <c r="A281" s="38">
        <f>+COUNTIF($B$1:B281,ESTADISTICAS!B$9)</f>
        <v>0</v>
      </c>
      <c r="B281">
        <v>15</v>
      </c>
      <c r="C281">
        <v>15667</v>
      </c>
      <c r="D281" t="s">
        <v>1485</v>
      </c>
      <c r="E281">
        <v>0</v>
      </c>
      <c r="F281">
        <v>0</v>
      </c>
      <c r="G281">
        <v>0.16186252771618626</v>
      </c>
      <c r="H281">
        <v>0.15575620767494355</v>
      </c>
      <c r="I281">
        <v>0.12971698113207547</v>
      </c>
      <c r="J281">
        <v>4.7732696897374704E-3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</row>
    <row r="282" spans="1:16" x14ac:dyDescent="0.25">
      <c r="A282" s="38">
        <f>+COUNTIF($B$1:B282,ESTADISTICAS!B$9)</f>
        <v>0</v>
      </c>
      <c r="B282">
        <v>15</v>
      </c>
      <c r="C282">
        <v>15673</v>
      </c>
      <c r="D282" t="s">
        <v>1486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</row>
    <row r="283" spans="1:16" x14ac:dyDescent="0.25">
      <c r="A283" s="38">
        <f>+COUNTIF($B$1:B283,ESTADISTICAS!B$9)</f>
        <v>0</v>
      </c>
      <c r="B283">
        <v>15</v>
      </c>
      <c r="C283">
        <v>15676</v>
      </c>
      <c r="D283" t="s">
        <v>1487</v>
      </c>
      <c r="E283">
        <v>0</v>
      </c>
      <c r="F283">
        <v>0.12345679012345678</v>
      </c>
      <c r="G283">
        <v>0.125</v>
      </c>
      <c r="H283">
        <v>7.6576576576576572E-2</v>
      </c>
      <c r="I283">
        <v>0</v>
      </c>
      <c r="J283">
        <v>9.4786729857819912E-3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</row>
    <row r="284" spans="1:16" x14ac:dyDescent="0.25">
      <c r="A284" s="38">
        <f>+COUNTIF($B$1:B284,ESTADISTICAS!B$9)</f>
        <v>0</v>
      </c>
      <c r="B284">
        <v>15</v>
      </c>
      <c r="C284">
        <v>15681</v>
      </c>
      <c r="D284" t="s">
        <v>1488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1.8867924528301887E-3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</row>
    <row r="285" spans="1:16" x14ac:dyDescent="0.25">
      <c r="A285" s="38">
        <f>+COUNTIF($B$1:B285,ESTADISTICAS!B$9)</f>
        <v>0</v>
      </c>
      <c r="B285">
        <v>15</v>
      </c>
      <c r="C285">
        <v>15686</v>
      </c>
      <c r="D285" t="s">
        <v>1489</v>
      </c>
      <c r="E285">
        <v>4.6153846153846156E-2</v>
      </c>
      <c r="F285">
        <v>3.7037037037037035E-2</v>
      </c>
      <c r="G285">
        <v>0</v>
      </c>
      <c r="H285">
        <v>0</v>
      </c>
      <c r="I285">
        <v>0</v>
      </c>
      <c r="J285">
        <v>1.6501650165016502E-3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</row>
    <row r="286" spans="1:16" x14ac:dyDescent="0.25">
      <c r="A286" s="38">
        <f>+COUNTIF($B$1:B286,ESTADISTICAS!B$9)</f>
        <v>0</v>
      </c>
      <c r="B286">
        <v>15</v>
      </c>
      <c r="C286">
        <v>15690</v>
      </c>
      <c r="D286" t="s">
        <v>1490</v>
      </c>
      <c r="E286">
        <v>2.840909090909091E-3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3.663003663003663E-3</v>
      </c>
      <c r="L286">
        <v>3.952569169960474E-3</v>
      </c>
      <c r="M286">
        <v>0</v>
      </c>
      <c r="N286">
        <v>0</v>
      </c>
      <c r="O286">
        <v>0</v>
      </c>
      <c r="P286">
        <v>0</v>
      </c>
    </row>
    <row r="287" spans="1:16" x14ac:dyDescent="0.25">
      <c r="A287" s="38">
        <f>+COUNTIF($B$1:B287,ESTADISTICAS!B$9)</f>
        <v>0</v>
      </c>
      <c r="B287">
        <v>15</v>
      </c>
      <c r="C287">
        <v>15693</v>
      </c>
      <c r="D287" t="s">
        <v>1491</v>
      </c>
      <c r="E287">
        <v>0</v>
      </c>
      <c r="F287">
        <v>0</v>
      </c>
      <c r="G287">
        <v>4.4561933534743199E-2</v>
      </c>
      <c r="H287">
        <v>0.29808429118773944</v>
      </c>
      <c r="I287">
        <v>0.64555984555984558</v>
      </c>
      <c r="J287">
        <v>1.563721657544957E-3</v>
      </c>
      <c r="K287">
        <v>0.15457413249211358</v>
      </c>
      <c r="L287">
        <v>0.23404255319148937</v>
      </c>
      <c r="M287">
        <v>0.55578655578655578</v>
      </c>
      <c r="N287">
        <v>0.23676880222841226</v>
      </c>
      <c r="O287">
        <v>0.43557422969187676</v>
      </c>
      <c r="P287">
        <v>0.69774011299435024</v>
      </c>
    </row>
    <row r="288" spans="1:16" x14ac:dyDescent="0.25">
      <c r="A288" s="38">
        <f>+COUNTIF($B$1:B288,ESTADISTICAS!B$9)</f>
        <v>0</v>
      </c>
      <c r="B288">
        <v>15</v>
      </c>
      <c r="C288">
        <v>15696</v>
      </c>
      <c r="D288" t="s">
        <v>1492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9.3896713615023476E-3</v>
      </c>
      <c r="K288">
        <v>0</v>
      </c>
      <c r="L288">
        <v>0</v>
      </c>
      <c r="M288">
        <v>0</v>
      </c>
      <c r="N288">
        <v>0</v>
      </c>
      <c r="O288">
        <v>4.9019607843137254E-3</v>
      </c>
      <c r="P288">
        <v>0</v>
      </c>
    </row>
    <row r="289" spans="1:16" x14ac:dyDescent="0.25">
      <c r="A289" s="38">
        <f>+COUNTIF($B$1:B289,ESTADISTICAS!B$9)</f>
        <v>0</v>
      </c>
      <c r="B289">
        <v>15</v>
      </c>
      <c r="C289">
        <v>15720</v>
      </c>
      <c r="D289" t="s">
        <v>1493</v>
      </c>
      <c r="E289">
        <v>0</v>
      </c>
      <c r="F289">
        <v>0</v>
      </c>
      <c r="G289">
        <v>0.24390243902439024</v>
      </c>
      <c r="H289">
        <v>0.27950310559006208</v>
      </c>
      <c r="I289">
        <v>0.19871794871794871</v>
      </c>
      <c r="J289">
        <v>8.0536912751677847E-2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</row>
    <row r="290" spans="1:16" x14ac:dyDescent="0.25">
      <c r="A290" s="38">
        <f>+COUNTIF($B$1:B290,ESTADISTICAS!B$9)</f>
        <v>0</v>
      </c>
      <c r="B290">
        <v>15</v>
      </c>
      <c r="C290">
        <v>15723</v>
      </c>
      <c r="D290" t="s">
        <v>1494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</row>
    <row r="291" spans="1:16" x14ac:dyDescent="0.25">
      <c r="A291" s="38">
        <f>+COUNTIF($B$1:B291,ESTADISTICAS!B$9)</f>
        <v>0</v>
      </c>
      <c r="B291">
        <v>15</v>
      </c>
      <c r="C291">
        <v>15740</v>
      </c>
      <c r="D291" t="s">
        <v>1495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1.8248175182481751E-3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</row>
    <row r="292" spans="1:16" x14ac:dyDescent="0.25">
      <c r="A292" s="38">
        <f>+COUNTIF($B$1:B292,ESTADISTICAS!B$9)</f>
        <v>0</v>
      </c>
      <c r="B292">
        <v>15</v>
      </c>
      <c r="C292">
        <v>15753</v>
      </c>
      <c r="D292" t="s">
        <v>1496</v>
      </c>
      <c r="E292">
        <v>0.53325554259043173</v>
      </c>
      <c r="F292">
        <v>0.39684466019417475</v>
      </c>
      <c r="G292">
        <v>0.47029077117572693</v>
      </c>
      <c r="H292">
        <v>0.44823066841415465</v>
      </c>
      <c r="I292">
        <v>0.3605898123324397</v>
      </c>
      <c r="J292">
        <v>0.34993084370677729</v>
      </c>
      <c r="K292">
        <v>0.3594864479315264</v>
      </c>
      <c r="L292">
        <v>0.19407407407407407</v>
      </c>
      <c r="M292">
        <v>0.1864406779661017</v>
      </c>
      <c r="N292">
        <v>0.38178913738019171</v>
      </c>
      <c r="O292">
        <v>0.32183908045977011</v>
      </c>
      <c r="P292">
        <v>0.60934891485809684</v>
      </c>
    </row>
    <row r="293" spans="1:16" x14ac:dyDescent="0.25">
      <c r="A293" s="38">
        <f>+COUNTIF($B$1:B293,ESTADISTICAS!B$9)</f>
        <v>0</v>
      </c>
      <c r="B293">
        <v>15</v>
      </c>
      <c r="C293">
        <v>15755</v>
      </c>
      <c r="D293" t="s">
        <v>1497</v>
      </c>
      <c r="E293">
        <v>4.3668122270742356E-2</v>
      </c>
      <c r="F293">
        <v>0</v>
      </c>
      <c r="G293">
        <v>0</v>
      </c>
      <c r="H293">
        <v>0</v>
      </c>
      <c r="I293">
        <v>0</v>
      </c>
      <c r="J293">
        <v>1.7699115044247787E-3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</row>
    <row r="294" spans="1:16" x14ac:dyDescent="0.25">
      <c r="A294" s="38">
        <f>+COUNTIF($B$1:B294,ESTADISTICAS!B$9)</f>
        <v>0</v>
      </c>
      <c r="B294">
        <v>15</v>
      </c>
      <c r="C294">
        <v>15757</v>
      </c>
      <c r="D294" t="s">
        <v>1498</v>
      </c>
      <c r="E294">
        <v>0.21856287425149701</v>
      </c>
      <c r="F294">
        <v>0.25227963525835867</v>
      </c>
      <c r="G294">
        <v>0.29438543247344462</v>
      </c>
      <c r="H294">
        <v>0.30401234567901236</v>
      </c>
      <c r="I294">
        <v>0.22650231124807396</v>
      </c>
      <c r="J294">
        <v>0.19554848966613672</v>
      </c>
      <c r="K294">
        <v>0.17350157728706625</v>
      </c>
      <c r="L294">
        <v>0.19063004846526657</v>
      </c>
      <c r="M294">
        <v>0.14215686274509803</v>
      </c>
      <c r="N294">
        <v>0.20294599018003273</v>
      </c>
      <c r="O294">
        <v>0.28735632183908044</v>
      </c>
      <c r="P294">
        <v>0.46699669966996699</v>
      </c>
    </row>
    <row r="295" spans="1:16" x14ac:dyDescent="0.25">
      <c r="A295" s="38">
        <f>+COUNTIF($B$1:B295,ESTADISTICAS!B$9)</f>
        <v>0</v>
      </c>
      <c r="B295">
        <v>15</v>
      </c>
      <c r="C295">
        <v>15759</v>
      </c>
      <c r="D295" t="s">
        <v>1499</v>
      </c>
      <c r="E295">
        <v>0.73574930308564834</v>
      </c>
      <c r="F295">
        <v>0.78231748158071002</v>
      </c>
      <c r="G295">
        <v>0.89694947569113437</v>
      </c>
      <c r="H295">
        <v>0.97209567198177671</v>
      </c>
      <c r="I295">
        <v>1.0214474678760392</v>
      </c>
      <c r="J295">
        <v>1.0122653080479291</v>
      </c>
      <c r="K295">
        <v>1.1544576944917659</v>
      </c>
      <c r="L295">
        <v>1.0966518068860855</v>
      </c>
      <c r="M295">
        <v>1.1241805225653208</v>
      </c>
      <c r="N295">
        <v>1.2201834862385321</v>
      </c>
      <c r="O295">
        <v>1.1448042532624456</v>
      </c>
      <c r="P295">
        <v>1.137258763292635</v>
      </c>
    </row>
    <row r="296" spans="1:16" x14ac:dyDescent="0.25">
      <c r="A296" s="38">
        <f>+COUNTIF($B$1:B296,ESTADISTICAS!B$9)</f>
        <v>0</v>
      </c>
      <c r="B296">
        <v>15</v>
      </c>
      <c r="C296">
        <v>15761</v>
      </c>
      <c r="D296" t="s">
        <v>1500</v>
      </c>
      <c r="E296">
        <v>0.14285714285714285</v>
      </c>
      <c r="F296">
        <v>8.4745762711864403E-2</v>
      </c>
      <c r="G296">
        <v>0</v>
      </c>
      <c r="H296">
        <v>0</v>
      </c>
      <c r="I296">
        <v>0</v>
      </c>
      <c r="J296">
        <v>5.5865921787709499E-3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</row>
    <row r="297" spans="1:16" x14ac:dyDescent="0.25">
      <c r="A297" s="38">
        <f>+COUNTIF($B$1:B297,ESTADISTICAS!B$9)</f>
        <v>0</v>
      </c>
      <c r="B297">
        <v>15</v>
      </c>
      <c r="C297">
        <v>15762</v>
      </c>
      <c r="D297" t="s">
        <v>1501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</row>
    <row r="298" spans="1:16" x14ac:dyDescent="0.25">
      <c r="A298" s="38">
        <f>+COUNTIF($B$1:B298,ESTADISTICAS!B$9)</f>
        <v>0</v>
      </c>
      <c r="B298">
        <v>15</v>
      </c>
      <c r="C298">
        <v>15763</v>
      </c>
      <c r="D298" t="s">
        <v>1502</v>
      </c>
      <c r="E298">
        <v>1.6286644951140066E-3</v>
      </c>
      <c r="F298">
        <v>4.6774193548387098E-2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</row>
    <row r="299" spans="1:16" x14ac:dyDescent="0.25">
      <c r="A299" s="38">
        <f>+COUNTIF($B$1:B299,ESTADISTICAS!B$9)</f>
        <v>0</v>
      </c>
      <c r="B299">
        <v>15</v>
      </c>
      <c r="C299">
        <v>15764</v>
      </c>
      <c r="D299" t="s">
        <v>1503</v>
      </c>
      <c r="E299">
        <v>0</v>
      </c>
      <c r="F299">
        <v>9.2929292929292931E-2</v>
      </c>
      <c r="G299">
        <v>8.8888888888888892E-2</v>
      </c>
      <c r="H299">
        <v>6.0606060606060608E-2</v>
      </c>
      <c r="I299">
        <v>0</v>
      </c>
      <c r="J299">
        <v>2.0325203252032522E-3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</row>
    <row r="300" spans="1:16" x14ac:dyDescent="0.25">
      <c r="A300" s="38">
        <f>+COUNTIF($B$1:B300,ESTADISTICAS!B$9)</f>
        <v>0</v>
      </c>
      <c r="B300">
        <v>15</v>
      </c>
      <c r="C300">
        <v>15774</v>
      </c>
      <c r="D300" t="s">
        <v>1504</v>
      </c>
      <c r="E300">
        <v>0</v>
      </c>
      <c r="F300">
        <v>0</v>
      </c>
      <c r="G300">
        <v>6.3348416289592757E-2</v>
      </c>
      <c r="H300">
        <v>7.8341013824884786E-2</v>
      </c>
      <c r="I300">
        <v>5.6338028169014086E-2</v>
      </c>
      <c r="J300">
        <v>6.5326633165829151E-2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</row>
    <row r="301" spans="1:16" x14ac:dyDescent="0.25">
      <c r="A301" s="38">
        <f>+COUNTIF($B$1:B301,ESTADISTICAS!B$9)</f>
        <v>0</v>
      </c>
      <c r="B301">
        <v>15</v>
      </c>
      <c r="C301">
        <v>15776</v>
      </c>
      <c r="D301" t="s">
        <v>1505</v>
      </c>
      <c r="E301">
        <v>0</v>
      </c>
      <c r="F301">
        <v>0</v>
      </c>
      <c r="G301">
        <v>6.13107822410148E-2</v>
      </c>
      <c r="H301">
        <v>6.0669456066945605E-2</v>
      </c>
      <c r="I301">
        <v>2.7253668763102725E-2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</row>
    <row r="302" spans="1:16" x14ac:dyDescent="0.25">
      <c r="A302" s="38">
        <f>+COUNTIF($B$1:B302,ESTADISTICAS!B$9)</f>
        <v>0</v>
      </c>
      <c r="B302">
        <v>15</v>
      </c>
      <c r="C302">
        <v>15778</v>
      </c>
      <c r="D302" t="s">
        <v>1506</v>
      </c>
      <c r="E302">
        <v>0.62369337979094075</v>
      </c>
      <c r="F302">
        <v>0.21951219512195122</v>
      </c>
      <c r="G302">
        <v>0.36458333333333331</v>
      </c>
      <c r="H302">
        <v>0.25694444444444442</v>
      </c>
      <c r="I302">
        <v>0.47202797202797203</v>
      </c>
      <c r="J302">
        <v>0.30035335689045939</v>
      </c>
      <c r="K302">
        <v>0.20430107526881722</v>
      </c>
      <c r="L302">
        <v>0.14126394052044611</v>
      </c>
      <c r="M302">
        <v>2.5925925925925925E-2</v>
      </c>
      <c r="N302">
        <v>0.1111111111111111</v>
      </c>
      <c r="O302">
        <v>0</v>
      </c>
      <c r="P302">
        <v>0</v>
      </c>
    </row>
    <row r="303" spans="1:16" x14ac:dyDescent="0.25">
      <c r="A303" s="38">
        <f>+COUNTIF($B$1:B303,ESTADISTICAS!B$9)</f>
        <v>0</v>
      </c>
      <c r="B303">
        <v>15</v>
      </c>
      <c r="C303">
        <v>15790</v>
      </c>
      <c r="D303" t="s">
        <v>1507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4.3763676148796497E-3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</row>
    <row r="304" spans="1:16" x14ac:dyDescent="0.25">
      <c r="A304" s="38">
        <f>+COUNTIF($B$1:B304,ESTADISTICAS!B$9)</f>
        <v>0</v>
      </c>
      <c r="B304">
        <v>15</v>
      </c>
      <c r="C304">
        <v>15798</v>
      </c>
      <c r="D304" t="s">
        <v>1508</v>
      </c>
      <c r="E304">
        <v>0.13333333333333333</v>
      </c>
      <c r="F304">
        <v>0.38759689922480622</v>
      </c>
      <c r="G304">
        <v>0.35227272727272729</v>
      </c>
      <c r="H304">
        <v>0.25563909774436089</v>
      </c>
      <c r="I304">
        <v>0</v>
      </c>
      <c r="J304">
        <v>0.11923076923076924</v>
      </c>
      <c r="K304">
        <v>7.1428571428571425E-2</v>
      </c>
      <c r="L304">
        <v>5.3941908713692949E-2</v>
      </c>
      <c r="M304">
        <v>1.680672268907563E-2</v>
      </c>
      <c r="N304">
        <v>0</v>
      </c>
      <c r="O304">
        <v>0</v>
      </c>
      <c r="P304">
        <v>0</v>
      </c>
    </row>
    <row r="305" spans="1:16" x14ac:dyDescent="0.25">
      <c r="A305" s="38">
        <f>+COUNTIF($B$1:B305,ESTADISTICAS!B$9)</f>
        <v>0</v>
      </c>
      <c r="B305">
        <v>15</v>
      </c>
      <c r="C305">
        <v>15804</v>
      </c>
      <c r="D305" t="s">
        <v>1509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</row>
    <row r="306" spans="1:16" x14ac:dyDescent="0.25">
      <c r="A306" s="38">
        <f>+COUNTIF($B$1:B306,ESTADISTICAS!B$9)</f>
        <v>0</v>
      </c>
      <c r="B306">
        <v>15</v>
      </c>
      <c r="C306">
        <v>15806</v>
      </c>
      <c r="D306" t="s">
        <v>1510</v>
      </c>
      <c r="E306">
        <v>0</v>
      </c>
      <c r="F306">
        <v>0</v>
      </c>
      <c r="G306">
        <v>1.0070493454179255E-3</v>
      </c>
      <c r="H306">
        <v>0</v>
      </c>
      <c r="I306">
        <v>0</v>
      </c>
      <c r="J306">
        <v>4.7664442326024788E-3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</row>
    <row r="307" spans="1:16" x14ac:dyDescent="0.25">
      <c r="A307" s="38">
        <f>+COUNTIF($B$1:B307,ESTADISTICAS!B$9)</f>
        <v>0</v>
      </c>
      <c r="B307">
        <v>15</v>
      </c>
      <c r="C307">
        <v>15808</v>
      </c>
      <c r="D307" t="s">
        <v>1511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4.2372881355932203E-3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</row>
    <row r="308" spans="1:16" x14ac:dyDescent="0.25">
      <c r="A308" s="38">
        <f>+COUNTIF($B$1:B308,ESTADISTICAS!B$9)</f>
        <v>0</v>
      </c>
      <c r="B308">
        <v>15</v>
      </c>
      <c r="C308">
        <v>15810</v>
      </c>
      <c r="D308" t="s">
        <v>1512</v>
      </c>
      <c r="E308">
        <v>0.12837837837837837</v>
      </c>
      <c r="F308">
        <v>0</v>
      </c>
      <c r="G308">
        <v>0</v>
      </c>
      <c r="H308">
        <v>0</v>
      </c>
      <c r="I308">
        <v>0</v>
      </c>
      <c r="J308">
        <v>7.6628352490421452E-3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</row>
    <row r="309" spans="1:16" x14ac:dyDescent="0.25">
      <c r="A309" s="38">
        <f>+COUNTIF($B$1:B309,ESTADISTICAS!B$9)</f>
        <v>0</v>
      </c>
      <c r="B309">
        <v>15</v>
      </c>
      <c r="C309">
        <v>15814</v>
      </c>
      <c r="D309" t="s">
        <v>1513</v>
      </c>
      <c r="E309">
        <v>4.2119565217391304E-2</v>
      </c>
      <c r="F309">
        <v>0</v>
      </c>
      <c r="G309">
        <v>0</v>
      </c>
      <c r="H309">
        <v>0</v>
      </c>
      <c r="I309">
        <v>0</v>
      </c>
      <c r="J309">
        <v>6.793478260869565E-3</v>
      </c>
      <c r="K309">
        <v>0</v>
      </c>
      <c r="L309">
        <v>0</v>
      </c>
      <c r="M309">
        <v>0</v>
      </c>
      <c r="N309">
        <v>2.7816411682892906E-3</v>
      </c>
      <c r="O309">
        <v>0</v>
      </c>
      <c r="P309">
        <v>0</v>
      </c>
    </row>
    <row r="310" spans="1:16" x14ac:dyDescent="0.25">
      <c r="A310" s="38">
        <f>+COUNTIF($B$1:B310,ESTADISTICAS!B$9)</f>
        <v>0</v>
      </c>
      <c r="B310">
        <v>15</v>
      </c>
      <c r="C310">
        <v>15816</v>
      </c>
      <c r="D310" t="s">
        <v>1514</v>
      </c>
      <c r="E310">
        <v>7.4498567335243557E-2</v>
      </c>
      <c r="F310">
        <v>0</v>
      </c>
      <c r="G310">
        <v>0</v>
      </c>
      <c r="H310">
        <v>0</v>
      </c>
      <c r="I310">
        <v>0</v>
      </c>
      <c r="J310">
        <v>1.3651877133105802E-2</v>
      </c>
      <c r="K310">
        <v>0</v>
      </c>
      <c r="L310">
        <v>3.5087719298245615E-3</v>
      </c>
      <c r="M310">
        <v>0</v>
      </c>
      <c r="N310">
        <v>3.663003663003663E-3</v>
      </c>
      <c r="O310">
        <v>0</v>
      </c>
      <c r="P310">
        <v>0</v>
      </c>
    </row>
    <row r="311" spans="1:16" x14ac:dyDescent="0.25">
      <c r="A311" s="38">
        <f>+COUNTIF($B$1:B311,ESTADISTICAS!B$9)</f>
        <v>0</v>
      </c>
      <c r="B311">
        <v>15</v>
      </c>
      <c r="C311">
        <v>15820</v>
      </c>
      <c r="D311" t="s">
        <v>1515</v>
      </c>
      <c r="E311">
        <v>0</v>
      </c>
      <c r="F311">
        <v>0</v>
      </c>
      <c r="G311">
        <v>3.3222591362126247E-3</v>
      </c>
      <c r="H311">
        <v>3.205128205128205E-3</v>
      </c>
      <c r="I311">
        <v>0</v>
      </c>
      <c r="J311">
        <v>9.6774193548387101E-3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</row>
    <row r="312" spans="1:16" x14ac:dyDescent="0.25">
      <c r="A312" s="38">
        <f>+COUNTIF($B$1:B312,ESTADISTICAS!B$9)</f>
        <v>0</v>
      </c>
      <c r="B312">
        <v>15</v>
      </c>
      <c r="C312">
        <v>15822</v>
      </c>
      <c r="D312" t="s">
        <v>1516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</row>
    <row r="313" spans="1:16" x14ac:dyDescent="0.25">
      <c r="A313" s="38">
        <f>+COUNTIF($B$1:B313,ESTADISTICAS!B$9)</f>
        <v>0</v>
      </c>
      <c r="B313">
        <v>15</v>
      </c>
      <c r="C313">
        <v>15832</v>
      </c>
      <c r="D313" t="s">
        <v>1517</v>
      </c>
      <c r="E313">
        <v>0</v>
      </c>
      <c r="F313">
        <v>0.23076923076923078</v>
      </c>
      <c r="G313">
        <v>0.21551724137931033</v>
      </c>
      <c r="H313">
        <v>0.13274336283185842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</row>
    <row r="314" spans="1:16" x14ac:dyDescent="0.25">
      <c r="A314" s="38">
        <f>+COUNTIF($B$1:B314,ESTADISTICAS!B$9)</f>
        <v>0</v>
      </c>
      <c r="B314">
        <v>15</v>
      </c>
      <c r="C314">
        <v>15835</v>
      </c>
      <c r="D314" t="s">
        <v>1518</v>
      </c>
      <c r="E314">
        <v>7.1428571428571425E-2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</row>
    <row r="315" spans="1:16" x14ac:dyDescent="0.25">
      <c r="A315" s="38">
        <f>+COUNTIF($B$1:B315,ESTADISTICAS!B$9)</f>
        <v>0</v>
      </c>
      <c r="B315">
        <v>15</v>
      </c>
      <c r="C315">
        <v>15837</v>
      </c>
      <c r="D315" t="s">
        <v>1519</v>
      </c>
      <c r="E315">
        <v>9.3896713615023469E-2</v>
      </c>
      <c r="F315">
        <v>3.7209302325581395E-2</v>
      </c>
      <c r="G315">
        <v>5.0847457627118647E-2</v>
      </c>
      <c r="H315">
        <v>4.6583850931677016E-2</v>
      </c>
      <c r="I315">
        <v>3.3742331288343558E-2</v>
      </c>
      <c r="J315">
        <v>6.2015503875968991E-3</v>
      </c>
      <c r="K315">
        <v>1.5748031496062992E-3</v>
      </c>
      <c r="L315">
        <v>0</v>
      </c>
      <c r="M315">
        <v>0</v>
      </c>
      <c r="N315">
        <v>0</v>
      </c>
      <c r="O315">
        <v>0</v>
      </c>
      <c r="P315">
        <v>0</v>
      </c>
    </row>
    <row r="316" spans="1:16" x14ac:dyDescent="0.25">
      <c r="A316" s="38">
        <f>+COUNTIF($B$1:B316,ESTADISTICAS!B$9)</f>
        <v>0</v>
      </c>
      <c r="B316">
        <v>15</v>
      </c>
      <c r="C316">
        <v>15839</v>
      </c>
      <c r="D316" t="s">
        <v>1520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</row>
    <row r="317" spans="1:16" x14ac:dyDescent="0.25">
      <c r="A317" s="38">
        <f>+COUNTIF($B$1:B317,ESTADISTICAS!B$9)</f>
        <v>0</v>
      </c>
      <c r="B317">
        <v>15</v>
      </c>
      <c r="C317">
        <v>15842</v>
      </c>
      <c r="D317" t="s">
        <v>2326</v>
      </c>
      <c r="E317">
        <v>0</v>
      </c>
      <c r="F317">
        <v>0</v>
      </c>
      <c r="G317">
        <v>0</v>
      </c>
      <c r="H317">
        <v>7.2695035460992902E-2</v>
      </c>
      <c r="I317">
        <v>4.4642857142857144E-2</v>
      </c>
      <c r="J317">
        <v>4.1516245487364621E-2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</row>
    <row r="318" spans="1:16" x14ac:dyDescent="0.25">
      <c r="A318" s="38">
        <f>+COUNTIF($B$1:B318,ESTADISTICAS!B$9)</f>
        <v>0</v>
      </c>
      <c r="B318">
        <v>15</v>
      </c>
      <c r="C318">
        <v>15861</v>
      </c>
      <c r="D318" t="s">
        <v>1522</v>
      </c>
      <c r="E318">
        <v>2.1367521367521368E-2</v>
      </c>
      <c r="F318">
        <v>1.7514595496246871E-2</v>
      </c>
      <c r="G318">
        <v>1.29136400322841E-2</v>
      </c>
      <c r="H318">
        <v>0</v>
      </c>
      <c r="I318">
        <v>0</v>
      </c>
      <c r="J318">
        <v>1.5661707126076742E-3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</row>
    <row r="319" spans="1:16" x14ac:dyDescent="0.25">
      <c r="A319" s="38">
        <f>+COUNTIF($B$1:B319,ESTADISTICAS!B$9)</f>
        <v>0</v>
      </c>
      <c r="B319">
        <v>15</v>
      </c>
      <c r="C319">
        <v>15879</v>
      </c>
      <c r="D319" t="s">
        <v>1523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</row>
    <row r="320" spans="1:16" x14ac:dyDescent="0.25">
      <c r="A320" s="38">
        <f>+COUNTIF($B$1:B320,ESTADISTICAS!B$9)</f>
        <v>0</v>
      </c>
      <c r="B320">
        <v>15</v>
      </c>
      <c r="C320">
        <v>15897</v>
      </c>
      <c r="D320" t="s">
        <v>1524</v>
      </c>
      <c r="E320">
        <v>0</v>
      </c>
      <c r="F320">
        <v>7.0460704607046065E-2</v>
      </c>
      <c r="G320">
        <v>7.1232876712328766E-2</v>
      </c>
      <c r="H320">
        <v>7.3654390934844188E-2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</row>
    <row r="321" spans="1:16" x14ac:dyDescent="0.25">
      <c r="A321" s="38">
        <f>+COUNTIF($B$1:B321,ESTADISTICAS!B$9)</f>
        <v>0</v>
      </c>
      <c r="B321">
        <v>17</v>
      </c>
      <c r="C321">
        <v>17001</v>
      </c>
      <c r="D321" t="s">
        <v>1525</v>
      </c>
      <c r="E321">
        <v>0.74010427750585228</v>
      </c>
      <c r="F321">
        <v>0.783269860715332</v>
      </c>
      <c r="G321">
        <v>0.82251233111730648</v>
      </c>
      <c r="H321">
        <v>0.93441291161178508</v>
      </c>
      <c r="I321">
        <v>1.009375771033802</v>
      </c>
      <c r="J321">
        <v>1.0873478913152193</v>
      </c>
      <c r="K321">
        <v>1.1762107099642627</v>
      </c>
      <c r="L321">
        <v>1.1706851888752883</v>
      </c>
      <c r="M321">
        <v>1.1914899688935818</v>
      </c>
      <c r="N321">
        <v>1.184658024655715</v>
      </c>
      <c r="O321">
        <v>1.1650052773542865</v>
      </c>
      <c r="P321">
        <v>1.1151671104993865</v>
      </c>
    </row>
    <row r="322" spans="1:16" x14ac:dyDescent="0.25">
      <c r="A322" s="38">
        <f>+COUNTIF($B$1:B322,ESTADISTICAS!B$9)</f>
        <v>0</v>
      </c>
      <c r="B322">
        <v>17</v>
      </c>
      <c r="C322">
        <v>17013</v>
      </c>
      <c r="D322" t="s">
        <v>1526</v>
      </c>
      <c r="E322">
        <v>4.5342533267619514E-2</v>
      </c>
      <c r="F322">
        <v>7.6266934269944811E-2</v>
      </c>
      <c r="G322">
        <v>7.7639751552795025E-2</v>
      </c>
      <c r="H322">
        <v>3.8912579957356079E-2</v>
      </c>
      <c r="I322">
        <v>1.3208585580627407E-2</v>
      </c>
      <c r="J322">
        <v>1.1370096645821489E-3</v>
      </c>
      <c r="K322">
        <v>1.4714537963507945E-2</v>
      </c>
      <c r="L322">
        <v>6.6985645933014357E-2</v>
      </c>
      <c r="M322">
        <v>3.3582089552238806E-2</v>
      </c>
      <c r="N322">
        <v>4.5283018867924525E-2</v>
      </c>
      <c r="O322">
        <v>4.6290424857324035E-2</v>
      </c>
      <c r="P322">
        <v>9.3690248565965584E-2</v>
      </c>
    </row>
    <row r="323" spans="1:16" x14ac:dyDescent="0.25">
      <c r="A323" s="38">
        <f>+COUNTIF($B$1:B323,ESTADISTICAS!B$9)</f>
        <v>0</v>
      </c>
      <c r="B323">
        <v>17</v>
      </c>
      <c r="C323">
        <v>17042</v>
      </c>
      <c r="D323" t="s">
        <v>1527</v>
      </c>
      <c r="E323">
        <v>3.5996210925165771E-2</v>
      </c>
      <c r="F323">
        <v>4.6563904945407839E-2</v>
      </c>
      <c r="G323">
        <v>5.3542278811622594E-2</v>
      </c>
      <c r="H323">
        <v>3.9772727272727272E-2</v>
      </c>
      <c r="I323">
        <v>1.8803418803418803E-2</v>
      </c>
      <c r="J323">
        <v>7.6842472930492489E-3</v>
      </c>
      <c r="K323">
        <v>6.7857142857142855E-3</v>
      </c>
      <c r="L323">
        <v>0.11257792445911258</v>
      </c>
      <c r="M323">
        <v>0.12424924924924925</v>
      </c>
      <c r="N323">
        <v>0.11397198031048845</v>
      </c>
      <c r="O323">
        <v>0.1157814291173099</v>
      </c>
      <c r="P323">
        <v>8.551617873651772E-2</v>
      </c>
    </row>
    <row r="324" spans="1:16" x14ac:dyDescent="0.25">
      <c r="A324" s="38">
        <f>+COUNTIF($B$1:B324,ESTADISTICAS!B$9)</f>
        <v>0</v>
      </c>
      <c r="B324">
        <v>17</v>
      </c>
      <c r="C324">
        <v>17050</v>
      </c>
      <c r="D324" t="s">
        <v>1528</v>
      </c>
      <c r="E324">
        <v>3.1380753138075313E-3</v>
      </c>
      <c r="F324">
        <v>1.0638297872340426E-3</v>
      </c>
      <c r="G324">
        <v>1.0741138560687433E-3</v>
      </c>
      <c r="H324">
        <v>1.1198208286674132E-3</v>
      </c>
      <c r="I324">
        <v>0</v>
      </c>
      <c r="J324">
        <v>0</v>
      </c>
      <c r="K324">
        <v>0</v>
      </c>
      <c r="L324">
        <v>0</v>
      </c>
      <c r="M324">
        <v>3.2341526520051747E-2</v>
      </c>
      <c r="N324">
        <v>0</v>
      </c>
      <c r="O324">
        <v>0</v>
      </c>
      <c r="P324">
        <v>0</v>
      </c>
    </row>
    <row r="325" spans="1:16" x14ac:dyDescent="0.25">
      <c r="A325" s="38">
        <f>+COUNTIF($B$1:B325,ESTADISTICAS!B$9)</f>
        <v>0</v>
      </c>
      <c r="B325">
        <v>17</v>
      </c>
      <c r="C325">
        <v>17088</v>
      </c>
      <c r="D325" t="s">
        <v>1529</v>
      </c>
      <c r="E325">
        <v>3.5140562248995984E-2</v>
      </c>
      <c r="F325">
        <v>3.1472081218274113E-2</v>
      </c>
      <c r="G325">
        <v>4.0123456790123455E-2</v>
      </c>
      <c r="H325">
        <v>3.1446540880503145E-2</v>
      </c>
      <c r="I325">
        <v>2.9284164859002169E-2</v>
      </c>
      <c r="J325">
        <v>2.2371364653243847E-3</v>
      </c>
      <c r="K325">
        <v>0</v>
      </c>
      <c r="L325">
        <v>3.3136094674556214E-2</v>
      </c>
      <c r="M325">
        <v>8.5852478839177751E-2</v>
      </c>
      <c r="N325">
        <v>4.4280442804428041E-2</v>
      </c>
      <c r="O325">
        <v>4.4665012406947889E-2</v>
      </c>
      <c r="P325">
        <v>8.45771144278607E-2</v>
      </c>
    </row>
    <row r="326" spans="1:16" x14ac:dyDescent="0.25">
      <c r="A326" s="38">
        <f>+COUNTIF($B$1:B326,ESTADISTICAS!B$9)</f>
        <v>0</v>
      </c>
      <c r="B326">
        <v>17</v>
      </c>
      <c r="C326">
        <v>17174</v>
      </c>
      <c r="D326" t="s">
        <v>1530</v>
      </c>
      <c r="E326">
        <v>0.11470451372731504</v>
      </c>
      <c r="F326">
        <v>0.11835413777161349</v>
      </c>
      <c r="G326">
        <v>0.15207902595910866</v>
      </c>
      <c r="H326">
        <v>6.3002989192917913E-2</v>
      </c>
      <c r="I326">
        <v>2.393678828724146E-2</v>
      </c>
      <c r="J326">
        <v>1.1795234725171032E-3</v>
      </c>
      <c r="K326">
        <v>4.3124101581217059E-3</v>
      </c>
      <c r="L326">
        <v>4.3891733723482075E-3</v>
      </c>
      <c r="M326">
        <v>1.5444962000490316E-2</v>
      </c>
      <c r="N326">
        <v>4.7228436490181457E-3</v>
      </c>
      <c r="O326">
        <v>0.15458449103308916</v>
      </c>
      <c r="P326">
        <v>0.17644032921810698</v>
      </c>
    </row>
    <row r="327" spans="1:16" x14ac:dyDescent="0.25">
      <c r="A327" s="38">
        <f>+COUNTIF($B$1:B327,ESTADISTICAS!B$9)</f>
        <v>0</v>
      </c>
      <c r="B327">
        <v>17</v>
      </c>
      <c r="C327">
        <v>17272</v>
      </c>
      <c r="D327" t="s">
        <v>1531</v>
      </c>
      <c r="E327">
        <v>6.6599394550958632E-2</v>
      </c>
      <c r="F327">
        <v>5.0709939148073022E-2</v>
      </c>
      <c r="G327">
        <v>4.2575285565939772E-2</v>
      </c>
      <c r="H327">
        <v>2.1141649048625793E-2</v>
      </c>
      <c r="I327">
        <v>2.0856201975850714E-2</v>
      </c>
      <c r="J327">
        <v>2.6047565118912798E-2</v>
      </c>
      <c r="K327">
        <v>2.1003500583430573E-2</v>
      </c>
      <c r="L327">
        <v>3.0826140567200986E-2</v>
      </c>
      <c r="M327">
        <v>5.808080808080808E-2</v>
      </c>
      <c r="N327">
        <v>0.110397946084724</v>
      </c>
      <c r="O327">
        <v>5.8139534883720929E-2</v>
      </c>
      <c r="P327">
        <v>2.2049286640726331E-2</v>
      </c>
    </row>
    <row r="328" spans="1:16" x14ac:dyDescent="0.25">
      <c r="A328" s="38">
        <f>+COUNTIF($B$1:B328,ESTADISTICAS!B$9)</f>
        <v>0</v>
      </c>
      <c r="B328">
        <v>17</v>
      </c>
      <c r="C328">
        <v>17380</v>
      </c>
      <c r="D328" t="s">
        <v>1532</v>
      </c>
      <c r="E328">
        <v>0.36434612882238127</v>
      </c>
      <c r="F328">
        <v>0.29044296608794418</v>
      </c>
      <c r="G328">
        <v>0.34001629991850041</v>
      </c>
      <c r="H328">
        <v>0.38630766704974551</v>
      </c>
      <c r="I328">
        <v>0.39647723496178133</v>
      </c>
      <c r="J328">
        <v>0.38851465139777702</v>
      </c>
      <c r="K328">
        <v>0.34707084468664851</v>
      </c>
      <c r="L328">
        <v>0.35933724542630308</v>
      </c>
      <c r="M328">
        <v>0.38134235356952112</v>
      </c>
      <c r="N328">
        <v>0.40129217516152188</v>
      </c>
      <c r="O328">
        <v>0.4288824383164006</v>
      </c>
      <c r="P328">
        <v>0.4275696622993172</v>
      </c>
    </row>
    <row r="329" spans="1:16" x14ac:dyDescent="0.25">
      <c r="A329" s="38">
        <f>+COUNTIF($B$1:B329,ESTADISTICAS!B$9)</f>
        <v>0</v>
      </c>
      <c r="B329">
        <v>17</v>
      </c>
      <c r="C329">
        <v>17388</v>
      </c>
      <c r="D329" t="s">
        <v>1533</v>
      </c>
      <c r="E329">
        <v>6.6071428571428573E-2</v>
      </c>
      <c r="F329">
        <v>0.12839059674502712</v>
      </c>
      <c r="G329">
        <v>0.11851851851851852</v>
      </c>
      <c r="H329">
        <v>0</v>
      </c>
      <c r="I329">
        <v>5.1999999999999998E-2</v>
      </c>
      <c r="J329">
        <v>2.1141649048625794E-3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</row>
    <row r="330" spans="1:16" x14ac:dyDescent="0.25">
      <c r="A330" s="38">
        <f>+COUNTIF($B$1:B330,ESTADISTICAS!B$9)</f>
        <v>0</v>
      </c>
      <c r="B330">
        <v>17</v>
      </c>
      <c r="C330">
        <v>17433</v>
      </c>
      <c r="D330" t="s">
        <v>1534</v>
      </c>
      <c r="E330">
        <v>9.5898324667822069E-2</v>
      </c>
      <c r="F330">
        <v>5.5424528301886794E-2</v>
      </c>
      <c r="G330">
        <v>6.9654754694124771E-2</v>
      </c>
      <c r="H330">
        <v>2.4875621890547265E-2</v>
      </c>
      <c r="I330">
        <v>9.6215522771007055E-3</v>
      </c>
      <c r="J330">
        <v>3.3489618218352311E-3</v>
      </c>
      <c r="K330">
        <v>1.8789144050104383E-2</v>
      </c>
      <c r="L330">
        <v>2.9223093371347115E-2</v>
      </c>
      <c r="M330">
        <v>1.4063656550703183E-2</v>
      </c>
      <c r="N330">
        <v>2.8072837632776935E-2</v>
      </c>
      <c r="O330">
        <v>4.4015444015444015E-2</v>
      </c>
      <c r="P330">
        <v>7.315175097276265E-2</v>
      </c>
    </row>
    <row r="331" spans="1:16" x14ac:dyDescent="0.25">
      <c r="A331" s="38">
        <f>+COUNTIF($B$1:B331,ESTADISTICAS!B$9)</f>
        <v>0</v>
      </c>
      <c r="B331">
        <v>17</v>
      </c>
      <c r="C331">
        <v>17442</v>
      </c>
      <c r="D331" t="s">
        <v>1535</v>
      </c>
      <c r="E331">
        <v>9.8092643051771122E-2</v>
      </c>
      <c r="F331">
        <v>5.1792828685258967E-2</v>
      </c>
      <c r="G331">
        <v>0.14453125</v>
      </c>
      <c r="H331">
        <v>8.0872913992297818E-2</v>
      </c>
      <c r="I331">
        <v>6.4020486555697823E-2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</row>
    <row r="332" spans="1:16" x14ac:dyDescent="0.25">
      <c r="A332" s="38">
        <f>+COUNTIF($B$1:B332,ESTADISTICAS!B$9)</f>
        <v>0</v>
      </c>
      <c r="B332">
        <v>17</v>
      </c>
      <c r="C332">
        <v>17444</v>
      </c>
      <c r="D332" t="s">
        <v>1536</v>
      </c>
      <c r="E332">
        <v>0.17924528301886791</v>
      </c>
      <c r="F332">
        <v>0.14986853637160386</v>
      </c>
      <c r="G332">
        <v>5.3428317008014245E-2</v>
      </c>
      <c r="H332">
        <v>5.7745187901008251E-2</v>
      </c>
      <c r="I332">
        <v>5.6710775047258983E-3</v>
      </c>
      <c r="J332">
        <v>0</v>
      </c>
      <c r="K332">
        <v>2.9469548133595286E-2</v>
      </c>
      <c r="L332">
        <v>2.032520325203252E-2</v>
      </c>
      <c r="M332">
        <v>8.3420229405630868E-3</v>
      </c>
      <c r="N332">
        <v>4.1928721174004195E-2</v>
      </c>
      <c r="O332">
        <v>6.9546891464699681E-2</v>
      </c>
      <c r="P332">
        <v>8.0423280423280424E-2</v>
      </c>
    </row>
    <row r="333" spans="1:16" x14ac:dyDescent="0.25">
      <c r="A333" s="38">
        <f>+COUNTIF($B$1:B333,ESTADISTICAS!B$9)</f>
        <v>0</v>
      </c>
      <c r="B333">
        <v>17</v>
      </c>
      <c r="C333">
        <v>17446</v>
      </c>
      <c r="D333" t="s">
        <v>1537</v>
      </c>
      <c r="E333">
        <v>0</v>
      </c>
      <c r="F333">
        <v>0</v>
      </c>
      <c r="G333">
        <v>0.12280701754385964</v>
      </c>
      <c r="H333">
        <v>0.12785388127853881</v>
      </c>
      <c r="I333">
        <v>0.13397129186602871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</row>
    <row r="334" spans="1:16" x14ac:dyDescent="0.25">
      <c r="A334" s="38">
        <f>+COUNTIF($B$1:B334,ESTADISTICAS!B$9)</f>
        <v>0</v>
      </c>
      <c r="B334">
        <v>17</v>
      </c>
      <c r="C334">
        <v>17486</v>
      </c>
      <c r="D334" t="s">
        <v>1538</v>
      </c>
      <c r="E334">
        <v>5.7454185240217927E-2</v>
      </c>
      <c r="F334">
        <v>0.1099236641221374</v>
      </c>
      <c r="G334">
        <v>9.1338582677165353E-2</v>
      </c>
      <c r="H334">
        <v>5.5040871934604906E-2</v>
      </c>
      <c r="I334">
        <v>2.9180695847362513E-2</v>
      </c>
      <c r="J334">
        <v>2.306805074971165E-3</v>
      </c>
      <c r="K334">
        <v>0</v>
      </c>
      <c r="L334">
        <v>0</v>
      </c>
      <c r="M334">
        <v>0.05</v>
      </c>
      <c r="N334">
        <v>2.9506093649775498E-2</v>
      </c>
      <c r="O334">
        <v>2.922077922077922E-2</v>
      </c>
      <c r="P334">
        <v>0</v>
      </c>
    </row>
    <row r="335" spans="1:16" x14ac:dyDescent="0.25">
      <c r="A335" s="38">
        <f>+COUNTIF($B$1:B335,ESTADISTICAS!B$9)</f>
        <v>0</v>
      </c>
      <c r="B335">
        <v>17</v>
      </c>
      <c r="C335">
        <v>17495</v>
      </c>
      <c r="D335" t="s">
        <v>1539</v>
      </c>
      <c r="E335">
        <v>0.14564564564564564</v>
      </c>
      <c r="F335">
        <v>0.19724770642201836</v>
      </c>
      <c r="G335">
        <v>0.16666666666666666</v>
      </c>
      <c r="H335">
        <v>5.1580698835274545E-2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</row>
    <row r="336" spans="1:16" x14ac:dyDescent="0.25">
      <c r="A336" s="38">
        <f>+COUNTIF($B$1:B336,ESTADISTICAS!B$9)</f>
        <v>0</v>
      </c>
      <c r="B336">
        <v>17</v>
      </c>
      <c r="C336">
        <v>17513</v>
      </c>
      <c r="D336" t="s">
        <v>1540</v>
      </c>
      <c r="E336">
        <v>3.3409263477600606E-2</v>
      </c>
      <c r="F336">
        <v>2.8505392912172575E-2</v>
      </c>
      <c r="G336">
        <v>5.9011164274322167E-2</v>
      </c>
      <c r="H336">
        <v>4.0196882690730108E-2</v>
      </c>
      <c r="I336">
        <v>6.5143824027072764E-2</v>
      </c>
      <c r="J336">
        <v>1.9080659150043366E-2</v>
      </c>
      <c r="K336">
        <v>4.6720575022461817E-2</v>
      </c>
      <c r="L336">
        <v>3.2467532467532464E-2</v>
      </c>
      <c r="M336">
        <v>2.3809523809523808E-2</v>
      </c>
      <c r="N336">
        <v>1.5488867376573089E-2</v>
      </c>
      <c r="O336">
        <v>1.7647058823529412E-2</v>
      </c>
      <c r="P336">
        <v>0</v>
      </c>
    </row>
    <row r="337" spans="1:16" x14ac:dyDescent="0.25">
      <c r="A337" s="38">
        <f>+COUNTIF($B$1:B337,ESTADISTICAS!B$9)</f>
        <v>0</v>
      </c>
      <c r="B337">
        <v>17</v>
      </c>
      <c r="C337">
        <v>17524</v>
      </c>
      <c r="D337" t="s">
        <v>1541</v>
      </c>
      <c r="E337">
        <v>0</v>
      </c>
      <c r="F337">
        <v>3.0561478322672354E-2</v>
      </c>
      <c r="G337">
        <v>5.4744525547445258E-2</v>
      </c>
      <c r="H337">
        <v>3.4743202416918431E-2</v>
      </c>
      <c r="I337">
        <v>1.393188854489164E-2</v>
      </c>
      <c r="J337">
        <v>0</v>
      </c>
      <c r="K337">
        <v>0</v>
      </c>
      <c r="L337">
        <v>0</v>
      </c>
      <c r="M337">
        <v>2.3457862728062554E-2</v>
      </c>
      <c r="N337">
        <v>0</v>
      </c>
      <c r="O337">
        <v>0</v>
      </c>
      <c r="P337">
        <v>0</v>
      </c>
    </row>
    <row r="338" spans="1:16" x14ac:dyDescent="0.25">
      <c r="A338" s="38">
        <f>+COUNTIF($B$1:B338,ESTADISTICAS!B$9)</f>
        <v>0</v>
      </c>
      <c r="B338">
        <v>17</v>
      </c>
      <c r="C338">
        <v>17541</v>
      </c>
      <c r="D338" t="s">
        <v>1542</v>
      </c>
      <c r="E338">
        <v>9.5087163232963554E-2</v>
      </c>
      <c r="F338">
        <v>0.11729729729729729</v>
      </c>
      <c r="G338">
        <v>0.11702717692734331</v>
      </c>
      <c r="H338">
        <v>0.10057471264367816</v>
      </c>
      <c r="I338">
        <v>9.4586555621653773E-2</v>
      </c>
      <c r="J338">
        <v>9.7832817337461297E-2</v>
      </c>
      <c r="K338">
        <v>0.14762516046213095</v>
      </c>
      <c r="L338">
        <v>0.20717131474103587</v>
      </c>
      <c r="M338">
        <v>0.16299862448418156</v>
      </c>
      <c r="N338">
        <v>0.17168885774351786</v>
      </c>
      <c r="O338">
        <v>0.25799573560767591</v>
      </c>
      <c r="P338">
        <v>0.28805120910384069</v>
      </c>
    </row>
    <row r="339" spans="1:16" x14ac:dyDescent="0.25">
      <c r="A339" s="38">
        <f>+COUNTIF($B$1:B339,ESTADISTICAS!B$9)</f>
        <v>0</v>
      </c>
      <c r="B339">
        <v>17</v>
      </c>
      <c r="C339">
        <v>17614</v>
      </c>
      <c r="D339" t="s">
        <v>1543</v>
      </c>
      <c r="E339">
        <v>7.23536036036036E-2</v>
      </c>
      <c r="F339">
        <v>9.1306724986331328E-2</v>
      </c>
      <c r="G339">
        <v>0.11863959926179805</v>
      </c>
      <c r="H339">
        <v>7.1557271557271554E-2</v>
      </c>
      <c r="I339">
        <v>3.9672382902482727E-2</v>
      </c>
      <c r="J339">
        <v>8.2009226037929265E-3</v>
      </c>
      <c r="K339">
        <v>6.9677419354838713E-3</v>
      </c>
      <c r="L339">
        <v>7.5466804979253108E-2</v>
      </c>
      <c r="M339">
        <v>8.9073019161056449E-2</v>
      </c>
      <c r="N339">
        <v>7.4179374515378649E-2</v>
      </c>
      <c r="O339">
        <v>8.8493292053663575E-2</v>
      </c>
      <c r="P339">
        <v>8.8303640588690932E-2</v>
      </c>
    </row>
    <row r="340" spans="1:16" x14ac:dyDescent="0.25">
      <c r="A340" s="38">
        <f>+COUNTIF($B$1:B340,ESTADISTICAS!B$9)</f>
        <v>0</v>
      </c>
      <c r="B340">
        <v>17</v>
      </c>
      <c r="C340">
        <v>17616</v>
      </c>
      <c r="D340" t="s">
        <v>2175</v>
      </c>
      <c r="E340">
        <v>4.7337278106508875E-2</v>
      </c>
      <c r="F340">
        <v>3.2160804020100506E-2</v>
      </c>
      <c r="G340">
        <v>8.98876404494382E-2</v>
      </c>
      <c r="H340">
        <v>2.8331584470094439E-2</v>
      </c>
      <c r="I340">
        <v>2.2950819672131147E-2</v>
      </c>
      <c r="J340">
        <v>0</v>
      </c>
      <c r="K340">
        <v>1.1560693641618498E-3</v>
      </c>
      <c r="L340">
        <v>4.7904191616766467E-3</v>
      </c>
      <c r="M340">
        <v>3.2059186189889025E-2</v>
      </c>
      <c r="N340">
        <v>0</v>
      </c>
      <c r="O340">
        <v>0</v>
      </c>
      <c r="P340">
        <v>0</v>
      </c>
    </row>
    <row r="341" spans="1:16" x14ac:dyDescent="0.25">
      <c r="A341" s="38">
        <f>+COUNTIF($B$1:B341,ESTADISTICAS!B$9)</f>
        <v>0</v>
      </c>
      <c r="B341">
        <v>17</v>
      </c>
      <c r="C341">
        <v>17653</v>
      </c>
      <c r="D341" t="s">
        <v>1544</v>
      </c>
      <c r="E341">
        <v>3.1176470588235295E-2</v>
      </c>
      <c r="F341">
        <v>2.5748502994011976E-2</v>
      </c>
      <c r="G341">
        <v>5.4287476866132015E-2</v>
      </c>
      <c r="H341">
        <v>1.4631043256997456E-2</v>
      </c>
      <c r="I341">
        <v>9.9272005294506957E-3</v>
      </c>
      <c r="J341">
        <v>1.3614703880190605E-3</v>
      </c>
      <c r="K341">
        <v>0</v>
      </c>
      <c r="L341">
        <v>0</v>
      </c>
      <c r="M341">
        <v>1.8740629685157422E-2</v>
      </c>
      <c r="N341">
        <v>0</v>
      </c>
      <c r="O341">
        <v>0</v>
      </c>
      <c r="P341">
        <v>3.9401103230890466E-2</v>
      </c>
    </row>
    <row r="342" spans="1:16" x14ac:dyDescent="0.25">
      <c r="A342" s="38">
        <f>+COUNTIF($B$1:B342,ESTADISTICAS!B$9)</f>
        <v>0</v>
      </c>
      <c r="B342">
        <v>17</v>
      </c>
      <c r="C342">
        <v>17662</v>
      </c>
      <c r="D342" t="s">
        <v>2240</v>
      </c>
      <c r="E342">
        <v>8.8856868395773295E-2</v>
      </c>
      <c r="F342">
        <v>8.7043521760880441E-2</v>
      </c>
      <c r="G342">
        <v>5.7308096740273394E-2</v>
      </c>
      <c r="H342">
        <v>4.5454545454545456E-2</v>
      </c>
      <c r="I342">
        <v>4.2367962855484623E-2</v>
      </c>
      <c r="J342">
        <v>6.0350030175015089E-4</v>
      </c>
      <c r="K342">
        <v>2.5818639798488665E-2</v>
      </c>
      <c r="L342">
        <v>4.1830065359477121E-2</v>
      </c>
      <c r="M342">
        <v>4.6479835953520163E-2</v>
      </c>
      <c r="N342">
        <v>5.0526315789473683E-2</v>
      </c>
      <c r="O342">
        <v>3.3547466095645968E-2</v>
      </c>
      <c r="P342">
        <v>0</v>
      </c>
    </row>
    <row r="343" spans="1:16" x14ac:dyDescent="0.25">
      <c r="A343" s="38">
        <f>+COUNTIF($B$1:B343,ESTADISTICAS!B$9)</f>
        <v>0</v>
      </c>
      <c r="B343">
        <v>17</v>
      </c>
      <c r="C343">
        <v>17665</v>
      </c>
      <c r="D343" t="s">
        <v>1545</v>
      </c>
      <c r="E343">
        <v>4.3715846994535519E-2</v>
      </c>
      <c r="F343">
        <v>8.7786259541984726E-2</v>
      </c>
      <c r="G343">
        <v>5.0916496945010187E-2</v>
      </c>
      <c r="H343">
        <v>4.5751633986928102E-2</v>
      </c>
      <c r="I343">
        <v>0</v>
      </c>
      <c r="J343">
        <v>4.9504950495049506E-3</v>
      </c>
      <c r="K343">
        <v>0</v>
      </c>
      <c r="L343">
        <v>0</v>
      </c>
      <c r="M343">
        <v>4.2682926829268296E-2</v>
      </c>
      <c r="N343">
        <v>4.573170731707317E-2</v>
      </c>
      <c r="O343">
        <v>3.64741641337386E-2</v>
      </c>
      <c r="P343">
        <v>0</v>
      </c>
    </row>
    <row r="344" spans="1:16" x14ac:dyDescent="0.25">
      <c r="A344" s="38">
        <f>+COUNTIF($B$1:B344,ESTADISTICAS!B$9)</f>
        <v>0</v>
      </c>
      <c r="B344">
        <v>17</v>
      </c>
      <c r="C344">
        <v>17777</v>
      </c>
      <c r="D344" t="s">
        <v>1546</v>
      </c>
      <c r="E344">
        <v>1.4931740614334471E-2</v>
      </c>
      <c r="F344">
        <v>1.4352047277332207E-2</v>
      </c>
      <c r="G344">
        <v>1.8820577164366373E-2</v>
      </c>
      <c r="H344">
        <v>1.8257261410788383E-2</v>
      </c>
      <c r="I344">
        <v>5.434782608695652E-3</v>
      </c>
      <c r="J344">
        <v>0</v>
      </c>
      <c r="K344">
        <v>0</v>
      </c>
      <c r="L344">
        <v>0</v>
      </c>
      <c r="M344">
        <v>8.7912087912087912E-3</v>
      </c>
      <c r="N344">
        <v>0</v>
      </c>
      <c r="O344">
        <v>1.0998680158380994E-2</v>
      </c>
      <c r="P344">
        <v>3.089143865842895E-2</v>
      </c>
    </row>
    <row r="345" spans="1:16" x14ac:dyDescent="0.25">
      <c r="A345" s="38">
        <f>+COUNTIF($B$1:B345,ESTADISTICAS!B$9)</f>
        <v>0</v>
      </c>
      <c r="B345">
        <v>17</v>
      </c>
      <c r="C345">
        <v>17867</v>
      </c>
      <c r="D345" t="s">
        <v>1547</v>
      </c>
      <c r="E345">
        <v>0.3023529411764706</v>
      </c>
      <c r="F345">
        <v>0.20877817319098457</v>
      </c>
      <c r="G345">
        <v>0.12868949232585597</v>
      </c>
      <c r="H345">
        <v>8.2938388625592413E-2</v>
      </c>
      <c r="I345">
        <v>3.2967032967032968E-2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1.3513513513513514E-3</v>
      </c>
      <c r="P345">
        <v>0</v>
      </c>
    </row>
    <row r="346" spans="1:16" x14ac:dyDescent="0.25">
      <c r="A346" s="38">
        <f>+COUNTIF($B$1:B346,ESTADISTICAS!B$9)</f>
        <v>0</v>
      </c>
      <c r="B346">
        <v>17</v>
      </c>
      <c r="C346">
        <v>17873</v>
      </c>
      <c r="D346" t="s">
        <v>1548</v>
      </c>
      <c r="E346">
        <v>2.4658573596358119E-2</v>
      </c>
      <c r="F346">
        <v>2.1377222852818768E-2</v>
      </c>
      <c r="G346">
        <v>7.0610687022900761E-3</v>
      </c>
      <c r="H346">
        <v>0</v>
      </c>
      <c r="I346">
        <v>0.1026777114236178</v>
      </c>
      <c r="J346">
        <v>0</v>
      </c>
      <c r="K346">
        <v>1.9432568985619899E-4</v>
      </c>
      <c r="L346">
        <v>0</v>
      </c>
      <c r="M346">
        <v>1.365320850399844E-3</v>
      </c>
      <c r="N346">
        <v>0</v>
      </c>
      <c r="O346">
        <v>0</v>
      </c>
      <c r="P346">
        <v>0</v>
      </c>
    </row>
    <row r="347" spans="1:16" x14ac:dyDescent="0.25">
      <c r="A347" s="38">
        <f>+COUNTIF($B$1:B347,ESTADISTICAS!B$9)</f>
        <v>0</v>
      </c>
      <c r="B347">
        <v>17</v>
      </c>
      <c r="C347">
        <v>17877</v>
      </c>
      <c r="D347" t="s">
        <v>1549</v>
      </c>
      <c r="E347">
        <v>2.9940119760479042E-2</v>
      </c>
      <c r="F347">
        <v>7.2041166380789029E-2</v>
      </c>
      <c r="G347">
        <v>9.3162393162393164E-2</v>
      </c>
      <c r="H347">
        <v>5.3089643167972149E-2</v>
      </c>
      <c r="I347">
        <v>3.3658104517271921E-2</v>
      </c>
      <c r="J347">
        <v>9.0334236675700087E-4</v>
      </c>
      <c r="K347">
        <v>0</v>
      </c>
      <c r="L347">
        <v>0</v>
      </c>
      <c r="M347">
        <v>2.4319066147859923E-2</v>
      </c>
      <c r="N347">
        <v>9.930486593843098E-4</v>
      </c>
      <c r="O347">
        <v>1.0101010101010101E-3</v>
      </c>
      <c r="P347">
        <v>0</v>
      </c>
    </row>
    <row r="348" spans="1:16" x14ac:dyDescent="0.25">
      <c r="A348" s="38">
        <f>+COUNTIF($B$1:B348,ESTADISTICAS!B$9)</f>
        <v>0</v>
      </c>
      <c r="B348">
        <v>18</v>
      </c>
      <c r="C348">
        <v>18001</v>
      </c>
      <c r="D348" t="s">
        <v>1550</v>
      </c>
      <c r="E348">
        <v>0.4587318455543748</v>
      </c>
      <c r="F348">
        <v>0.50856670211508925</v>
      </c>
      <c r="G348">
        <v>0.51415010382675763</v>
      </c>
      <c r="H348">
        <v>0.5485908359649645</v>
      </c>
      <c r="I348">
        <v>0.60044268963866954</v>
      </c>
      <c r="J348">
        <v>0.64438310129620735</v>
      </c>
      <c r="K348">
        <v>0.65784567270102845</v>
      </c>
      <c r="L348">
        <v>0.67418032786885251</v>
      </c>
      <c r="M348">
        <v>0.64616406108529001</v>
      </c>
      <c r="N348">
        <v>0.65480405689251631</v>
      </c>
      <c r="O348">
        <v>0.63943948739445478</v>
      </c>
      <c r="P348">
        <v>0.73664305438828193</v>
      </c>
    </row>
    <row r="349" spans="1:16" x14ac:dyDescent="0.25">
      <c r="A349" s="38">
        <f>+COUNTIF($B$1:B349,ESTADISTICAS!B$9)</f>
        <v>0</v>
      </c>
      <c r="B349">
        <v>18</v>
      </c>
      <c r="C349">
        <v>18029</v>
      </c>
      <c r="D349" t="s">
        <v>1551</v>
      </c>
      <c r="E349">
        <v>7.2332730560578665E-2</v>
      </c>
      <c r="F349">
        <v>0.14571948998178508</v>
      </c>
      <c r="G349">
        <v>7.9335793357933573E-2</v>
      </c>
      <c r="H349">
        <v>7.6923076923076927E-2</v>
      </c>
      <c r="I349">
        <v>0.10101010101010101</v>
      </c>
      <c r="J349">
        <v>9.1858037578288101E-2</v>
      </c>
      <c r="K349">
        <v>7.3913043478260873E-2</v>
      </c>
      <c r="L349">
        <v>0</v>
      </c>
      <c r="M349">
        <v>0</v>
      </c>
      <c r="N349">
        <v>7.3170731707317077E-3</v>
      </c>
      <c r="O349">
        <v>0</v>
      </c>
      <c r="P349">
        <v>0</v>
      </c>
    </row>
    <row r="350" spans="1:16" x14ac:dyDescent="0.25">
      <c r="A350" s="38">
        <f>+COUNTIF($B$1:B350,ESTADISTICAS!B$9)</f>
        <v>0</v>
      </c>
      <c r="B350">
        <v>18</v>
      </c>
      <c r="C350">
        <v>18094</v>
      </c>
      <c r="D350" t="s">
        <v>2241</v>
      </c>
      <c r="E350">
        <v>8.0479452054794523E-2</v>
      </c>
      <c r="F350">
        <v>5.4170249355116079E-2</v>
      </c>
      <c r="G350">
        <v>4.8068669527896998E-2</v>
      </c>
      <c r="H350">
        <v>1.6407599309153715E-2</v>
      </c>
      <c r="I350">
        <v>1.6681299385425813E-2</v>
      </c>
      <c r="J350">
        <v>8.9525514771709937E-4</v>
      </c>
      <c r="K350">
        <v>0</v>
      </c>
      <c r="L350">
        <v>9.2421441774491681E-4</v>
      </c>
      <c r="M350">
        <v>9.4786729857819908E-4</v>
      </c>
      <c r="N350">
        <v>5.3672316384180789E-2</v>
      </c>
      <c r="O350">
        <v>3.6551077788191187E-2</v>
      </c>
      <c r="P350">
        <v>5.7620817843866169E-2</v>
      </c>
    </row>
    <row r="351" spans="1:16" x14ac:dyDescent="0.25">
      <c r="A351" s="38">
        <f>+COUNTIF($B$1:B351,ESTADISTICAS!B$9)</f>
        <v>0</v>
      </c>
      <c r="B351">
        <v>18</v>
      </c>
      <c r="C351">
        <v>18150</v>
      </c>
      <c r="D351" t="s">
        <v>1553</v>
      </c>
      <c r="E351">
        <v>5.0113895216400911E-3</v>
      </c>
      <c r="F351">
        <v>2.3276240667545016E-2</v>
      </c>
      <c r="G351">
        <v>9.2631578947368429E-3</v>
      </c>
      <c r="H351">
        <v>9.768009768009768E-3</v>
      </c>
      <c r="I351">
        <v>1.3933121019108281E-2</v>
      </c>
      <c r="J351">
        <v>8.9913995308835027E-3</v>
      </c>
      <c r="K351">
        <v>6.1514801999231067E-3</v>
      </c>
      <c r="L351">
        <v>6.8052930056710778E-3</v>
      </c>
      <c r="M351">
        <v>0</v>
      </c>
      <c r="N351">
        <v>1.4130434782608696E-2</v>
      </c>
      <c r="O351">
        <v>7.4893009985734661E-3</v>
      </c>
      <c r="P351">
        <v>7.0472163495419312E-3</v>
      </c>
    </row>
    <row r="352" spans="1:16" x14ac:dyDescent="0.25">
      <c r="A352" s="38">
        <f>+COUNTIF($B$1:B352,ESTADISTICAS!B$9)</f>
        <v>0</v>
      </c>
      <c r="B352">
        <v>18</v>
      </c>
      <c r="C352">
        <v>18205</v>
      </c>
      <c r="D352" t="s">
        <v>1554</v>
      </c>
      <c r="E352">
        <v>0.23367198838896952</v>
      </c>
      <c r="F352">
        <v>4.0229885057471264E-2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1.4326647564469914E-3</v>
      </c>
      <c r="O352">
        <v>0</v>
      </c>
      <c r="P352">
        <v>0</v>
      </c>
    </row>
    <row r="353" spans="1:16" x14ac:dyDescent="0.25">
      <c r="A353" s="38">
        <f>+COUNTIF($B$1:B353,ESTADISTICAS!B$9)</f>
        <v>0</v>
      </c>
      <c r="B353">
        <v>18</v>
      </c>
      <c r="C353">
        <v>18247</v>
      </c>
      <c r="D353" t="s">
        <v>1555</v>
      </c>
      <c r="E353">
        <v>0.10052083333333334</v>
      </c>
      <c r="F353">
        <v>8.8983050847457626E-2</v>
      </c>
      <c r="G353">
        <v>7.4114441416893731E-2</v>
      </c>
      <c r="H353">
        <v>6.0622914349276975E-2</v>
      </c>
      <c r="I353">
        <v>5.0453514739229023E-2</v>
      </c>
      <c r="J353">
        <v>2.528735632183908E-2</v>
      </c>
      <c r="K353">
        <v>4.9065420560747662E-2</v>
      </c>
      <c r="L353">
        <v>3.3195020746887967E-2</v>
      </c>
      <c r="M353">
        <v>2.1033653846153848E-2</v>
      </c>
      <c r="N353">
        <v>2.175226586102719E-2</v>
      </c>
      <c r="O353">
        <v>5.7575757575757579E-2</v>
      </c>
      <c r="P353">
        <v>7.1299093655589119E-2</v>
      </c>
    </row>
    <row r="354" spans="1:16" x14ac:dyDescent="0.25">
      <c r="A354" s="38">
        <f>+COUNTIF($B$1:B354,ESTADISTICAS!B$9)</f>
        <v>0</v>
      </c>
      <c r="B354">
        <v>18</v>
      </c>
      <c r="C354">
        <v>18256</v>
      </c>
      <c r="D354" t="s">
        <v>2242</v>
      </c>
      <c r="E354">
        <v>2.0420792079207922E-2</v>
      </c>
      <c r="F354">
        <v>0</v>
      </c>
      <c r="G354">
        <v>1.4294592914853946E-2</v>
      </c>
      <c r="H354">
        <v>1.0578718108276292E-2</v>
      </c>
      <c r="I354">
        <v>1.1875E-2</v>
      </c>
      <c r="J354">
        <v>1.3059701492537313E-2</v>
      </c>
      <c r="K354">
        <v>2.4968789013732832E-2</v>
      </c>
      <c r="L354">
        <v>9.3457943925233638E-3</v>
      </c>
      <c r="M354">
        <v>2.5689223057644109E-2</v>
      </c>
      <c r="N354">
        <v>3.5163479333744599E-2</v>
      </c>
      <c r="O354">
        <v>3.7104622871046232E-2</v>
      </c>
      <c r="P354">
        <v>4.3870192307692304E-2</v>
      </c>
    </row>
    <row r="355" spans="1:16" x14ac:dyDescent="0.25">
      <c r="A355" s="38">
        <f>+COUNTIF($B$1:B355,ESTADISTICAS!B$9)</f>
        <v>0</v>
      </c>
      <c r="B355">
        <v>18</v>
      </c>
      <c r="C355">
        <v>18410</v>
      </c>
      <c r="D355" t="s">
        <v>1557</v>
      </c>
      <c r="E355">
        <v>1.563721657544957E-3</v>
      </c>
      <c r="F355">
        <v>0</v>
      </c>
      <c r="G355">
        <v>7.776049766718507E-4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1.567398119122257E-3</v>
      </c>
      <c r="O355">
        <v>0</v>
      </c>
      <c r="P355">
        <v>2.0316027088036117E-2</v>
      </c>
    </row>
    <row r="356" spans="1:16" x14ac:dyDescent="0.25">
      <c r="A356" s="38">
        <f>+COUNTIF($B$1:B356,ESTADISTICAS!B$9)</f>
        <v>0</v>
      </c>
      <c r="B356">
        <v>18</v>
      </c>
      <c r="C356">
        <v>18460</v>
      </c>
      <c r="D356" t="s">
        <v>1558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1.0834236186348862E-3</v>
      </c>
      <c r="P356">
        <v>0</v>
      </c>
    </row>
    <row r="357" spans="1:16" x14ac:dyDescent="0.25">
      <c r="A357" s="38">
        <f>+COUNTIF($B$1:B357,ESTADISTICAS!B$9)</f>
        <v>0</v>
      </c>
      <c r="B357">
        <v>18</v>
      </c>
      <c r="C357">
        <v>18479</v>
      </c>
      <c r="D357" t="s">
        <v>1559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</row>
    <row r="358" spans="1:16" x14ac:dyDescent="0.25">
      <c r="A358" s="38">
        <f>+COUNTIF($B$1:B358,ESTADISTICAS!B$9)</f>
        <v>0</v>
      </c>
      <c r="B358">
        <v>18</v>
      </c>
      <c r="C358">
        <v>18592</v>
      </c>
      <c r="D358" t="s">
        <v>1560</v>
      </c>
      <c r="E358">
        <v>0</v>
      </c>
      <c r="F358">
        <v>0</v>
      </c>
      <c r="G358">
        <v>1.4115898959881129E-2</v>
      </c>
      <c r="H358">
        <v>9.2833271444485704E-3</v>
      </c>
      <c r="I358">
        <v>8.6013462976813754E-3</v>
      </c>
      <c r="J358">
        <v>0</v>
      </c>
      <c r="K358">
        <v>0</v>
      </c>
      <c r="L358">
        <v>3.875968992248062E-4</v>
      </c>
      <c r="M358">
        <v>3.9292730844793711E-4</v>
      </c>
      <c r="N358">
        <v>1.1838989739542227E-3</v>
      </c>
      <c r="O358">
        <v>1.1857707509881424E-3</v>
      </c>
      <c r="P358">
        <v>3.9123630672926448E-4</v>
      </c>
    </row>
    <row r="359" spans="1:16" x14ac:dyDescent="0.25">
      <c r="A359" s="38">
        <f>+COUNTIF($B$1:B359,ESTADISTICAS!B$9)</f>
        <v>0</v>
      </c>
      <c r="B359">
        <v>18</v>
      </c>
      <c r="C359">
        <v>18610</v>
      </c>
      <c r="D359" t="s">
        <v>1561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8.4817642069550466E-4</v>
      </c>
      <c r="L359">
        <v>8.3402835696413675E-4</v>
      </c>
      <c r="M359">
        <v>0</v>
      </c>
      <c r="N359">
        <v>2.9102667744543249E-2</v>
      </c>
      <c r="O359">
        <v>1.9123505976095617E-2</v>
      </c>
      <c r="P359">
        <v>1.5723270440251572E-2</v>
      </c>
    </row>
    <row r="360" spans="1:16" x14ac:dyDescent="0.25">
      <c r="A360" s="38">
        <f>+COUNTIF($B$1:B360,ESTADISTICAS!B$9)</f>
        <v>0</v>
      </c>
      <c r="B360">
        <v>18</v>
      </c>
      <c r="C360">
        <v>18753</v>
      </c>
      <c r="D360" t="s">
        <v>1562</v>
      </c>
      <c r="E360">
        <v>8.6956521739130432E-2</v>
      </c>
      <c r="F360">
        <v>9.9301959018239142E-2</v>
      </c>
      <c r="G360">
        <v>8.361658735554045E-2</v>
      </c>
      <c r="H360">
        <v>8.0934028564951258E-2</v>
      </c>
      <c r="I360">
        <v>6.6320775998195358E-2</v>
      </c>
      <c r="J360">
        <v>4.4499105545617174E-2</v>
      </c>
      <c r="K360">
        <v>4.6764184397163122E-2</v>
      </c>
      <c r="L360">
        <v>5.0087873462214411E-2</v>
      </c>
      <c r="M360">
        <v>3.8630377524143986E-2</v>
      </c>
      <c r="N360">
        <v>5.8672376873661669E-2</v>
      </c>
      <c r="O360">
        <v>7.2551897672468016E-2</v>
      </c>
      <c r="P360">
        <v>0.10111662531017369</v>
      </c>
    </row>
    <row r="361" spans="1:16" x14ac:dyDescent="0.25">
      <c r="A361" s="38">
        <f>+COUNTIF($B$1:B361,ESTADISTICAS!B$9)</f>
        <v>0</v>
      </c>
      <c r="B361">
        <v>18</v>
      </c>
      <c r="C361">
        <v>18756</v>
      </c>
      <c r="D361" t="s">
        <v>1563</v>
      </c>
      <c r="E361">
        <v>0</v>
      </c>
      <c r="F361">
        <v>4.7619047619047616E-2</v>
      </c>
      <c r="G361">
        <v>1.9567456230690009E-2</v>
      </c>
      <c r="H361">
        <v>1.842870999030068E-2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</row>
    <row r="362" spans="1:16" x14ac:dyDescent="0.25">
      <c r="A362" s="38">
        <f>+COUNTIF($B$1:B362,ESTADISTICAS!B$9)</f>
        <v>0</v>
      </c>
      <c r="B362">
        <v>18</v>
      </c>
      <c r="C362">
        <v>18785</v>
      </c>
      <c r="D362" t="s">
        <v>1564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</row>
    <row r="363" spans="1:16" x14ac:dyDescent="0.25">
      <c r="A363" s="38">
        <f>+COUNTIF($B$1:B363,ESTADISTICAS!B$9)</f>
        <v>0</v>
      </c>
      <c r="B363">
        <v>18</v>
      </c>
      <c r="C363">
        <v>18860</v>
      </c>
      <c r="D363" t="s">
        <v>2176</v>
      </c>
      <c r="E363">
        <v>1.2722646310432571E-3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3.0303030303030303E-3</v>
      </c>
      <c r="O363">
        <v>1.4903129657228018E-3</v>
      </c>
      <c r="P363">
        <v>3.6603221083455345E-2</v>
      </c>
    </row>
    <row r="364" spans="1:16" x14ac:dyDescent="0.25">
      <c r="A364" s="38">
        <f>+COUNTIF($B$1:B364,ESTADISTICAS!B$9)</f>
        <v>0</v>
      </c>
      <c r="B364">
        <v>19</v>
      </c>
      <c r="C364">
        <v>19001</v>
      </c>
      <c r="D364" t="s">
        <v>1565</v>
      </c>
      <c r="E364">
        <v>0.95248817833821209</v>
      </c>
      <c r="F364">
        <v>1.0023487305670506</v>
      </c>
      <c r="G364">
        <v>0.93063905588955687</v>
      </c>
      <c r="H364">
        <v>1.1224361580250564</v>
      </c>
      <c r="I364">
        <v>1.2532515247262841</v>
      </c>
      <c r="J364">
        <v>1.3728745383405858</v>
      </c>
      <c r="K364">
        <v>1.447572850942777</v>
      </c>
      <c r="L364">
        <v>1.5642614941481023</v>
      </c>
      <c r="M364">
        <v>1.4846800785447001</v>
      </c>
      <c r="N364">
        <v>1.5494488902310131</v>
      </c>
      <c r="O364">
        <v>1.6096170147183479</v>
      </c>
      <c r="P364">
        <v>1.5307449743791881</v>
      </c>
    </row>
    <row r="365" spans="1:16" x14ac:dyDescent="0.25">
      <c r="A365" s="38">
        <f>+COUNTIF($B$1:B365,ESTADISTICAS!B$9)</f>
        <v>0</v>
      </c>
      <c r="B365">
        <v>19</v>
      </c>
      <c r="C365">
        <v>19022</v>
      </c>
      <c r="D365" t="s">
        <v>1566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2.9691211401425177E-3</v>
      </c>
      <c r="O365">
        <v>2.4169184290030211E-3</v>
      </c>
      <c r="P365">
        <v>1.157830591102986E-2</v>
      </c>
    </row>
    <row r="366" spans="1:16" x14ac:dyDescent="0.25">
      <c r="A366" s="38">
        <f>+COUNTIF($B$1:B366,ESTADISTICAS!B$9)</f>
        <v>0</v>
      </c>
      <c r="B366">
        <v>19</v>
      </c>
      <c r="C366">
        <v>19050</v>
      </c>
      <c r="D366" t="s">
        <v>1243</v>
      </c>
      <c r="E366">
        <v>5.4377379010331697E-4</v>
      </c>
      <c r="F366">
        <v>1.4157621519584709E-2</v>
      </c>
      <c r="G366">
        <v>9.2866188265090764E-3</v>
      </c>
      <c r="H366">
        <v>6.7594433399602383E-3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</row>
    <row r="367" spans="1:16" x14ac:dyDescent="0.25">
      <c r="A367" s="38">
        <f>+COUNTIF($B$1:B367,ESTADISTICAS!B$9)</f>
        <v>0</v>
      </c>
      <c r="B367">
        <v>19</v>
      </c>
      <c r="C367">
        <v>19075</v>
      </c>
      <c r="D367" t="s">
        <v>1567</v>
      </c>
      <c r="E367">
        <v>3.5002430724355861E-2</v>
      </c>
      <c r="F367">
        <v>0</v>
      </c>
      <c r="G367">
        <v>1.9772614928324272E-2</v>
      </c>
      <c r="H367">
        <v>1.9930244145490782E-2</v>
      </c>
      <c r="I367">
        <v>1.3493253373313344E-2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</row>
    <row r="368" spans="1:16" x14ac:dyDescent="0.25">
      <c r="A368" s="38">
        <f>+COUNTIF($B$1:B368,ESTADISTICAS!B$9)</f>
        <v>0</v>
      </c>
      <c r="B368">
        <v>19</v>
      </c>
      <c r="C368">
        <v>19100</v>
      </c>
      <c r="D368" t="s">
        <v>2093</v>
      </c>
      <c r="E368">
        <v>3.7118977384464111E-2</v>
      </c>
      <c r="F368">
        <v>2.9597773842651151E-2</v>
      </c>
      <c r="G368">
        <v>2.4646040901940221E-2</v>
      </c>
      <c r="H368">
        <v>2.216815355501487E-2</v>
      </c>
      <c r="I368">
        <v>1.6057585825027684E-2</v>
      </c>
      <c r="J368">
        <v>0</v>
      </c>
      <c r="K368">
        <v>0</v>
      </c>
      <c r="L368">
        <v>0</v>
      </c>
      <c r="M368">
        <v>0</v>
      </c>
      <c r="N368">
        <v>6.2519537355423566E-4</v>
      </c>
      <c r="O368">
        <v>3.2051282051282051E-4</v>
      </c>
      <c r="P368">
        <v>0</v>
      </c>
    </row>
    <row r="369" spans="1:16" x14ac:dyDescent="0.25">
      <c r="A369" s="38">
        <f>+COUNTIF($B$1:B369,ESTADISTICAS!B$9)</f>
        <v>0</v>
      </c>
      <c r="B369">
        <v>19</v>
      </c>
      <c r="C369">
        <v>19110</v>
      </c>
      <c r="D369" t="s">
        <v>2243</v>
      </c>
      <c r="E369">
        <v>1.8512285425782565E-2</v>
      </c>
      <c r="F369">
        <v>7.6769025367156209E-3</v>
      </c>
      <c r="G369">
        <v>1.3368983957219251E-3</v>
      </c>
      <c r="H369">
        <v>9.9601593625498006E-4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2.5502072043353521E-3</v>
      </c>
      <c r="O369">
        <v>3.1928480204342275E-4</v>
      </c>
      <c r="P369">
        <v>3.2113037893384712E-4</v>
      </c>
    </row>
    <row r="370" spans="1:16" x14ac:dyDescent="0.25">
      <c r="A370" s="38">
        <f>+COUNTIF($B$1:B370,ESTADISTICAS!B$9)</f>
        <v>0</v>
      </c>
      <c r="B370">
        <v>19</v>
      </c>
      <c r="C370">
        <v>19130</v>
      </c>
      <c r="D370" t="s">
        <v>1568</v>
      </c>
      <c r="E370">
        <v>1.8471010774756286E-2</v>
      </c>
      <c r="F370">
        <v>1.6747018523217458E-2</v>
      </c>
      <c r="G370">
        <v>2.3732200849362978E-2</v>
      </c>
      <c r="H370">
        <v>1.2814194184327254E-2</v>
      </c>
      <c r="I370">
        <v>9.7919216646266821E-3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</row>
    <row r="371" spans="1:16" x14ac:dyDescent="0.25">
      <c r="A371" s="38">
        <f>+COUNTIF($B$1:B371,ESTADISTICAS!B$9)</f>
        <v>0</v>
      </c>
      <c r="B371">
        <v>19</v>
      </c>
      <c r="C371">
        <v>19137</v>
      </c>
      <c r="D371" t="s">
        <v>1569</v>
      </c>
      <c r="E371">
        <v>4.6723300970873786E-2</v>
      </c>
      <c r="F371">
        <v>6.4440538957234918E-3</v>
      </c>
      <c r="G371">
        <v>2.5561797752808989E-2</v>
      </c>
      <c r="H371">
        <v>2.1098187719772787E-2</v>
      </c>
      <c r="I371">
        <v>1.5530402737562517E-2</v>
      </c>
      <c r="J371">
        <v>0</v>
      </c>
      <c r="K371">
        <v>0</v>
      </c>
      <c r="L371">
        <v>0</v>
      </c>
      <c r="M371">
        <v>7.446016381236039E-3</v>
      </c>
      <c r="N371">
        <v>1.7774531288044803E-2</v>
      </c>
      <c r="O371">
        <v>2.0226342403082111E-2</v>
      </c>
      <c r="P371">
        <v>2.784503631961259E-2</v>
      </c>
    </row>
    <row r="372" spans="1:16" x14ac:dyDescent="0.25">
      <c r="A372" s="38">
        <f>+COUNTIF($B$1:B372,ESTADISTICAS!B$9)</f>
        <v>0</v>
      </c>
      <c r="B372">
        <v>19</v>
      </c>
      <c r="C372">
        <v>19142</v>
      </c>
      <c r="D372" t="s">
        <v>2244</v>
      </c>
      <c r="E372">
        <v>9.8951208390332876E-2</v>
      </c>
      <c r="F372">
        <v>8.1896551724137928E-2</v>
      </c>
      <c r="G372">
        <v>6.5112540192926047E-2</v>
      </c>
      <c r="H372">
        <v>3.6240090600226503E-2</v>
      </c>
      <c r="I372">
        <v>7.9566003616636533E-3</v>
      </c>
      <c r="J372">
        <v>0</v>
      </c>
      <c r="K372">
        <v>0</v>
      </c>
      <c r="L372">
        <v>0</v>
      </c>
      <c r="M372">
        <v>0</v>
      </c>
      <c r="N372">
        <v>7.4399729455529254E-3</v>
      </c>
      <c r="O372">
        <v>2.0512820512820513E-3</v>
      </c>
      <c r="P372">
        <v>2.0696791997240429E-3</v>
      </c>
    </row>
    <row r="373" spans="1:16" x14ac:dyDescent="0.25">
      <c r="A373" s="38">
        <f>+COUNTIF($B$1:B373,ESTADISTICAS!B$9)</f>
        <v>0</v>
      </c>
      <c r="B373">
        <v>19</v>
      </c>
      <c r="C373">
        <v>19212</v>
      </c>
      <c r="D373" t="s">
        <v>1570</v>
      </c>
      <c r="E373">
        <v>7.0723684210526314E-2</v>
      </c>
      <c r="F373">
        <v>4.1649979975971169E-2</v>
      </c>
      <c r="G373">
        <v>2.3735408560311283E-2</v>
      </c>
      <c r="H373">
        <v>1.7241379310344827E-2</v>
      </c>
      <c r="I373">
        <v>7.5642965204236008E-3</v>
      </c>
      <c r="J373">
        <v>0</v>
      </c>
      <c r="K373">
        <v>0</v>
      </c>
      <c r="L373">
        <v>0</v>
      </c>
      <c r="M373">
        <v>0</v>
      </c>
      <c r="N373">
        <v>4.9242424242424239E-3</v>
      </c>
      <c r="O373">
        <v>1.9238168526356291E-3</v>
      </c>
      <c r="P373">
        <v>1.5600624024960999E-3</v>
      </c>
    </row>
    <row r="374" spans="1:16" x14ac:dyDescent="0.25">
      <c r="A374" s="38">
        <f>+COUNTIF($B$1:B374,ESTADISTICAS!B$9)</f>
        <v>0</v>
      </c>
      <c r="B374">
        <v>19</v>
      </c>
      <c r="C374">
        <v>19256</v>
      </c>
      <c r="D374" t="s">
        <v>1571</v>
      </c>
      <c r="E374">
        <v>3.4959179401297884E-2</v>
      </c>
      <c r="F374">
        <v>1.8010471204188482E-2</v>
      </c>
      <c r="G374">
        <v>1.0721042673954172E-2</v>
      </c>
      <c r="H374">
        <v>1.007979840403192E-2</v>
      </c>
      <c r="I374">
        <v>3.5639412997903563E-3</v>
      </c>
      <c r="J374">
        <v>0</v>
      </c>
      <c r="K374">
        <v>0</v>
      </c>
      <c r="L374">
        <v>0</v>
      </c>
      <c r="M374">
        <v>0</v>
      </c>
      <c r="N374">
        <v>1.2975778546712802E-3</v>
      </c>
      <c r="O374">
        <v>2.1944261575597982E-4</v>
      </c>
      <c r="P374">
        <v>2.2138587558113792E-4</v>
      </c>
    </row>
    <row r="375" spans="1:16" x14ac:dyDescent="0.25">
      <c r="A375" s="38">
        <f>+COUNTIF($B$1:B375,ESTADISTICAS!B$9)</f>
        <v>0</v>
      </c>
      <c r="B375">
        <v>19</v>
      </c>
      <c r="C375">
        <v>19290</v>
      </c>
      <c r="D375" t="s">
        <v>1550</v>
      </c>
      <c r="E375">
        <v>0.15306122448979592</v>
      </c>
      <c r="F375">
        <v>2.6584867075664622E-2</v>
      </c>
      <c r="G375">
        <v>0</v>
      </c>
      <c r="H375">
        <v>0</v>
      </c>
      <c r="I375">
        <v>0</v>
      </c>
      <c r="J375">
        <v>0</v>
      </c>
      <c r="K375">
        <v>2.6422764227642278E-2</v>
      </c>
      <c r="L375">
        <v>0.37860082304526749</v>
      </c>
      <c r="M375">
        <v>4.2283298097251586E-2</v>
      </c>
      <c r="N375">
        <v>0.3771186440677966</v>
      </c>
      <c r="O375">
        <v>0.41327623126338331</v>
      </c>
      <c r="P375">
        <v>0</v>
      </c>
    </row>
    <row r="376" spans="1:16" x14ac:dyDescent="0.25">
      <c r="A376" s="38">
        <f>+COUNTIF($B$1:B376,ESTADISTICAS!B$9)</f>
        <v>0</v>
      </c>
      <c r="B376">
        <v>19</v>
      </c>
      <c r="C376">
        <v>19300</v>
      </c>
      <c r="D376" t="s">
        <v>2245</v>
      </c>
      <c r="E376">
        <v>0</v>
      </c>
      <c r="F376">
        <v>3.3149171270718231E-2</v>
      </c>
      <c r="G376">
        <v>4.8463868455214193E-2</v>
      </c>
      <c r="H376">
        <v>4.7978676143936028E-2</v>
      </c>
      <c r="I376">
        <v>1.5027322404371584E-2</v>
      </c>
      <c r="J376">
        <v>0</v>
      </c>
      <c r="K376">
        <v>5.3059273422562142E-2</v>
      </c>
      <c r="L376">
        <v>1.6144814090019569E-2</v>
      </c>
      <c r="M376">
        <v>1.0277492291880781E-3</v>
      </c>
      <c r="N376">
        <v>0</v>
      </c>
      <c r="O376">
        <v>5.2083333333333333E-4</v>
      </c>
      <c r="P376">
        <v>2.3709167544783982E-2</v>
      </c>
    </row>
    <row r="377" spans="1:16" x14ac:dyDescent="0.25">
      <c r="A377" s="38">
        <f>+COUNTIF($B$1:B377,ESTADISTICAS!B$9)</f>
        <v>0</v>
      </c>
      <c r="B377">
        <v>19</v>
      </c>
      <c r="C377">
        <v>19318</v>
      </c>
      <c r="D377" t="s">
        <v>2327</v>
      </c>
      <c r="E377">
        <v>2.378454004896817E-2</v>
      </c>
      <c r="F377">
        <v>5.9169550173010378E-2</v>
      </c>
      <c r="G377">
        <v>2.5333789798014379E-2</v>
      </c>
      <c r="H377">
        <v>2.8183361629881155E-2</v>
      </c>
      <c r="I377">
        <v>1.0825439783491205E-2</v>
      </c>
      <c r="J377">
        <v>0</v>
      </c>
      <c r="K377">
        <v>0</v>
      </c>
      <c r="L377">
        <v>3.4071550255536625E-4</v>
      </c>
      <c r="M377">
        <v>3.4411562284927734E-4</v>
      </c>
      <c r="N377">
        <v>3.5026269702276709E-4</v>
      </c>
      <c r="O377">
        <v>3.5612535612535614E-4</v>
      </c>
      <c r="P377">
        <v>3.6088054853843375E-4</v>
      </c>
    </row>
    <row r="378" spans="1:16" x14ac:dyDescent="0.25">
      <c r="A378" s="38">
        <f>+COUNTIF($B$1:B378,ESTADISTICAS!B$9)</f>
        <v>0</v>
      </c>
      <c r="B378">
        <v>19</v>
      </c>
      <c r="C378">
        <v>19355</v>
      </c>
      <c r="D378" t="s">
        <v>1573</v>
      </c>
      <c r="E378">
        <v>2.7210884353741496E-2</v>
      </c>
      <c r="F378">
        <v>3.5853468433359313E-2</v>
      </c>
      <c r="G378">
        <v>3.3308099924299776E-2</v>
      </c>
      <c r="H378">
        <v>2.7276078142277921E-2</v>
      </c>
      <c r="I378">
        <v>5.782435851102277E-3</v>
      </c>
      <c r="J378">
        <v>3.5612535612535614E-4</v>
      </c>
      <c r="K378">
        <v>0</v>
      </c>
      <c r="L378">
        <v>0</v>
      </c>
      <c r="M378">
        <v>0</v>
      </c>
      <c r="N378">
        <v>1.4265831593597773E-2</v>
      </c>
      <c r="O378">
        <v>3.4818941504178272E-3</v>
      </c>
      <c r="P378">
        <v>1.5056022408963586E-2</v>
      </c>
    </row>
    <row r="379" spans="1:16" x14ac:dyDescent="0.25">
      <c r="A379" s="38">
        <f>+COUNTIF($B$1:B379,ESTADISTICAS!B$9)</f>
        <v>0</v>
      </c>
      <c r="B379">
        <v>19</v>
      </c>
      <c r="C379">
        <v>19364</v>
      </c>
      <c r="D379" t="s">
        <v>1574</v>
      </c>
      <c r="E379">
        <v>6.0132291040288638E-4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1.0351966873706004E-2</v>
      </c>
      <c r="O379">
        <v>8.7313816127375446E-3</v>
      </c>
      <c r="P379">
        <v>6.7183462532299744E-3</v>
      </c>
    </row>
    <row r="380" spans="1:16" x14ac:dyDescent="0.25">
      <c r="A380" s="38">
        <f>+COUNTIF($B$1:B380,ESTADISTICAS!B$9)</f>
        <v>0</v>
      </c>
      <c r="B380">
        <v>19</v>
      </c>
      <c r="C380">
        <v>19392</v>
      </c>
      <c r="D380" t="s">
        <v>1575</v>
      </c>
      <c r="E380">
        <v>9.6899224806201556E-2</v>
      </c>
      <c r="F380">
        <v>7.71513353115727E-2</v>
      </c>
      <c r="G380">
        <v>4.4489383215369056E-2</v>
      </c>
      <c r="H380">
        <v>4.2596348884381338E-2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5.5865921787709499E-3</v>
      </c>
      <c r="O380">
        <v>0</v>
      </c>
      <c r="P380">
        <v>2.304147465437788E-3</v>
      </c>
    </row>
    <row r="381" spans="1:16" x14ac:dyDescent="0.25">
      <c r="A381" s="38">
        <f>+COUNTIF($B$1:B381,ESTADISTICAS!B$9)</f>
        <v>0</v>
      </c>
      <c r="B381">
        <v>19</v>
      </c>
      <c r="C381">
        <v>19397</v>
      </c>
      <c r="D381" t="s">
        <v>1576</v>
      </c>
      <c r="E381">
        <v>5.1102743410435719E-2</v>
      </c>
      <c r="F381">
        <v>4.503582395087001E-2</v>
      </c>
      <c r="G381">
        <v>1.890359168241966E-2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4.4424700133274098E-4</v>
      </c>
      <c r="O381">
        <v>4.4762757385854968E-4</v>
      </c>
      <c r="P381">
        <v>6.3148398737032027E-3</v>
      </c>
    </row>
    <row r="382" spans="1:16" x14ac:dyDescent="0.25">
      <c r="A382" s="38">
        <f>+COUNTIF($B$1:B382,ESTADISTICAS!B$9)</f>
        <v>0</v>
      </c>
      <c r="B382">
        <v>19</v>
      </c>
      <c r="C382">
        <v>19418</v>
      </c>
      <c r="D382" t="s">
        <v>2246</v>
      </c>
      <c r="E382">
        <v>4.5428072218986607E-2</v>
      </c>
      <c r="F382">
        <v>4.3844856661045532E-2</v>
      </c>
      <c r="G382">
        <v>2.4590163934426229E-2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5.2301255230125521E-3</v>
      </c>
      <c r="O382">
        <v>0</v>
      </c>
      <c r="P382">
        <v>5.2576235541535224E-4</v>
      </c>
    </row>
    <row r="383" spans="1:16" x14ac:dyDescent="0.25">
      <c r="A383" s="38">
        <f>+COUNTIF($B$1:B383,ESTADISTICAS!B$9)</f>
        <v>0</v>
      </c>
      <c r="B383">
        <v>19</v>
      </c>
      <c r="C383">
        <v>19450</v>
      </c>
      <c r="D383" t="s">
        <v>2328</v>
      </c>
      <c r="E383">
        <v>5.1995798319327734E-2</v>
      </c>
      <c r="F383">
        <v>6.9730586370839939E-2</v>
      </c>
      <c r="G383">
        <v>5.3390282968499736E-2</v>
      </c>
      <c r="H383">
        <v>3.1737493275954813E-2</v>
      </c>
      <c r="I383">
        <v>5.3619302949061663E-3</v>
      </c>
      <c r="J383">
        <v>3.7837837837837837E-3</v>
      </c>
      <c r="K383">
        <v>3.2414910858995136E-3</v>
      </c>
      <c r="L383">
        <v>3.2502708559046588E-3</v>
      </c>
      <c r="M383">
        <v>3.2397408207343412E-3</v>
      </c>
      <c r="N383">
        <v>0</v>
      </c>
      <c r="O383">
        <v>0</v>
      </c>
      <c r="P383">
        <v>0</v>
      </c>
    </row>
    <row r="384" spans="1:16" x14ac:dyDescent="0.25">
      <c r="A384" s="38">
        <f>+COUNTIF($B$1:B384,ESTADISTICAS!B$9)</f>
        <v>0</v>
      </c>
      <c r="B384">
        <v>19</v>
      </c>
      <c r="C384">
        <v>19455</v>
      </c>
      <c r="D384" t="s">
        <v>1578</v>
      </c>
      <c r="E384">
        <v>0.21689334287759485</v>
      </c>
      <c r="F384">
        <v>0.26617179215270415</v>
      </c>
      <c r="G384">
        <v>0.17129792472740063</v>
      </c>
      <c r="H384">
        <v>0.18219749652294853</v>
      </c>
      <c r="I384">
        <v>0.18049288441513364</v>
      </c>
      <c r="J384">
        <v>0.1608560579910252</v>
      </c>
      <c r="K384">
        <v>0.14982817869415807</v>
      </c>
      <c r="L384">
        <v>0.10127454357561144</v>
      </c>
      <c r="M384">
        <v>8.0656185919343815E-2</v>
      </c>
      <c r="N384">
        <v>6.2413793103448273E-2</v>
      </c>
      <c r="O384">
        <v>4.4390073400908774E-2</v>
      </c>
      <c r="P384">
        <v>3.1960227272727272E-2</v>
      </c>
    </row>
    <row r="385" spans="1:16" x14ac:dyDescent="0.25">
      <c r="A385" s="38">
        <f>+COUNTIF($B$1:B385,ESTADISTICAS!B$9)</f>
        <v>0</v>
      </c>
      <c r="B385">
        <v>19</v>
      </c>
      <c r="C385">
        <v>19473</v>
      </c>
      <c r="D385" t="s">
        <v>1579</v>
      </c>
      <c r="E385">
        <v>2.5695284159613058E-2</v>
      </c>
      <c r="F385">
        <v>2.3738872403560832E-2</v>
      </c>
      <c r="G385">
        <v>2.3823358512492735E-2</v>
      </c>
      <c r="H385">
        <v>2.2209567198177675E-2</v>
      </c>
      <c r="I385">
        <v>1.6164994425863992E-2</v>
      </c>
      <c r="J385">
        <v>0</v>
      </c>
      <c r="K385">
        <v>0</v>
      </c>
      <c r="L385">
        <v>0</v>
      </c>
      <c r="M385">
        <v>0</v>
      </c>
      <c r="N385">
        <v>1.3302034428794992E-2</v>
      </c>
      <c r="O385">
        <v>1.0906258114775382E-2</v>
      </c>
      <c r="P385">
        <v>1.5673981191222569E-2</v>
      </c>
    </row>
    <row r="386" spans="1:16" x14ac:dyDescent="0.25">
      <c r="A386" s="38">
        <f>+COUNTIF($B$1:B386,ESTADISTICAS!B$9)</f>
        <v>0</v>
      </c>
      <c r="B386">
        <v>19</v>
      </c>
      <c r="C386">
        <v>19513</v>
      </c>
      <c r="D386" t="s">
        <v>1580</v>
      </c>
      <c r="E386">
        <v>7.6604554865424432E-2</v>
      </c>
      <c r="F386">
        <v>5.9793814432989693E-2</v>
      </c>
      <c r="G386">
        <v>3.3880903490759756E-2</v>
      </c>
      <c r="H386">
        <v>2.2517911975435005E-2</v>
      </c>
      <c r="I386">
        <v>0</v>
      </c>
      <c r="J386">
        <v>1.02880658436214E-3</v>
      </c>
      <c r="K386">
        <v>1.0405827263267431E-3</v>
      </c>
      <c r="L386">
        <v>0</v>
      </c>
      <c r="M386">
        <v>0</v>
      </c>
      <c r="N386">
        <v>0</v>
      </c>
      <c r="O386">
        <v>0</v>
      </c>
      <c r="P386">
        <v>0</v>
      </c>
    </row>
    <row r="387" spans="1:16" x14ac:dyDescent="0.25">
      <c r="A387" s="38">
        <f>+COUNTIF($B$1:B387,ESTADISTICAS!B$9)</f>
        <v>0</v>
      </c>
      <c r="B387">
        <v>19</v>
      </c>
      <c r="C387">
        <v>19517</v>
      </c>
      <c r="D387" t="s">
        <v>1466</v>
      </c>
      <c r="E387">
        <v>2.4125779343995662E-2</v>
      </c>
      <c r="F387">
        <v>9.9164926931106477E-3</v>
      </c>
      <c r="G387">
        <v>8.2852121516444888E-3</v>
      </c>
      <c r="H387">
        <v>7.9845148802322775E-3</v>
      </c>
      <c r="I387">
        <v>6.8043172219615202E-3</v>
      </c>
      <c r="J387">
        <v>0</v>
      </c>
      <c r="K387">
        <v>0</v>
      </c>
      <c r="L387">
        <v>0</v>
      </c>
      <c r="M387">
        <v>0</v>
      </c>
      <c r="N387">
        <v>1.7891787023065316E-2</v>
      </c>
      <c r="O387">
        <v>7.3196986006458555E-3</v>
      </c>
      <c r="P387">
        <v>7.9982706441850404E-3</v>
      </c>
    </row>
    <row r="388" spans="1:16" x14ac:dyDescent="0.25">
      <c r="A388" s="38">
        <f>+COUNTIF($B$1:B388,ESTADISTICAS!B$9)</f>
        <v>0</v>
      </c>
      <c r="B388">
        <v>19</v>
      </c>
      <c r="C388">
        <v>19532</v>
      </c>
      <c r="D388" t="s">
        <v>1582</v>
      </c>
      <c r="E388">
        <v>5.7503075030750306E-2</v>
      </c>
      <c r="F388">
        <v>5.8965830057453886E-2</v>
      </c>
      <c r="G388">
        <v>8.2471179426544486E-2</v>
      </c>
      <c r="H388">
        <v>8.942139099941554E-2</v>
      </c>
      <c r="I388">
        <v>0.10627177700348432</v>
      </c>
      <c r="J388">
        <v>7.766143106457242E-2</v>
      </c>
      <c r="K388">
        <v>7.5117370892018781E-2</v>
      </c>
      <c r="L388">
        <v>8.9380530973451333E-2</v>
      </c>
      <c r="M388">
        <v>9.6108490566037735E-2</v>
      </c>
      <c r="N388">
        <v>0.12822796081923418</v>
      </c>
      <c r="O388">
        <v>0.14135654261704683</v>
      </c>
      <c r="P388">
        <v>0.19525547445255476</v>
      </c>
    </row>
    <row r="389" spans="1:16" x14ac:dyDescent="0.25">
      <c r="A389" s="38">
        <f>+COUNTIF($B$1:B389,ESTADISTICAS!B$9)</f>
        <v>0</v>
      </c>
      <c r="B389">
        <v>19</v>
      </c>
      <c r="C389">
        <v>19533</v>
      </c>
      <c r="D389" t="s">
        <v>1583</v>
      </c>
      <c r="E389">
        <v>2.886002886002886E-3</v>
      </c>
      <c r="F389">
        <v>4.9792531120331947E-2</v>
      </c>
      <c r="G389">
        <v>7.7852348993288592E-2</v>
      </c>
      <c r="H389">
        <v>6.0367454068241469E-2</v>
      </c>
      <c r="I389">
        <v>2.2988505747126436E-2</v>
      </c>
      <c r="J389">
        <v>0</v>
      </c>
      <c r="K389">
        <v>2.9090909090909091E-2</v>
      </c>
      <c r="L389">
        <v>3.721488595438175E-2</v>
      </c>
      <c r="M389">
        <v>0</v>
      </c>
      <c r="N389">
        <v>0</v>
      </c>
      <c r="O389">
        <v>0</v>
      </c>
      <c r="P389">
        <v>0</v>
      </c>
    </row>
    <row r="390" spans="1:16" x14ac:dyDescent="0.25">
      <c r="A390" s="38">
        <f>+COUNTIF($B$1:B390,ESTADISTICAS!B$9)</f>
        <v>0</v>
      </c>
      <c r="B390">
        <v>19</v>
      </c>
      <c r="C390">
        <v>19548</v>
      </c>
      <c r="D390" t="s">
        <v>2247</v>
      </c>
      <c r="E390">
        <v>0.10415464512406232</v>
      </c>
      <c r="F390">
        <v>4.8052317315894225E-2</v>
      </c>
      <c r="G390">
        <v>5.9186535764375874E-2</v>
      </c>
      <c r="H390">
        <v>5.9165053912081836E-2</v>
      </c>
      <c r="I390">
        <v>3.5303776683087026E-2</v>
      </c>
      <c r="J390">
        <v>0</v>
      </c>
      <c r="K390">
        <v>0</v>
      </c>
      <c r="L390">
        <v>0</v>
      </c>
      <c r="M390">
        <v>0</v>
      </c>
      <c r="N390">
        <v>1.07095046854083E-3</v>
      </c>
      <c r="O390">
        <v>5.4010261949770453E-4</v>
      </c>
      <c r="P390">
        <v>5.4734537493158185E-4</v>
      </c>
    </row>
    <row r="391" spans="1:16" x14ac:dyDescent="0.25">
      <c r="A391" s="38">
        <f>+COUNTIF($B$1:B391,ESTADISTICAS!B$9)</f>
        <v>0</v>
      </c>
      <c r="B391">
        <v>19</v>
      </c>
      <c r="C391">
        <v>19573</v>
      </c>
      <c r="D391" t="s">
        <v>1585</v>
      </c>
      <c r="E391">
        <v>0.39399574920297553</v>
      </c>
      <c r="F391">
        <v>0.2644649933949802</v>
      </c>
      <c r="G391">
        <v>0.18495132859773744</v>
      </c>
      <c r="H391">
        <v>0.14177545691906004</v>
      </c>
      <c r="I391">
        <v>9.7573702061048789E-2</v>
      </c>
      <c r="J391">
        <v>7.1166928309785452E-2</v>
      </c>
      <c r="K391">
        <v>5.5804158989207688E-2</v>
      </c>
      <c r="L391">
        <v>1.2939001848428836E-2</v>
      </c>
      <c r="M391">
        <v>7.3839662447257384E-3</v>
      </c>
      <c r="N391">
        <v>0</v>
      </c>
      <c r="O391">
        <v>0</v>
      </c>
      <c r="P391">
        <v>0</v>
      </c>
    </row>
    <row r="392" spans="1:16" x14ac:dyDescent="0.25">
      <c r="A392" s="38">
        <f>+COUNTIF($B$1:B392,ESTADISTICAS!B$9)</f>
        <v>0</v>
      </c>
      <c r="B392">
        <v>19</v>
      </c>
      <c r="C392">
        <v>19585</v>
      </c>
      <c r="D392" t="s">
        <v>1586</v>
      </c>
      <c r="E392">
        <v>7.4319840743198404E-2</v>
      </c>
      <c r="F392">
        <v>6.5764023210831718E-2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5.1753881541115581E-3</v>
      </c>
      <c r="O392">
        <v>2.3094688221709007E-3</v>
      </c>
      <c r="P392">
        <v>2.3296447291788003E-3</v>
      </c>
    </row>
    <row r="393" spans="1:16" x14ac:dyDescent="0.25">
      <c r="A393" s="38">
        <f>+COUNTIF($B$1:B393,ESTADISTICAS!B$9)</f>
        <v>0</v>
      </c>
      <c r="B393">
        <v>19</v>
      </c>
      <c r="C393">
        <v>19622</v>
      </c>
      <c r="D393" t="s">
        <v>1587</v>
      </c>
      <c r="E393">
        <v>4.244817374136229E-2</v>
      </c>
      <c r="F393">
        <v>2.0937188434695914E-2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3.2631578947368421E-2</v>
      </c>
      <c r="N393">
        <v>3.0785562632696391E-2</v>
      </c>
      <c r="O393">
        <v>6.0021436227224008E-2</v>
      </c>
      <c r="P393">
        <v>8.3423618634886246E-2</v>
      </c>
    </row>
    <row r="394" spans="1:16" x14ac:dyDescent="0.25">
      <c r="A394" s="38">
        <f>+COUNTIF($B$1:B394,ESTADISTICAS!B$9)</f>
        <v>0</v>
      </c>
      <c r="B394">
        <v>19</v>
      </c>
      <c r="C394">
        <v>19693</v>
      </c>
      <c r="D394" t="s">
        <v>1588</v>
      </c>
      <c r="E394">
        <v>0.15090909090909091</v>
      </c>
      <c r="F394">
        <v>8.211678832116788E-2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1.9323671497584541E-3</v>
      </c>
      <c r="O394">
        <v>9.7560975609756097E-4</v>
      </c>
      <c r="P394">
        <v>5.9171597633136093E-3</v>
      </c>
    </row>
    <row r="395" spans="1:16" x14ac:dyDescent="0.25">
      <c r="A395" s="38">
        <f>+COUNTIF($B$1:B395,ESTADISTICAS!B$9)</f>
        <v>0</v>
      </c>
      <c r="B395">
        <v>19</v>
      </c>
      <c r="C395">
        <v>19698</v>
      </c>
      <c r="D395" t="s">
        <v>2248</v>
      </c>
      <c r="E395">
        <v>0.30672795653990809</v>
      </c>
      <c r="F395">
        <v>0.29871741828713283</v>
      </c>
      <c r="G395">
        <v>0.29128205128205126</v>
      </c>
      <c r="H395">
        <v>0.28466930813776287</v>
      </c>
      <c r="I395">
        <v>0.26516447037521373</v>
      </c>
      <c r="J395">
        <v>0.33582983822648294</v>
      </c>
      <c r="K395">
        <v>0.43992440819574297</v>
      </c>
      <c r="L395">
        <v>0.5049622866216753</v>
      </c>
      <c r="M395">
        <v>0.54181889997037624</v>
      </c>
      <c r="N395">
        <v>0.58309327505711728</v>
      </c>
      <c r="O395">
        <v>0.63409250526738237</v>
      </c>
      <c r="P395">
        <v>0.49720101781170484</v>
      </c>
    </row>
    <row r="396" spans="1:16" x14ac:dyDescent="0.25">
      <c r="A396" s="38">
        <f>+COUNTIF($B$1:B396,ESTADISTICAS!B$9)</f>
        <v>0</v>
      </c>
      <c r="B396">
        <v>19</v>
      </c>
      <c r="C396">
        <v>19701</v>
      </c>
      <c r="D396" t="s">
        <v>1398</v>
      </c>
      <c r="E396">
        <v>0.18386491557223264</v>
      </c>
      <c r="F396">
        <v>0.12052730696798493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8.2815734989648039E-3</v>
      </c>
      <c r="P396">
        <v>8.350730688935281E-3</v>
      </c>
    </row>
    <row r="397" spans="1:16" x14ac:dyDescent="0.25">
      <c r="A397" s="38">
        <f>+COUNTIF($B$1:B397,ESTADISTICAS!B$9)</f>
        <v>0</v>
      </c>
      <c r="B397">
        <v>19</v>
      </c>
      <c r="C397">
        <v>19743</v>
      </c>
      <c r="D397" t="s">
        <v>1589</v>
      </c>
      <c r="E397">
        <v>3.0987734021949646E-2</v>
      </c>
      <c r="F397">
        <v>2.7405792587978824E-2</v>
      </c>
      <c r="G397">
        <v>2.2455089820359281E-2</v>
      </c>
      <c r="H397">
        <v>1.9319492502883506E-2</v>
      </c>
      <c r="I397">
        <v>1.1251758087201125E-2</v>
      </c>
      <c r="J397">
        <v>0</v>
      </c>
      <c r="K397">
        <v>0</v>
      </c>
      <c r="L397">
        <v>0</v>
      </c>
      <c r="M397">
        <v>8.4521922873745381E-3</v>
      </c>
      <c r="N397">
        <v>2.0005264543300868E-2</v>
      </c>
      <c r="O397">
        <v>3.1653917172250064E-3</v>
      </c>
      <c r="P397">
        <v>2.496016994158258E-2</v>
      </c>
    </row>
    <row r="398" spans="1:16" x14ac:dyDescent="0.25">
      <c r="A398" s="38">
        <f>+COUNTIF($B$1:B398,ESTADISTICAS!B$9)</f>
        <v>0</v>
      </c>
      <c r="B398">
        <v>19</v>
      </c>
      <c r="C398">
        <v>19760</v>
      </c>
      <c r="D398" t="s">
        <v>1590</v>
      </c>
      <c r="E398">
        <v>6.9983136593591899E-2</v>
      </c>
      <c r="F398">
        <v>6.3280599500416326E-2</v>
      </c>
      <c r="G398">
        <v>2.8455284552845527E-2</v>
      </c>
      <c r="H398">
        <v>2.1686746987951807E-2</v>
      </c>
      <c r="I398">
        <v>2.1343873517786563E-2</v>
      </c>
      <c r="J398">
        <v>0</v>
      </c>
      <c r="K398">
        <v>0</v>
      </c>
      <c r="L398">
        <v>0</v>
      </c>
      <c r="M398">
        <v>0</v>
      </c>
      <c r="N398">
        <v>2.3219814241486067E-3</v>
      </c>
      <c r="O398">
        <v>2.329192546583851E-3</v>
      </c>
      <c r="P398">
        <v>1.4106583072100314E-2</v>
      </c>
    </row>
    <row r="399" spans="1:16" x14ac:dyDescent="0.25">
      <c r="A399" s="38">
        <f>+COUNTIF($B$1:B399,ESTADISTICAS!B$9)</f>
        <v>0</v>
      </c>
      <c r="B399">
        <v>19</v>
      </c>
      <c r="C399">
        <v>19780</v>
      </c>
      <c r="D399" t="s">
        <v>1591</v>
      </c>
      <c r="E399">
        <v>6.9808027923211173E-4</v>
      </c>
      <c r="F399">
        <v>1.6073871409028728E-2</v>
      </c>
      <c r="G399">
        <v>1.645952300974135E-2</v>
      </c>
      <c r="H399">
        <v>1.5846814130075933E-2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2.2328548644338117E-3</v>
      </c>
      <c r="O399">
        <v>0</v>
      </c>
      <c r="P399">
        <v>6.470397929472663E-4</v>
      </c>
    </row>
    <row r="400" spans="1:16" x14ac:dyDescent="0.25">
      <c r="A400" s="38">
        <f>+COUNTIF($B$1:B400,ESTADISTICAS!B$9)</f>
        <v>0</v>
      </c>
      <c r="B400">
        <v>19</v>
      </c>
      <c r="C400">
        <v>19785</v>
      </c>
      <c r="D400" t="s">
        <v>1592</v>
      </c>
      <c r="E400">
        <v>7.0030895983522148E-2</v>
      </c>
      <c r="F400">
        <v>6.9791666666666669E-2</v>
      </c>
      <c r="G400">
        <v>0</v>
      </c>
      <c r="H400">
        <v>0</v>
      </c>
      <c r="I400">
        <v>0</v>
      </c>
      <c r="J400">
        <v>1.0626992561105207E-3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</row>
    <row r="401" spans="1:16" x14ac:dyDescent="0.25">
      <c r="A401" s="38">
        <f>+COUNTIF($B$1:B401,ESTADISTICAS!B$9)</f>
        <v>0</v>
      </c>
      <c r="B401">
        <v>19</v>
      </c>
      <c r="C401">
        <v>19807</v>
      </c>
      <c r="D401" t="s">
        <v>1593</v>
      </c>
      <c r="E401">
        <v>9.9497487437185936E-2</v>
      </c>
      <c r="F401">
        <v>6.96434521826058E-2</v>
      </c>
      <c r="G401">
        <v>4.8280423280423278E-2</v>
      </c>
      <c r="H401">
        <v>4.4928972580112324E-2</v>
      </c>
      <c r="I401">
        <v>2.4574049803407601E-2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3.4106412005457026E-4</v>
      </c>
    </row>
    <row r="402" spans="1:16" x14ac:dyDescent="0.25">
      <c r="A402" s="38">
        <f>+COUNTIF($B$1:B402,ESTADISTICAS!B$9)</f>
        <v>0</v>
      </c>
      <c r="B402">
        <v>19</v>
      </c>
      <c r="C402">
        <v>19809</v>
      </c>
      <c r="D402" t="s">
        <v>1594</v>
      </c>
      <c r="E402">
        <v>5.8430717863105178E-2</v>
      </c>
      <c r="F402">
        <v>3.1674208144796379E-2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5.8433969614335802E-3</v>
      </c>
      <c r="O402">
        <v>3.9093041438623924E-4</v>
      </c>
      <c r="P402">
        <v>0</v>
      </c>
    </row>
    <row r="403" spans="1:16" x14ac:dyDescent="0.25">
      <c r="A403" s="38">
        <f>+COUNTIF($B$1:B403,ESTADISTICAS!B$9)</f>
        <v>0</v>
      </c>
      <c r="B403">
        <v>19</v>
      </c>
      <c r="C403">
        <v>19821</v>
      </c>
      <c r="D403" t="s">
        <v>2249</v>
      </c>
      <c r="E403">
        <v>0</v>
      </c>
      <c r="F403">
        <v>8.7730252887917581E-2</v>
      </c>
      <c r="G403">
        <v>9.6938775510204078E-2</v>
      </c>
      <c r="H403">
        <v>8.4971098265895953E-2</v>
      </c>
      <c r="I403">
        <v>5.7821229050279331E-2</v>
      </c>
      <c r="J403">
        <v>2.3363216517250748E-2</v>
      </c>
      <c r="K403">
        <v>2.0207391651156606E-2</v>
      </c>
      <c r="L403">
        <v>1.3010668748373666E-3</v>
      </c>
      <c r="M403">
        <v>1.8612952575216727E-2</v>
      </c>
      <c r="N403">
        <v>2.6817042606516291E-2</v>
      </c>
      <c r="O403">
        <v>1.9637086751180709E-2</v>
      </c>
      <c r="P403">
        <v>2.0750000000000001E-2</v>
      </c>
    </row>
    <row r="404" spans="1:16" x14ac:dyDescent="0.25">
      <c r="A404" s="38">
        <f>+COUNTIF($B$1:B404,ESTADISTICAS!B$9)</f>
        <v>0</v>
      </c>
      <c r="B404">
        <v>19</v>
      </c>
      <c r="C404">
        <v>19824</v>
      </c>
      <c r="D404" t="s">
        <v>1596</v>
      </c>
      <c r="E404">
        <v>1.9589106545628284E-2</v>
      </c>
      <c r="F404">
        <v>2.824074074074074E-2</v>
      </c>
      <c r="G404">
        <v>8.948545861297539E-3</v>
      </c>
      <c r="H404">
        <v>6.9264069264069264E-3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6.2500000000000003E-3</v>
      </c>
      <c r="O404">
        <v>2.3228803716608595E-3</v>
      </c>
      <c r="P404">
        <v>3.1116297160637884E-3</v>
      </c>
    </row>
    <row r="405" spans="1:16" x14ac:dyDescent="0.25">
      <c r="A405" s="38">
        <f>+COUNTIF($B$1:B405,ESTADISTICAS!B$9)</f>
        <v>0</v>
      </c>
      <c r="B405">
        <v>19</v>
      </c>
      <c r="C405">
        <v>19845</v>
      </c>
      <c r="D405" t="s">
        <v>1597</v>
      </c>
      <c r="E405">
        <v>8.2051282051282051E-2</v>
      </c>
      <c r="F405">
        <v>5.2983825989960959E-2</v>
      </c>
      <c r="G405">
        <v>7.146783947223749E-2</v>
      </c>
      <c r="H405">
        <v>8.8331515812431843E-2</v>
      </c>
      <c r="I405">
        <v>6.4205457463884424E-2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</row>
    <row r="406" spans="1:16" x14ac:dyDescent="0.25">
      <c r="A406" s="38">
        <f>+COUNTIF($B$1:B406,ESTADISTICAS!B$9)</f>
        <v>1</v>
      </c>
      <c r="B406">
        <v>20</v>
      </c>
      <c r="C406">
        <v>20001</v>
      </c>
      <c r="D406" t="s">
        <v>2250</v>
      </c>
      <c r="E406">
        <v>0.41835956127801621</v>
      </c>
      <c r="F406">
        <v>0.51628710761801055</v>
      </c>
      <c r="G406">
        <v>0.55511755263903317</v>
      </c>
      <c r="H406">
        <v>0.6189073253511832</v>
      </c>
      <c r="I406">
        <v>0.66147850787614149</v>
      </c>
      <c r="J406">
        <v>0.68296092639623474</v>
      </c>
      <c r="K406">
        <v>0.69373160412067691</v>
      </c>
      <c r="L406">
        <v>0.71647457627118649</v>
      </c>
      <c r="M406">
        <v>0.70363031944169252</v>
      </c>
      <c r="N406">
        <v>0.66835549926113569</v>
      </c>
      <c r="O406">
        <v>0.67637866513138956</v>
      </c>
      <c r="P406">
        <v>0.67726121415148299</v>
      </c>
    </row>
    <row r="407" spans="1:16" x14ac:dyDescent="0.25">
      <c r="A407" s="38">
        <f>+COUNTIF($B$1:B407,ESTADISTICAS!B$9)</f>
        <v>2</v>
      </c>
      <c r="B407">
        <v>20</v>
      </c>
      <c r="C407">
        <v>20011</v>
      </c>
      <c r="D407" t="s">
        <v>1598</v>
      </c>
      <c r="E407">
        <v>0.23570955638931804</v>
      </c>
      <c r="F407">
        <v>0.21237877301950528</v>
      </c>
      <c r="G407">
        <v>0.19146407347379796</v>
      </c>
      <c r="H407">
        <v>0.18281417830290012</v>
      </c>
      <c r="I407">
        <v>0.16894343649946639</v>
      </c>
      <c r="J407">
        <v>0.21433858517500265</v>
      </c>
      <c r="K407">
        <v>0.24689554419284149</v>
      </c>
      <c r="L407">
        <v>0.3220217346729547</v>
      </c>
      <c r="M407">
        <v>0.37261904761904763</v>
      </c>
      <c r="N407">
        <v>0.42528625954198473</v>
      </c>
      <c r="O407">
        <v>0.47518852993203614</v>
      </c>
      <c r="P407">
        <v>0.44320074005550414</v>
      </c>
    </row>
    <row r="408" spans="1:16" x14ac:dyDescent="0.25">
      <c r="A408" s="38">
        <f>+COUNTIF($B$1:B408,ESTADISTICAS!B$9)</f>
        <v>3</v>
      </c>
      <c r="B408">
        <v>20</v>
      </c>
      <c r="C408">
        <v>20013</v>
      </c>
      <c r="D408" t="s">
        <v>1599</v>
      </c>
      <c r="E408">
        <v>4.6365197481396683E-2</v>
      </c>
      <c r="F408">
        <v>4.5057034220532317E-2</v>
      </c>
      <c r="G408">
        <v>4.6101309049516218E-2</v>
      </c>
      <c r="H408">
        <v>5.1933282789992416E-2</v>
      </c>
      <c r="I408">
        <v>5.1593323216995446E-2</v>
      </c>
      <c r="J408">
        <v>1.3986013986013986E-2</v>
      </c>
      <c r="K408">
        <v>1.6869728209934396E-3</v>
      </c>
      <c r="L408">
        <v>0</v>
      </c>
      <c r="M408">
        <v>0</v>
      </c>
      <c r="N408">
        <v>3.5081564637782847E-4</v>
      </c>
      <c r="O408">
        <v>0</v>
      </c>
      <c r="P408">
        <v>0</v>
      </c>
    </row>
    <row r="409" spans="1:16" x14ac:dyDescent="0.25">
      <c r="A409" s="38">
        <f>+COUNTIF($B$1:B409,ESTADISTICAS!B$9)</f>
        <v>4</v>
      </c>
      <c r="B409">
        <v>20</v>
      </c>
      <c r="C409">
        <v>20032</v>
      </c>
      <c r="D409" t="s">
        <v>1600</v>
      </c>
      <c r="E409">
        <v>2.5842696629213482E-2</v>
      </c>
      <c r="F409">
        <v>0</v>
      </c>
      <c r="G409">
        <v>0</v>
      </c>
      <c r="H409">
        <v>0</v>
      </c>
      <c r="I409">
        <v>0</v>
      </c>
      <c r="J409">
        <v>5.6401579244218843E-4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</row>
    <row r="410" spans="1:16" x14ac:dyDescent="0.25">
      <c r="A410" s="38">
        <f>+COUNTIF($B$1:B410,ESTADISTICAS!B$9)</f>
        <v>5</v>
      </c>
      <c r="B410">
        <v>20</v>
      </c>
      <c r="C410">
        <v>20045</v>
      </c>
      <c r="D410" t="s">
        <v>1601</v>
      </c>
      <c r="E410">
        <v>0</v>
      </c>
      <c r="F410">
        <v>1.8262313226342003E-2</v>
      </c>
      <c r="G410">
        <v>1.7675415104445636E-2</v>
      </c>
      <c r="H410">
        <v>1.6290068313189701E-2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</row>
    <row r="411" spans="1:16" x14ac:dyDescent="0.25">
      <c r="A411" s="38">
        <f>+COUNTIF($B$1:B411,ESTADISTICAS!B$9)</f>
        <v>6</v>
      </c>
      <c r="B411">
        <v>20</v>
      </c>
      <c r="C411">
        <v>20060</v>
      </c>
      <c r="D411" t="s">
        <v>1602</v>
      </c>
      <c r="E411">
        <v>0</v>
      </c>
      <c r="F411">
        <v>6.3906640733537093E-3</v>
      </c>
      <c r="G411">
        <v>6.3134779028273403E-3</v>
      </c>
      <c r="H411">
        <v>1.7934782608695653E-2</v>
      </c>
      <c r="I411">
        <v>2.5182778229082048E-2</v>
      </c>
      <c r="J411">
        <v>4.8400107555794571E-3</v>
      </c>
      <c r="K411">
        <v>1.3535031847133758E-2</v>
      </c>
      <c r="L411">
        <v>1.0738606600314301E-2</v>
      </c>
      <c r="M411">
        <v>6.8667344862665307E-3</v>
      </c>
      <c r="N411">
        <v>5.8694057226705799E-3</v>
      </c>
      <c r="O411">
        <v>1.6455998092058194E-2</v>
      </c>
      <c r="P411">
        <v>3.4343912837517761E-2</v>
      </c>
    </row>
    <row r="412" spans="1:16" x14ac:dyDescent="0.25">
      <c r="A412" s="38">
        <f>+COUNTIF($B$1:B412,ESTADISTICAS!B$9)</f>
        <v>7</v>
      </c>
      <c r="B412">
        <v>20</v>
      </c>
      <c r="C412">
        <v>20175</v>
      </c>
      <c r="D412" t="s">
        <v>1603</v>
      </c>
      <c r="E412">
        <v>3.5714285714285712E-2</v>
      </c>
      <c r="F412">
        <v>4.9857549857549857E-3</v>
      </c>
      <c r="G412">
        <v>3.3404406538734895E-2</v>
      </c>
      <c r="H412">
        <v>3.3345157857396238E-2</v>
      </c>
      <c r="I412">
        <v>2.6548672566371681E-2</v>
      </c>
      <c r="J412">
        <v>0</v>
      </c>
      <c r="K412">
        <v>0</v>
      </c>
      <c r="L412">
        <v>0</v>
      </c>
      <c r="M412">
        <v>0</v>
      </c>
      <c r="N412">
        <v>3.1615554852987672E-4</v>
      </c>
      <c r="O412">
        <v>0</v>
      </c>
      <c r="P412">
        <v>0</v>
      </c>
    </row>
    <row r="413" spans="1:16" x14ac:dyDescent="0.25">
      <c r="A413" s="38">
        <f>+COUNTIF($B$1:B413,ESTADISTICAS!B$9)</f>
        <v>8</v>
      </c>
      <c r="B413">
        <v>20</v>
      </c>
      <c r="C413">
        <v>20178</v>
      </c>
      <c r="D413" t="s">
        <v>1604</v>
      </c>
      <c r="E413">
        <v>3.4635879218472471E-2</v>
      </c>
      <c r="F413">
        <v>1.5377855887521968E-2</v>
      </c>
      <c r="G413">
        <v>1.5290519877675841E-2</v>
      </c>
      <c r="H413">
        <v>4.3649061545176777E-4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3.9184952978056425E-4</v>
      </c>
      <c r="O413">
        <v>0</v>
      </c>
      <c r="P413">
        <v>0</v>
      </c>
    </row>
    <row r="414" spans="1:16" x14ac:dyDescent="0.25">
      <c r="A414" s="38">
        <f>+COUNTIF($B$1:B414,ESTADISTICAS!B$9)</f>
        <v>9</v>
      </c>
      <c r="B414">
        <v>20</v>
      </c>
      <c r="C414">
        <v>20228</v>
      </c>
      <c r="D414" t="s">
        <v>1605</v>
      </c>
      <c r="E414">
        <v>0.14223194748358861</v>
      </c>
      <c r="F414">
        <v>0.12565606668724916</v>
      </c>
      <c r="G414">
        <v>0.13208703646950659</v>
      </c>
      <c r="H414">
        <v>0.1221001221001221</v>
      </c>
      <c r="I414">
        <v>0.11884498480243161</v>
      </c>
      <c r="J414">
        <v>0.13315217391304349</v>
      </c>
      <c r="K414">
        <v>0.11263818344786376</v>
      </c>
      <c r="L414">
        <v>0.13115237253168288</v>
      </c>
      <c r="M414">
        <v>0.12338963641568852</v>
      </c>
      <c r="N414">
        <v>8.9722222222222217E-2</v>
      </c>
      <c r="O414">
        <v>0.12155900790406106</v>
      </c>
      <c r="P414">
        <v>0.21625269978401729</v>
      </c>
    </row>
    <row r="415" spans="1:16" x14ac:dyDescent="0.25">
      <c r="A415" s="38">
        <f>+COUNTIF($B$1:B415,ESTADISTICAS!B$9)</f>
        <v>10</v>
      </c>
      <c r="B415">
        <v>20</v>
      </c>
      <c r="C415">
        <v>20238</v>
      </c>
      <c r="D415" t="s">
        <v>1606</v>
      </c>
      <c r="E415">
        <v>5.065176908752328E-2</v>
      </c>
      <c r="F415">
        <v>2.2609340252038548E-2</v>
      </c>
      <c r="G415">
        <v>3.6444775009297138E-2</v>
      </c>
      <c r="H415">
        <v>3.609973948641608E-2</v>
      </c>
      <c r="I415">
        <v>1.3775130305286671E-2</v>
      </c>
      <c r="J415">
        <v>0</v>
      </c>
      <c r="K415">
        <v>0</v>
      </c>
      <c r="L415">
        <v>0</v>
      </c>
      <c r="M415">
        <v>0</v>
      </c>
      <c r="N415">
        <v>7.010164738871364E-4</v>
      </c>
      <c r="O415">
        <v>0</v>
      </c>
      <c r="P415">
        <v>0</v>
      </c>
    </row>
    <row r="416" spans="1:16" x14ac:dyDescent="0.25">
      <c r="A416" s="38">
        <f>+COUNTIF($B$1:B416,ESTADISTICAS!B$9)</f>
        <v>11</v>
      </c>
      <c r="B416">
        <v>20</v>
      </c>
      <c r="C416">
        <v>20250</v>
      </c>
      <c r="D416" t="s">
        <v>1607</v>
      </c>
      <c r="E416">
        <v>1.977401129943503E-2</v>
      </c>
      <c r="F416">
        <v>1.0985238585650533E-2</v>
      </c>
      <c r="G416">
        <v>3.2096288866599799E-2</v>
      </c>
      <c r="H416">
        <v>2.0887728459530026E-2</v>
      </c>
      <c r="I416">
        <v>1.2755102040816327E-2</v>
      </c>
      <c r="J416">
        <v>0</v>
      </c>
      <c r="K416">
        <v>0</v>
      </c>
      <c r="L416">
        <v>0</v>
      </c>
      <c r="M416">
        <v>0</v>
      </c>
      <c r="N416">
        <v>8.021390374331551E-4</v>
      </c>
      <c r="O416">
        <v>0</v>
      </c>
      <c r="P416">
        <v>0</v>
      </c>
    </row>
    <row r="417" spans="1:16" x14ac:dyDescent="0.25">
      <c r="A417" s="38">
        <f>+COUNTIF($B$1:B417,ESTADISTICAS!B$9)</f>
        <v>12</v>
      </c>
      <c r="B417">
        <v>20</v>
      </c>
      <c r="C417">
        <v>20295</v>
      </c>
      <c r="D417" t="s">
        <v>1608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</row>
    <row r="418" spans="1:16" x14ac:dyDescent="0.25">
      <c r="A418" s="38">
        <f>+COUNTIF($B$1:B418,ESTADISTICAS!B$9)</f>
        <v>13</v>
      </c>
      <c r="B418">
        <v>20</v>
      </c>
      <c r="C418">
        <v>20310</v>
      </c>
      <c r="D418" t="s">
        <v>1609</v>
      </c>
      <c r="E418">
        <v>3.4749034749034749E-2</v>
      </c>
      <c r="F418">
        <v>0</v>
      </c>
      <c r="G418">
        <v>4.3383947939262474E-3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</row>
    <row r="419" spans="1:16" x14ac:dyDescent="0.25">
      <c r="A419" s="38">
        <f>+COUNTIF($B$1:B419,ESTADISTICAS!B$9)</f>
        <v>14</v>
      </c>
      <c r="B419">
        <v>20</v>
      </c>
      <c r="C419">
        <v>20383</v>
      </c>
      <c r="D419" t="s">
        <v>1610</v>
      </c>
      <c r="E419">
        <v>7.5700227100681302E-4</v>
      </c>
      <c r="F419">
        <v>0</v>
      </c>
      <c r="G419">
        <v>3.074670571010249E-2</v>
      </c>
      <c r="H419">
        <v>3.2703488372093026E-2</v>
      </c>
      <c r="I419">
        <v>3.214285714285714E-2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</row>
    <row r="420" spans="1:16" x14ac:dyDescent="0.25">
      <c r="A420" s="38">
        <f>+COUNTIF($B$1:B420,ESTADISTICAS!B$9)</f>
        <v>15</v>
      </c>
      <c r="B420">
        <v>20</v>
      </c>
      <c r="C420">
        <v>20400</v>
      </c>
      <c r="D420" t="s">
        <v>1611</v>
      </c>
      <c r="E420">
        <v>8.0890052356020939E-2</v>
      </c>
      <c r="F420">
        <v>7.4814245452216238E-2</v>
      </c>
      <c r="G420">
        <v>7.6341647770219193E-2</v>
      </c>
      <c r="H420">
        <v>6.5076999503229011E-2</v>
      </c>
      <c r="I420">
        <v>3.1548055759354363E-2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1.5387730309779307E-2</v>
      </c>
    </row>
    <row r="421" spans="1:16" x14ac:dyDescent="0.25">
      <c r="A421" s="38">
        <f>+COUNTIF($B$1:B421,ESTADISTICAS!B$9)</f>
        <v>16</v>
      </c>
      <c r="B421">
        <v>20</v>
      </c>
      <c r="C421">
        <v>20443</v>
      </c>
      <c r="D421" t="s">
        <v>2329</v>
      </c>
      <c r="E421">
        <v>1.1862396204033216E-3</v>
      </c>
      <c r="F421">
        <v>2.8901734104046242E-2</v>
      </c>
      <c r="G421">
        <v>2.844141069397042E-2</v>
      </c>
      <c r="H421">
        <v>2.7901785714285716E-2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</row>
    <row r="422" spans="1:16" x14ac:dyDescent="0.25">
      <c r="A422" s="38">
        <f>+COUNTIF($B$1:B422,ESTADISTICAS!B$9)</f>
        <v>17</v>
      </c>
      <c r="B422">
        <v>20</v>
      </c>
      <c r="C422">
        <v>20517</v>
      </c>
      <c r="D422" t="s">
        <v>1613</v>
      </c>
      <c r="E422">
        <v>2.1419828641370868E-2</v>
      </c>
      <c r="F422">
        <v>2.1511985248924399E-2</v>
      </c>
      <c r="G422">
        <v>2.0820575627679118E-2</v>
      </c>
      <c r="H422">
        <v>1.4180024660912454E-2</v>
      </c>
      <c r="I422">
        <v>1.2970969734403953E-2</v>
      </c>
      <c r="J422">
        <v>6.1576354679802959E-3</v>
      </c>
      <c r="K422">
        <v>5.5012224938875308E-3</v>
      </c>
      <c r="L422">
        <v>7.8455039227519618E-3</v>
      </c>
      <c r="M422">
        <v>0</v>
      </c>
      <c r="N422">
        <v>0</v>
      </c>
      <c r="O422">
        <v>0</v>
      </c>
      <c r="P422">
        <v>0</v>
      </c>
    </row>
    <row r="423" spans="1:16" x14ac:dyDescent="0.25">
      <c r="A423" s="38">
        <f>+COUNTIF($B$1:B423,ESTADISTICAS!B$9)</f>
        <v>18</v>
      </c>
      <c r="B423">
        <v>20</v>
      </c>
      <c r="C423">
        <v>20550</v>
      </c>
      <c r="D423" t="s">
        <v>1614</v>
      </c>
      <c r="E423">
        <v>5.7438253877082138E-4</v>
      </c>
      <c r="F423">
        <v>0</v>
      </c>
      <c r="G423">
        <v>0</v>
      </c>
      <c r="H423">
        <v>0</v>
      </c>
      <c r="I423">
        <v>0</v>
      </c>
      <c r="J423">
        <v>1.128668171557562E-3</v>
      </c>
      <c r="K423">
        <v>1.1129660545353367E-3</v>
      </c>
      <c r="L423">
        <v>0</v>
      </c>
      <c r="M423">
        <v>0</v>
      </c>
      <c r="N423">
        <v>0</v>
      </c>
      <c r="O423">
        <v>0</v>
      </c>
      <c r="P423">
        <v>1.4858841010401188E-3</v>
      </c>
    </row>
    <row r="424" spans="1:16" x14ac:dyDescent="0.25">
      <c r="A424" s="38">
        <f>+COUNTIF($B$1:B424,ESTADISTICAS!B$9)</f>
        <v>19</v>
      </c>
      <c r="B424">
        <v>20</v>
      </c>
      <c r="C424">
        <v>20570</v>
      </c>
      <c r="D424" t="s">
        <v>1615</v>
      </c>
      <c r="E424">
        <v>9.2807424593967518E-4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3.5790980672870435E-4</v>
      </c>
      <c r="O424">
        <v>0</v>
      </c>
      <c r="P424">
        <v>0</v>
      </c>
    </row>
    <row r="425" spans="1:16" x14ac:dyDescent="0.25">
      <c r="A425" s="38">
        <f>+COUNTIF($B$1:B425,ESTADISTICAS!B$9)</f>
        <v>20</v>
      </c>
      <c r="B425">
        <v>20</v>
      </c>
      <c r="C425">
        <v>20614</v>
      </c>
      <c r="D425" t="s">
        <v>1616</v>
      </c>
      <c r="E425">
        <v>0</v>
      </c>
      <c r="F425">
        <v>0</v>
      </c>
      <c r="G425">
        <v>0</v>
      </c>
      <c r="H425">
        <v>7.4515648286140089E-4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</row>
    <row r="426" spans="1:16" x14ac:dyDescent="0.25">
      <c r="A426" s="38">
        <f>+COUNTIF($B$1:B426,ESTADISTICAS!B$9)</f>
        <v>21</v>
      </c>
      <c r="B426">
        <v>20</v>
      </c>
      <c r="C426">
        <v>20621</v>
      </c>
      <c r="D426" t="s">
        <v>1617</v>
      </c>
      <c r="E426">
        <v>1.0074463425317565E-2</v>
      </c>
      <c r="F426">
        <v>9.8627787307032592E-3</v>
      </c>
      <c r="G426">
        <v>9.7292724196277498E-3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0.14134016843647015</v>
      </c>
      <c r="P426">
        <v>0.26495106922798117</v>
      </c>
    </row>
    <row r="427" spans="1:16" x14ac:dyDescent="0.25">
      <c r="A427" s="38">
        <f>+COUNTIF($B$1:B427,ESTADISTICAS!B$9)</f>
        <v>22</v>
      </c>
      <c r="B427">
        <v>20</v>
      </c>
      <c r="C427">
        <v>20710</v>
      </c>
      <c r="D427" t="s">
        <v>1618</v>
      </c>
      <c r="E427">
        <v>6.6884939195509821E-2</v>
      </c>
      <c r="F427">
        <v>3.763940520446097E-2</v>
      </c>
      <c r="G427">
        <v>3.0654900139340455E-2</v>
      </c>
      <c r="H427">
        <v>8.321775312066574E-3</v>
      </c>
      <c r="I427">
        <v>0</v>
      </c>
      <c r="J427">
        <v>0</v>
      </c>
      <c r="K427">
        <v>2.2512381809995496E-3</v>
      </c>
      <c r="L427">
        <v>0</v>
      </c>
      <c r="M427">
        <v>6.4766839378238338E-3</v>
      </c>
      <c r="N427">
        <v>0</v>
      </c>
      <c r="O427">
        <v>0</v>
      </c>
      <c r="P427">
        <v>0</v>
      </c>
    </row>
    <row r="428" spans="1:16" x14ac:dyDescent="0.25">
      <c r="A428" s="38">
        <f>+COUNTIF($B$1:B428,ESTADISTICAS!B$9)</f>
        <v>23</v>
      </c>
      <c r="B428">
        <v>20</v>
      </c>
      <c r="C428">
        <v>20750</v>
      </c>
      <c r="D428" t="s">
        <v>1619</v>
      </c>
      <c r="E428">
        <v>1.2928248222365869E-3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</row>
    <row r="429" spans="1:16" x14ac:dyDescent="0.25">
      <c r="A429" s="38">
        <f>+COUNTIF($B$1:B429,ESTADISTICAS!B$9)</f>
        <v>24</v>
      </c>
      <c r="B429">
        <v>20</v>
      </c>
      <c r="C429">
        <v>20770</v>
      </c>
      <c r="D429" t="s">
        <v>1620</v>
      </c>
      <c r="E429">
        <v>4.8590864917395527E-4</v>
      </c>
      <c r="F429">
        <v>0</v>
      </c>
      <c r="G429">
        <v>4.5641259698767686E-4</v>
      </c>
      <c r="H429">
        <v>8.9445438282647585E-4</v>
      </c>
      <c r="I429">
        <v>0</v>
      </c>
      <c r="J429">
        <v>0</v>
      </c>
      <c r="K429">
        <v>7.6077768385460695E-3</v>
      </c>
      <c r="L429">
        <v>0</v>
      </c>
      <c r="M429">
        <v>0</v>
      </c>
      <c r="N429">
        <v>0</v>
      </c>
      <c r="O429">
        <v>3.7050759540570581E-4</v>
      </c>
      <c r="P429">
        <v>0</v>
      </c>
    </row>
    <row r="430" spans="1:16" x14ac:dyDescent="0.25">
      <c r="A430" s="38">
        <f>+COUNTIF($B$1:B430,ESTADISTICAS!B$9)</f>
        <v>25</v>
      </c>
      <c r="B430">
        <v>20</v>
      </c>
      <c r="C430">
        <v>20787</v>
      </c>
      <c r="D430" t="s">
        <v>1621</v>
      </c>
      <c r="E430">
        <v>2.7429467084639499E-2</v>
      </c>
      <c r="F430">
        <v>2.7027027027027029E-2</v>
      </c>
      <c r="G430">
        <v>3.3734939759036145E-2</v>
      </c>
      <c r="H430">
        <v>3.4285714285714287E-2</v>
      </c>
      <c r="I430">
        <v>3.4118602761982128E-2</v>
      </c>
      <c r="J430">
        <v>8.0515297906602254E-4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</row>
    <row r="431" spans="1:16" x14ac:dyDescent="0.25">
      <c r="A431" s="38">
        <f>+COUNTIF($B$1:B431,ESTADISTICAS!B$9)</f>
        <v>25</v>
      </c>
      <c r="B431">
        <v>23</v>
      </c>
      <c r="C431">
        <v>23001</v>
      </c>
      <c r="D431" t="s">
        <v>1622</v>
      </c>
      <c r="E431">
        <v>0.53337410038101507</v>
      </c>
      <c r="F431">
        <v>0.54498924932223991</v>
      </c>
      <c r="G431">
        <v>0.58142627195744978</v>
      </c>
      <c r="H431">
        <v>0.66281809063979658</v>
      </c>
      <c r="I431">
        <v>0.70564506726980203</v>
      </c>
      <c r="J431">
        <v>0.75064698887878578</v>
      </c>
      <c r="K431">
        <v>0.74182038665143069</v>
      </c>
      <c r="L431">
        <v>0.75138662316476346</v>
      </c>
      <c r="M431">
        <v>0.75121939889441169</v>
      </c>
      <c r="N431">
        <v>0.76650264599387241</v>
      </c>
      <c r="O431">
        <v>0.88421003544114907</v>
      </c>
      <c r="P431">
        <v>0.84178422552459908</v>
      </c>
    </row>
    <row r="432" spans="1:16" x14ac:dyDescent="0.25">
      <c r="A432" s="38">
        <f>+COUNTIF($B$1:B432,ESTADISTICAS!B$9)</f>
        <v>25</v>
      </c>
      <c r="B432">
        <v>23</v>
      </c>
      <c r="C432">
        <v>23068</v>
      </c>
      <c r="D432" t="s">
        <v>2251</v>
      </c>
      <c r="E432">
        <v>2.3287361519330772E-2</v>
      </c>
      <c r="F432">
        <v>1.4821468672804851E-2</v>
      </c>
      <c r="G432">
        <v>1.2249443207126948E-2</v>
      </c>
      <c r="H432">
        <v>5.5642109948809259E-3</v>
      </c>
      <c r="I432">
        <v>4.0223463687150841E-3</v>
      </c>
      <c r="J432">
        <v>5.6458897922312557E-3</v>
      </c>
      <c r="K432">
        <v>2.2831050228310502E-4</v>
      </c>
      <c r="L432">
        <v>2.3073373327180433E-4</v>
      </c>
      <c r="M432">
        <v>0</v>
      </c>
      <c r="N432">
        <v>0</v>
      </c>
      <c r="O432">
        <v>4.7585058291696409E-4</v>
      </c>
      <c r="P432">
        <v>4.7846889952153111E-4</v>
      </c>
    </row>
    <row r="433" spans="1:16" x14ac:dyDescent="0.25">
      <c r="A433" s="38">
        <f>+COUNTIF($B$1:B433,ESTADISTICAS!B$9)</f>
        <v>25</v>
      </c>
      <c r="B433">
        <v>23</v>
      </c>
      <c r="C433">
        <v>23079</v>
      </c>
      <c r="D433" t="s">
        <v>1414</v>
      </c>
      <c r="E433">
        <v>0</v>
      </c>
      <c r="F433">
        <v>0</v>
      </c>
      <c r="G433">
        <v>0</v>
      </c>
      <c r="H433">
        <v>5.3134962805526033E-4</v>
      </c>
      <c r="I433">
        <v>0</v>
      </c>
      <c r="J433">
        <v>5.7833859095688745E-3</v>
      </c>
      <c r="K433">
        <v>0</v>
      </c>
      <c r="L433">
        <v>1.5756302521008404E-3</v>
      </c>
      <c r="M433">
        <v>0</v>
      </c>
      <c r="N433">
        <v>3.1512605042016808E-3</v>
      </c>
      <c r="O433">
        <v>0</v>
      </c>
      <c r="P433">
        <v>0</v>
      </c>
    </row>
    <row r="434" spans="1:16" x14ac:dyDescent="0.25">
      <c r="A434" s="38">
        <f>+COUNTIF($B$1:B434,ESTADISTICAS!B$9)</f>
        <v>25</v>
      </c>
      <c r="B434">
        <v>23</v>
      </c>
      <c r="C434">
        <v>23090</v>
      </c>
      <c r="D434" t="s">
        <v>1623</v>
      </c>
      <c r="E434">
        <v>0</v>
      </c>
      <c r="F434">
        <v>0</v>
      </c>
      <c r="G434">
        <v>7.27802037845706E-4</v>
      </c>
      <c r="H434">
        <v>7.2202166064981946E-4</v>
      </c>
      <c r="I434">
        <v>0</v>
      </c>
      <c r="J434">
        <v>1.4662756598240469E-3</v>
      </c>
      <c r="K434">
        <v>0</v>
      </c>
      <c r="L434">
        <v>2.9585798816568047E-3</v>
      </c>
      <c r="M434">
        <v>0</v>
      </c>
      <c r="N434">
        <v>5.2277819268110532E-3</v>
      </c>
      <c r="O434">
        <v>0</v>
      </c>
      <c r="P434">
        <v>0</v>
      </c>
    </row>
    <row r="435" spans="1:16" x14ac:dyDescent="0.25">
      <c r="A435" s="38">
        <f>+COUNTIF($B$1:B435,ESTADISTICAS!B$9)</f>
        <v>25</v>
      </c>
      <c r="B435">
        <v>23</v>
      </c>
      <c r="C435">
        <v>23162</v>
      </c>
      <c r="D435" t="s">
        <v>1624</v>
      </c>
      <c r="E435">
        <v>1.0314057248812144E-2</v>
      </c>
      <c r="F435">
        <v>6.8288763915987608E-2</v>
      </c>
      <c r="G435">
        <v>0.11486255275464811</v>
      </c>
      <c r="H435">
        <v>0.10881417537482962</v>
      </c>
      <c r="I435">
        <v>0.10845421577515865</v>
      </c>
      <c r="J435">
        <v>0.10784758448627807</v>
      </c>
      <c r="K435">
        <v>0</v>
      </c>
      <c r="L435">
        <v>8.640853866242762E-2</v>
      </c>
      <c r="M435">
        <v>9.7247497725204732E-2</v>
      </c>
      <c r="N435">
        <v>0.10323312535450936</v>
      </c>
      <c r="O435">
        <v>0.11137629276054097</v>
      </c>
      <c r="P435">
        <v>0.14014631915866485</v>
      </c>
    </row>
    <row r="436" spans="1:16" x14ac:dyDescent="0.25">
      <c r="A436" s="38">
        <f>+COUNTIF($B$1:B436,ESTADISTICAS!B$9)</f>
        <v>25</v>
      </c>
      <c r="B436">
        <v>23</v>
      </c>
      <c r="C436">
        <v>23168</v>
      </c>
      <c r="D436" t="s">
        <v>2252</v>
      </c>
      <c r="E436">
        <v>3.5610465116279071E-2</v>
      </c>
      <c r="F436">
        <v>0</v>
      </c>
      <c r="G436">
        <v>0</v>
      </c>
      <c r="H436">
        <v>0</v>
      </c>
      <c r="I436">
        <v>0</v>
      </c>
      <c r="J436">
        <v>3.5211267605633804E-3</v>
      </c>
      <c r="K436">
        <v>0</v>
      </c>
      <c r="L436">
        <v>2.086230876216968E-3</v>
      </c>
      <c r="M436">
        <v>0</v>
      </c>
      <c r="N436">
        <v>2.086230876216968E-3</v>
      </c>
      <c r="O436">
        <v>0</v>
      </c>
      <c r="P436">
        <v>0</v>
      </c>
    </row>
    <row r="437" spans="1:16" x14ac:dyDescent="0.25">
      <c r="A437" s="38">
        <f>+COUNTIF($B$1:B437,ESTADISTICAS!B$9)</f>
        <v>25</v>
      </c>
      <c r="B437">
        <v>23</v>
      </c>
      <c r="C437">
        <v>23182</v>
      </c>
      <c r="D437" t="s">
        <v>1625</v>
      </c>
      <c r="E437">
        <v>1.2683412086545635E-2</v>
      </c>
      <c r="F437">
        <v>1.8693918245264209E-2</v>
      </c>
      <c r="G437">
        <v>6.5162907268170424E-3</v>
      </c>
      <c r="H437">
        <v>5.3043697903510986E-3</v>
      </c>
      <c r="I437">
        <v>3.821656050955414E-3</v>
      </c>
      <c r="J437">
        <v>1.0504739943633103E-2</v>
      </c>
      <c r="K437">
        <v>0</v>
      </c>
      <c r="L437">
        <v>1.544799176107106E-3</v>
      </c>
      <c r="M437">
        <v>0</v>
      </c>
      <c r="N437">
        <v>3.3951423348132673E-3</v>
      </c>
      <c r="O437">
        <v>0</v>
      </c>
      <c r="P437">
        <v>0</v>
      </c>
    </row>
    <row r="438" spans="1:16" x14ac:dyDescent="0.25">
      <c r="A438" s="38">
        <f>+COUNTIF($B$1:B438,ESTADISTICAS!B$9)</f>
        <v>25</v>
      </c>
      <c r="B438">
        <v>23</v>
      </c>
      <c r="C438">
        <v>23189</v>
      </c>
      <c r="D438" t="s">
        <v>1626</v>
      </c>
      <c r="E438">
        <v>5.3718179995991183E-2</v>
      </c>
      <c r="F438">
        <v>7.1216028565760758E-2</v>
      </c>
      <c r="G438">
        <v>6.7177371832645841E-2</v>
      </c>
      <c r="H438">
        <v>8.5530169888693608E-2</v>
      </c>
      <c r="I438">
        <v>8.9808668488871535E-2</v>
      </c>
      <c r="J438">
        <v>3.5259549461312441E-3</v>
      </c>
      <c r="K438">
        <v>0.28834837191055318</v>
      </c>
      <c r="L438">
        <v>0.32945812807881775</v>
      </c>
      <c r="M438">
        <v>0.37259948525044545</v>
      </c>
      <c r="N438">
        <v>0.31032448377581123</v>
      </c>
      <c r="O438">
        <v>5.8904378558806208E-4</v>
      </c>
      <c r="P438">
        <v>0.12175452399685287</v>
      </c>
    </row>
    <row r="439" spans="1:16" x14ac:dyDescent="0.25">
      <c r="A439" s="38">
        <f>+COUNTIF($B$1:B439,ESTADISTICAS!B$9)</f>
        <v>25</v>
      </c>
      <c r="B439">
        <v>23</v>
      </c>
      <c r="C439">
        <v>23300</v>
      </c>
      <c r="D439" t="s">
        <v>1627</v>
      </c>
      <c r="E439">
        <v>0</v>
      </c>
      <c r="F439">
        <v>2.0636792452830188E-2</v>
      </c>
      <c r="G439">
        <v>2.0408163265306121E-2</v>
      </c>
      <c r="H439">
        <v>7.5845974329054842E-3</v>
      </c>
      <c r="I439">
        <v>4.0840140023337222E-3</v>
      </c>
      <c r="J439">
        <v>2.94811320754717E-3</v>
      </c>
      <c r="K439">
        <v>0</v>
      </c>
      <c r="L439">
        <v>3.6407766990291263E-3</v>
      </c>
      <c r="M439">
        <v>0</v>
      </c>
      <c r="N439">
        <v>5.47112462006079E-3</v>
      </c>
      <c r="O439">
        <v>0</v>
      </c>
      <c r="P439">
        <v>0</v>
      </c>
    </row>
    <row r="440" spans="1:16" x14ac:dyDescent="0.25">
      <c r="A440" s="38">
        <f>+COUNTIF($B$1:B440,ESTADISTICAS!B$9)</f>
        <v>25</v>
      </c>
      <c r="B440">
        <v>23</v>
      </c>
      <c r="C440">
        <v>23350</v>
      </c>
      <c r="D440" t="s">
        <v>1628</v>
      </c>
      <c r="E440">
        <v>6.8681318681318687E-4</v>
      </c>
      <c r="F440">
        <v>0</v>
      </c>
      <c r="G440">
        <v>2.2372881355932205E-2</v>
      </c>
      <c r="H440">
        <v>3.9189189189189191E-2</v>
      </c>
      <c r="I440">
        <v>3.657694962042788E-2</v>
      </c>
      <c r="J440">
        <v>3.4170153417015341E-2</v>
      </c>
      <c r="K440">
        <v>1.4820042342978124E-2</v>
      </c>
      <c r="L440">
        <v>7.1479628305932811E-4</v>
      </c>
      <c r="M440">
        <v>7.2886297376093293E-4</v>
      </c>
      <c r="N440">
        <v>0</v>
      </c>
      <c r="O440">
        <v>0</v>
      </c>
      <c r="P440">
        <v>0</v>
      </c>
    </row>
    <row r="441" spans="1:16" x14ac:dyDescent="0.25">
      <c r="A441" s="38">
        <f>+COUNTIF($B$1:B441,ESTADISTICAS!B$9)</f>
        <v>25</v>
      </c>
      <c r="B441">
        <v>23</v>
      </c>
      <c r="C441">
        <v>23417</v>
      </c>
      <c r="D441" t="s">
        <v>2253</v>
      </c>
      <c r="E441">
        <v>0.10336516176879577</v>
      </c>
      <c r="F441">
        <v>0.15312616997379258</v>
      </c>
      <c r="G441">
        <v>0.19182897862232778</v>
      </c>
      <c r="H441">
        <v>0.21176697903584193</v>
      </c>
      <c r="I441">
        <v>0.22590450044121974</v>
      </c>
      <c r="J441">
        <v>0.13072090936284775</v>
      </c>
      <c r="K441">
        <v>0.13984596676124847</v>
      </c>
      <c r="L441">
        <v>0.18903066474583247</v>
      </c>
      <c r="M441">
        <v>0.20590390453260757</v>
      </c>
      <c r="N441">
        <v>0.18139876271364161</v>
      </c>
      <c r="O441">
        <v>9.2210526315789479E-2</v>
      </c>
      <c r="P441">
        <v>0.16691331923890063</v>
      </c>
    </row>
    <row r="442" spans="1:16" x14ac:dyDescent="0.25">
      <c r="A442" s="38">
        <f>+COUNTIF($B$1:B442,ESTADISTICAS!B$9)</f>
        <v>25</v>
      </c>
      <c r="B442">
        <v>23</v>
      </c>
      <c r="C442">
        <v>23419</v>
      </c>
      <c r="D442" t="s">
        <v>1629</v>
      </c>
      <c r="E442">
        <v>2.214765100671141E-2</v>
      </c>
      <c r="F442">
        <v>2.1428571428571429E-2</v>
      </c>
      <c r="G442">
        <v>4.0378548895899057E-2</v>
      </c>
      <c r="H442">
        <v>1.6707920792079209E-2</v>
      </c>
      <c r="I442">
        <v>1.4652014652014652E-2</v>
      </c>
      <c r="J442">
        <v>1.7031630170316302E-2</v>
      </c>
      <c r="K442">
        <v>0</v>
      </c>
      <c r="L442">
        <v>1.2077294685990338E-3</v>
      </c>
      <c r="M442">
        <v>0</v>
      </c>
      <c r="N442">
        <v>0</v>
      </c>
      <c r="O442">
        <v>1.7431725740848344E-3</v>
      </c>
      <c r="P442">
        <v>0</v>
      </c>
    </row>
    <row r="443" spans="1:16" x14ac:dyDescent="0.25">
      <c r="A443" s="38">
        <f>+COUNTIF($B$1:B443,ESTADISTICAS!B$9)</f>
        <v>25</v>
      </c>
      <c r="B443">
        <v>23</v>
      </c>
      <c r="C443">
        <v>23464</v>
      </c>
      <c r="D443" t="s">
        <v>1630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6.8415051311288486E-3</v>
      </c>
      <c r="K443">
        <v>5.6785917092561046E-4</v>
      </c>
      <c r="L443">
        <v>1.7113519680547634E-3</v>
      </c>
      <c r="M443">
        <v>0</v>
      </c>
      <c r="N443">
        <v>2.2714366837024418E-3</v>
      </c>
      <c r="O443">
        <v>0</v>
      </c>
      <c r="P443">
        <v>0</v>
      </c>
    </row>
    <row r="444" spans="1:16" x14ac:dyDescent="0.25">
      <c r="A444" s="38">
        <f>+COUNTIF($B$1:B444,ESTADISTICAS!B$9)</f>
        <v>25</v>
      </c>
      <c r="B444">
        <v>23</v>
      </c>
      <c r="C444">
        <v>23466</v>
      </c>
      <c r="D444" t="s">
        <v>2254</v>
      </c>
      <c r="E444">
        <v>0.12639885222381636</v>
      </c>
      <c r="F444">
        <v>0.13283349837317868</v>
      </c>
      <c r="G444">
        <v>0.16528809757465301</v>
      </c>
      <c r="H444">
        <v>0.16294331192404357</v>
      </c>
      <c r="I444">
        <v>0.12074475475892733</v>
      </c>
      <c r="J444">
        <v>3.4330621811664137E-2</v>
      </c>
      <c r="K444">
        <v>5.3610503282275714E-2</v>
      </c>
      <c r="L444">
        <v>4.3448744059742021E-2</v>
      </c>
      <c r="M444">
        <v>2.9970564624029972E-2</v>
      </c>
      <c r="N444">
        <v>2.1644450310149135E-2</v>
      </c>
      <c r="O444">
        <v>1.9918752457082953E-2</v>
      </c>
      <c r="P444">
        <v>3.2104637336504163E-2</v>
      </c>
    </row>
    <row r="445" spans="1:16" x14ac:dyDescent="0.25">
      <c r="A445" s="38">
        <f>+COUNTIF($B$1:B445,ESTADISTICAS!B$9)</f>
        <v>25</v>
      </c>
      <c r="B445">
        <v>23</v>
      </c>
      <c r="C445">
        <v>23500</v>
      </c>
      <c r="D445" t="s">
        <v>1631</v>
      </c>
      <c r="E445">
        <v>2.843601895734597E-2</v>
      </c>
      <c r="F445">
        <v>3.8327526132404179E-2</v>
      </c>
      <c r="G445">
        <v>2.0626432391138275E-2</v>
      </c>
      <c r="H445">
        <v>2.0462296324365289E-2</v>
      </c>
      <c r="I445">
        <v>4.8652694610778445E-3</v>
      </c>
      <c r="J445">
        <v>1.8621973929236499E-3</v>
      </c>
      <c r="K445">
        <v>1.849796522382538E-2</v>
      </c>
      <c r="L445">
        <v>2.4778106508875741E-2</v>
      </c>
      <c r="M445">
        <v>2.8308823529411765E-2</v>
      </c>
      <c r="N445">
        <v>1.4887436456063908E-2</v>
      </c>
      <c r="O445">
        <v>0</v>
      </c>
      <c r="P445">
        <v>2.5216138328530259E-3</v>
      </c>
    </row>
    <row r="446" spans="1:16" x14ac:dyDescent="0.25">
      <c r="A446" s="38">
        <f>+COUNTIF($B$1:B446,ESTADISTICAS!B$9)</f>
        <v>25</v>
      </c>
      <c r="B446">
        <v>23</v>
      </c>
      <c r="C446">
        <v>23555</v>
      </c>
      <c r="D446" t="s">
        <v>1632</v>
      </c>
      <c r="E446">
        <v>6.9525111035189616E-2</v>
      </c>
      <c r="F446">
        <v>7.8722677595628412E-2</v>
      </c>
      <c r="G446">
        <v>9.0534979423868317E-2</v>
      </c>
      <c r="H446">
        <v>7.8251856970115732E-2</v>
      </c>
      <c r="I446">
        <v>6.8462206776715898E-2</v>
      </c>
      <c r="J446">
        <v>1.7678977769998251E-2</v>
      </c>
      <c r="K446">
        <v>7.4889867841409691E-2</v>
      </c>
      <c r="L446">
        <v>6.6666666666666666E-2</v>
      </c>
      <c r="M446">
        <v>6.3864042933810372E-2</v>
      </c>
      <c r="N446">
        <v>5.2679054663539601E-2</v>
      </c>
      <c r="O446">
        <v>0</v>
      </c>
      <c r="P446">
        <v>1.5251745681734657E-2</v>
      </c>
    </row>
    <row r="447" spans="1:16" x14ac:dyDescent="0.25">
      <c r="A447" s="38">
        <f>+COUNTIF($B$1:B447,ESTADISTICAS!B$9)</f>
        <v>25</v>
      </c>
      <c r="B447">
        <v>23</v>
      </c>
      <c r="C447">
        <v>23570</v>
      </c>
      <c r="D447" t="s">
        <v>1633</v>
      </c>
      <c r="E447">
        <v>3.3806626098715348E-4</v>
      </c>
      <c r="F447">
        <v>0</v>
      </c>
      <c r="G447">
        <v>1.1382113821138212E-2</v>
      </c>
      <c r="H447">
        <v>2.5764895330112722E-3</v>
      </c>
      <c r="I447">
        <v>2.232142857142857E-3</v>
      </c>
      <c r="J447">
        <v>4.1139240506329116E-3</v>
      </c>
      <c r="K447">
        <v>0</v>
      </c>
      <c r="L447">
        <v>2.2040302267002519E-3</v>
      </c>
      <c r="M447">
        <v>0</v>
      </c>
      <c r="N447">
        <v>1.2403100775193799E-3</v>
      </c>
      <c r="O447">
        <v>0</v>
      </c>
      <c r="P447">
        <v>0</v>
      </c>
    </row>
    <row r="448" spans="1:16" x14ac:dyDescent="0.25">
      <c r="A448" s="38">
        <f>+COUNTIF($B$1:B448,ESTADISTICAS!B$9)</f>
        <v>25</v>
      </c>
      <c r="B448">
        <v>23</v>
      </c>
      <c r="C448">
        <v>23574</v>
      </c>
      <c r="D448" t="s">
        <v>1634</v>
      </c>
      <c r="E448">
        <v>1.6862544711292796E-2</v>
      </c>
      <c r="F448">
        <v>1.6675088428499241E-2</v>
      </c>
      <c r="G448">
        <v>3.8024691358024693E-2</v>
      </c>
      <c r="H448">
        <v>2.1473889702293802E-2</v>
      </c>
      <c r="I448">
        <v>2.1286889211417512E-2</v>
      </c>
      <c r="J448">
        <v>9.6478533526290404E-4</v>
      </c>
      <c r="K448">
        <v>7.7182826821032323E-3</v>
      </c>
      <c r="L448">
        <v>1.9175455417066157E-2</v>
      </c>
      <c r="M448">
        <v>2.2781205505457997E-2</v>
      </c>
      <c r="N448">
        <v>1.7781937295273748E-2</v>
      </c>
      <c r="O448">
        <v>0</v>
      </c>
      <c r="P448">
        <v>5.5452865064695009E-3</v>
      </c>
    </row>
    <row r="449" spans="1:16" x14ac:dyDescent="0.25">
      <c r="A449" s="38">
        <f>+COUNTIF($B$1:B449,ESTADISTICAS!B$9)</f>
        <v>25</v>
      </c>
      <c r="B449">
        <v>23</v>
      </c>
      <c r="C449">
        <v>23580</v>
      </c>
      <c r="D449" t="s">
        <v>1635</v>
      </c>
      <c r="E449">
        <v>5.5202870549268563E-4</v>
      </c>
      <c r="F449">
        <v>2.0224104946706751E-2</v>
      </c>
      <c r="G449">
        <v>2.3568100849547823E-2</v>
      </c>
      <c r="H449">
        <v>2.3007395234182416E-2</v>
      </c>
      <c r="I449">
        <v>1.8498367791077257E-2</v>
      </c>
      <c r="J449">
        <v>8.3400591875168149E-3</v>
      </c>
      <c r="K449">
        <v>0</v>
      </c>
      <c r="L449">
        <v>2.6399155227032733E-4</v>
      </c>
      <c r="M449">
        <v>0</v>
      </c>
      <c r="N449">
        <v>1.2906556530717604E-3</v>
      </c>
      <c r="O449">
        <v>2.5542784163473821E-4</v>
      </c>
      <c r="P449">
        <v>2.5516713447307985E-4</v>
      </c>
    </row>
    <row r="450" spans="1:16" x14ac:dyDescent="0.25">
      <c r="A450" s="38">
        <f>+COUNTIF($B$1:B450,ESTADISTICAS!B$9)</f>
        <v>25</v>
      </c>
      <c r="B450">
        <v>23</v>
      </c>
      <c r="C450">
        <v>23586</v>
      </c>
      <c r="D450" t="s">
        <v>2255</v>
      </c>
      <c r="E450">
        <v>0</v>
      </c>
      <c r="F450">
        <v>0</v>
      </c>
      <c r="G450">
        <v>2.0661157024793389E-2</v>
      </c>
      <c r="H450">
        <v>3.8043478260869568E-2</v>
      </c>
      <c r="I450">
        <v>2.5920873124147339E-2</v>
      </c>
      <c r="J450">
        <v>4.5733788395904439E-2</v>
      </c>
      <c r="K450">
        <v>6.779661016949153E-4</v>
      </c>
      <c r="L450">
        <v>1.3550135501355014E-3</v>
      </c>
      <c r="M450">
        <v>0</v>
      </c>
      <c r="N450">
        <v>1.3559322033898306E-3</v>
      </c>
      <c r="O450">
        <v>6.779661016949153E-4</v>
      </c>
      <c r="P450">
        <v>0</v>
      </c>
    </row>
    <row r="451" spans="1:16" x14ac:dyDescent="0.25">
      <c r="A451" s="38">
        <f>+COUNTIF($B$1:B451,ESTADISTICAS!B$9)</f>
        <v>25</v>
      </c>
      <c r="B451">
        <v>23</v>
      </c>
      <c r="C451">
        <v>23660</v>
      </c>
      <c r="D451" t="s">
        <v>1637</v>
      </c>
      <c r="E451">
        <v>0.12863165090577647</v>
      </c>
      <c r="F451">
        <v>0.16181266164398966</v>
      </c>
      <c r="G451">
        <v>0.17035472033804069</v>
      </c>
      <c r="H451">
        <v>0.20083912995473116</v>
      </c>
      <c r="I451">
        <v>0.20802115469369767</v>
      </c>
      <c r="J451">
        <v>0.13309866901330986</v>
      </c>
      <c r="K451">
        <v>0.19988974641675855</v>
      </c>
      <c r="L451">
        <v>0.17263807738948297</v>
      </c>
      <c r="M451">
        <v>0.14329840044125758</v>
      </c>
      <c r="N451">
        <v>0.15284803166923247</v>
      </c>
      <c r="O451">
        <v>0.11256602112676056</v>
      </c>
      <c r="P451">
        <v>0.21006080707573244</v>
      </c>
    </row>
    <row r="452" spans="1:16" x14ac:dyDescent="0.25">
      <c r="A452" s="38">
        <f>+COUNTIF($B$1:B452,ESTADISTICAS!B$9)</f>
        <v>25</v>
      </c>
      <c r="B452">
        <v>23</v>
      </c>
      <c r="C452">
        <v>23670</v>
      </c>
      <c r="D452" t="s">
        <v>2256</v>
      </c>
      <c r="E452">
        <v>1.2800819252432157E-2</v>
      </c>
      <c r="F452">
        <v>0</v>
      </c>
      <c r="G452">
        <v>2.3934897079942556E-4</v>
      </c>
      <c r="H452">
        <v>0</v>
      </c>
      <c r="I452">
        <v>0</v>
      </c>
      <c r="J452">
        <v>3.3928975344944584E-3</v>
      </c>
      <c r="K452">
        <v>0</v>
      </c>
      <c r="L452">
        <v>4.4257579110422663E-4</v>
      </c>
      <c r="M452">
        <v>1.3025838137945762E-2</v>
      </c>
      <c r="N452">
        <v>2.0276100086281276E-2</v>
      </c>
      <c r="O452">
        <v>2.2169093675287979E-2</v>
      </c>
      <c r="P452">
        <v>1.1703511053315995E-2</v>
      </c>
    </row>
    <row r="453" spans="1:16" x14ac:dyDescent="0.25">
      <c r="A453" s="38">
        <f>+COUNTIF($B$1:B453,ESTADISTICAS!B$9)</f>
        <v>25</v>
      </c>
      <c r="B453">
        <v>23</v>
      </c>
      <c r="C453">
        <v>23672</v>
      </c>
      <c r="D453" t="s">
        <v>1638</v>
      </c>
      <c r="E453">
        <v>0</v>
      </c>
      <c r="F453">
        <v>7.7057793345008761E-3</v>
      </c>
      <c r="G453">
        <v>0</v>
      </c>
      <c r="H453">
        <v>3.4376074252320387E-4</v>
      </c>
      <c r="I453">
        <v>0</v>
      </c>
      <c r="J453">
        <v>5.7901907356948225E-3</v>
      </c>
      <c r="K453">
        <v>3.3886818027787193E-4</v>
      </c>
      <c r="L453">
        <v>6.7159167226326397E-4</v>
      </c>
      <c r="M453">
        <v>0</v>
      </c>
      <c r="N453">
        <v>1.0599536270288175E-2</v>
      </c>
      <c r="O453">
        <v>3.4562211981566823E-2</v>
      </c>
      <c r="P453">
        <v>4.1886543535620054E-2</v>
      </c>
    </row>
    <row r="454" spans="1:16" x14ac:dyDescent="0.25">
      <c r="A454" s="38">
        <f>+COUNTIF($B$1:B454,ESTADISTICAS!B$9)</f>
        <v>25</v>
      </c>
      <c r="B454">
        <v>23</v>
      </c>
      <c r="C454">
        <v>23675</v>
      </c>
      <c r="D454" t="s">
        <v>1639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2.8696194635059263E-2</v>
      </c>
      <c r="K454">
        <v>3.0274656679151062E-2</v>
      </c>
      <c r="L454">
        <v>3.1572366364488902E-2</v>
      </c>
      <c r="M454">
        <v>3.0634573304157548E-2</v>
      </c>
      <c r="N454">
        <v>3.2601880877742948E-2</v>
      </c>
      <c r="O454">
        <v>3.1476235442241108E-4</v>
      </c>
      <c r="P454">
        <v>7.5495438817238126E-3</v>
      </c>
    </row>
    <row r="455" spans="1:16" x14ac:dyDescent="0.25">
      <c r="A455" s="38">
        <f>+COUNTIF($B$1:B455,ESTADISTICAS!B$9)</f>
        <v>25</v>
      </c>
      <c r="B455">
        <v>23</v>
      </c>
      <c r="C455">
        <v>23678</v>
      </c>
      <c r="D455" t="s">
        <v>1317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1.3297872340425532E-3</v>
      </c>
      <c r="K455">
        <v>0</v>
      </c>
      <c r="L455">
        <v>2.2261798753339269E-3</v>
      </c>
      <c r="M455">
        <v>0</v>
      </c>
      <c r="N455">
        <v>1.321003963011889E-3</v>
      </c>
      <c r="O455">
        <v>0</v>
      </c>
      <c r="P455">
        <v>0</v>
      </c>
    </row>
    <row r="456" spans="1:16" x14ac:dyDescent="0.25">
      <c r="A456" s="38">
        <f>+COUNTIF($B$1:B456,ESTADISTICAS!B$9)</f>
        <v>25</v>
      </c>
      <c r="B456">
        <v>23</v>
      </c>
      <c r="C456">
        <v>23682</v>
      </c>
      <c r="D456" t="s">
        <v>2330</v>
      </c>
      <c r="E456">
        <v>3.5000000000000003E-2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</row>
    <row r="457" spans="1:16" x14ac:dyDescent="0.25">
      <c r="A457" s="38">
        <f>+COUNTIF($B$1:B457,ESTADISTICAS!B$9)</f>
        <v>25</v>
      </c>
      <c r="B457">
        <v>23</v>
      </c>
      <c r="C457">
        <v>23686</v>
      </c>
      <c r="D457" t="s">
        <v>2257</v>
      </c>
      <c r="E457">
        <v>2.390057361376673E-4</v>
      </c>
      <c r="F457">
        <v>0</v>
      </c>
      <c r="G457">
        <v>0</v>
      </c>
      <c r="H457">
        <v>1.70624855891169E-2</v>
      </c>
      <c r="I457">
        <v>2.4423963133640553E-2</v>
      </c>
      <c r="J457">
        <v>2.0852641334569044E-2</v>
      </c>
      <c r="K457">
        <v>0</v>
      </c>
      <c r="L457">
        <v>4.2293233082706765E-3</v>
      </c>
      <c r="M457">
        <v>5.4502369668246444E-3</v>
      </c>
      <c r="N457">
        <v>2.5803424818203143E-3</v>
      </c>
      <c r="O457">
        <v>4.6685340802987864E-4</v>
      </c>
      <c r="P457">
        <v>0</v>
      </c>
    </row>
    <row r="458" spans="1:16" x14ac:dyDescent="0.25">
      <c r="A458" s="38">
        <f>+COUNTIF($B$1:B458,ESTADISTICAS!B$9)</f>
        <v>25</v>
      </c>
      <c r="B458">
        <v>23</v>
      </c>
      <c r="C458">
        <v>23807</v>
      </c>
      <c r="D458" t="s">
        <v>1640</v>
      </c>
      <c r="E458">
        <v>1.8591819599376273E-2</v>
      </c>
      <c r="F458">
        <v>1.1568276684555755E-2</v>
      </c>
      <c r="G458">
        <v>1.6785714285714286E-2</v>
      </c>
      <c r="H458">
        <v>3.2972265206523035E-2</v>
      </c>
      <c r="I458">
        <v>5.5925749643027128E-2</v>
      </c>
      <c r="J458">
        <v>3.7922016167379932E-2</v>
      </c>
      <c r="K458">
        <v>3.5277348853783107E-2</v>
      </c>
      <c r="L458">
        <v>3.0245522476574548E-2</v>
      </c>
      <c r="M458">
        <v>1.7278106508875738E-2</v>
      </c>
      <c r="N458">
        <v>2.0760028149190712E-2</v>
      </c>
      <c r="O458">
        <v>1.6693906140555687E-2</v>
      </c>
      <c r="P458">
        <v>1.0414228879007724E-2</v>
      </c>
    </row>
    <row r="459" spans="1:16" x14ac:dyDescent="0.25">
      <c r="A459" s="38">
        <f>+COUNTIF($B$1:B459,ESTADISTICAS!B$9)</f>
        <v>25</v>
      </c>
      <c r="B459">
        <v>23</v>
      </c>
      <c r="C459">
        <v>23815</v>
      </c>
      <c r="D459" t="s">
        <v>2258</v>
      </c>
      <c r="E459">
        <v>0</v>
      </c>
      <c r="F459">
        <v>0</v>
      </c>
      <c r="G459">
        <v>0</v>
      </c>
      <c r="H459">
        <v>0</v>
      </c>
      <c r="I459">
        <v>3.1426094495015169E-2</v>
      </c>
      <c r="J459">
        <v>3.38123415046492E-2</v>
      </c>
      <c r="K459">
        <v>2.9042224510813595E-2</v>
      </c>
      <c r="L459">
        <v>2.1568232211247731E-2</v>
      </c>
      <c r="M459">
        <v>0</v>
      </c>
      <c r="N459">
        <v>4.3224957714715281E-3</v>
      </c>
      <c r="O459">
        <v>0</v>
      </c>
      <c r="P459">
        <v>0</v>
      </c>
    </row>
    <row r="460" spans="1:16" x14ac:dyDescent="0.25">
      <c r="A460" s="38">
        <f>+COUNTIF($B$1:B460,ESTADISTICAS!B$9)</f>
        <v>25</v>
      </c>
      <c r="B460">
        <v>23</v>
      </c>
      <c r="C460">
        <v>23855</v>
      </c>
      <c r="D460" t="s">
        <v>1641</v>
      </c>
      <c r="E460">
        <v>2.4727039177906231E-2</v>
      </c>
      <c r="F460">
        <v>5.5573299265410409E-2</v>
      </c>
      <c r="G460">
        <v>7.0467648942985267E-2</v>
      </c>
      <c r="H460">
        <v>3.4935897435897437E-2</v>
      </c>
      <c r="I460">
        <v>2.9176017954472586E-2</v>
      </c>
      <c r="J460">
        <v>2.5649246553382493E-2</v>
      </c>
      <c r="K460">
        <v>2.4115755627009645E-2</v>
      </c>
      <c r="L460">
        <v>9.658725048293626E-3</v>
      </c>
      <c r="M460">
        <v>1.2281835811247576E-2</v>
      </c>
      <c r="N460">
        <v>1.7102291061632784E-2</v>
      </c>
      <c r="O460">
        <v>1.6170763260025874E-2</v>
      </c>
      <c r="P460">
        <v>0</v>
      </c>
    </row>
    <row r="461" spans="1:16" x14ac:dyDescent="0.25">
      <c r="A461" s="38">
        <f>+COUNTIF($B$1:B461,ESTADISTICAS!B$9)</f>
        <v>25</v>
      </c>
      <c r="B461">
        <v>25</v>
      </c>
      <c r="C461">
        <v>25001</v>
      </c>
      <c r="D461" t="s">
        <v>1642</v>
      </c>
      <c r="E461">
        <v>0.10237388724035608</v>
      </c>
      <c r="F461">
        <v>4.9715909090909088E-2</v>
      </c>
      <c r="G461">
        <v>7.0460704607046065E-2</v>
      </c>
      <c r="H461">
        <v>6.464379947229551E-2</v>
      </c>
      <c r="I461">
        <v>0</v>
      </c>
      <c r="J461">
        <v>1.8963337547408345E-2</v>
      </c>
      <c r="K461">
        <v>0</v>
      </c>
      <c r="L461">
        <v>0</v>
      </c>
      <c r="M461">
        <v>0</v>
      </c>
      <c r="N461">
        <v>4.9813200498132005E-3</v>
      </c>
      <c r="O461">
        <v>0</v>
      </c>
      <c r="P461">
        <v>0</v>
      </c>
    </row>
    <row r="462" spans="1:16" x14ac:dyDescent="0.25">
      <c r="A462" s="38">
        <f>+COUNTIF($B$1:B462,ESTADISTICAS!B$9)</f>
        <v>25</v>
      </c>
      <c r="B462">
        <v>25</v>
      </c>
      <c r="C462">
        <v>25019</v>
      </c>
      <c r="D462" t="s">
        <v>1643</v>
      </c>
      <c r="E462">
        <v>0.11389521640091116</v>
      </c>
      <c r="F462">
        <v>0.13118279569892474</v>
      </c>
      <c r="G462">
        <v>7.08502024291498E-2</v>
      </c>
      <c r="H462">
        <v>3.1067961165048542E-2</v>
      </c>
      <c r="I462">
        <v>0</v>
      </c>
      <c r="J462">
        <v>1.869158878504673E-3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</row>
    <row r="463" spans="1:16" x14ac:dyDescent="0.25">
      <c r="A463" s="38">
        <f>+COUNTIF($B$1:B463,ESTADISTICAS!B$9)</f>
        <v>25</v>
      </c>
      <c r="B463">
        <v>25</v>
      </c>
      <c r="C463">
        <v>25035</v>
      </c>
      <c r="D463" t="s">
        <v>1644</v>
      </c>
      <c r="E463">
        <v>5.5485498108448932E-2</v>
      </c>
      <c r="F463">
        <v>0.11017964071856287</v>
      </c>
      <c r="G463">
        <v>0.11824324324324324</v>
      </c>
      <c r="H463">
        <v>5.5913978494623658E-2</v>
      </c>
      <c r="I463">
        <v>2.0703933747412008E-2</v>
      </c>
      <c r="J463">
        <v>0</v>
      </c>
      <c r="K463">
        <v>0</v>
      </c>
      <c r="L463">
        <v>9.6153846153846159E-4</v>
      </c>
      <c r="M463">
        <v>0</v>
      </c>
      <c r="N463">
        <v>1.0018214936247723E-2</v>
      </c>
      <c r="O463">
        <v>3.5335689045936395E-3</v>
      </c>
      <c r="P463">
        <v>0</v>
      </c>
    </row>
    <row r="464" spans="1:16" x14ac:dyDescent="0.25">
      <c r="A464" s="38">
        <f>+COUNTIF($B$1:B464,ESTADISTICAS!B$9)</f>
        <v>25</v>
      </c>
      <c r="B464">
        <v>25</v>
      </c>
      <c r="C464">
        <v>25040</v>
      </c>
      <c r="D464" t="s">
        <v>1645</v>
      </c>
      <c r="E464">
        <v>2.6285714285714287E-2</v>
      </c>
      <c r="F464">
        <v>2.59009009009009E-2</v>
      </c>
      <c r="G464">
        <v>1.89520624303233E-2</v>
      </c>
      <c r="H464">
        <v>1.8538713195201745E-2</v>
      </c>
      <c r="I464">
        <v>9.7932535364526653E-3</v>
      </c>
      <c r="J464">
        <v>0</v>
      </c>
      <c r="K464">
        <v>1.0775862068965517E-3</v>
      </c>
      <c r="L464">
        <v>1.0729613733905579E-3</v>
      </c>
      <c r="M464">
        <v>0</v>
      </c>
      <c r="N464">
        <v>1.053740779768177E-3</v>
      </c>
      <c r="O464">
        <v>0</v>
      </c>
      <c r="P464">
        <v>0</v>
      </c>
    </row>
    <row r="465" spans="1:16" x14ac:dyDescent="0.25">
      <c r="A465" s="38">
        <f>+COUNTIF($B$1:B465,ESTADISTICAS!B$9)</f>
        <v>25</v>
      </c>
      <c r="B465">
        <v>25</v>
      </c>
      <c r="C465">
        <v>25053</v>
      </c>
      <c r="D465" t="s">
        <v>1646</v>
      </c>
      <c r="E465">
        <v>0.55047821466524971</v>
      </c>
      <c r="F465">
        <v>0.71120689655172409</v>
      </c>
      <c r="G465">
        <v>1.0462555066079295</v>
      </c>
      <c r="H465">
        <v>1.2265625</v>
      </c>
      <c r="I465">
        <v>1.0914285714285714</v>
      </c>
      <c r="J465">
        <v>1.0306242638398115</v>
      </c>
      <c r="K465">
        <v>0.90059880239520962</v>
      </c>
      <c r="L465">
        <v>0.12911084043848964</v>
      </c>
      <c r="M465">
        <v>7.6249999999999998E-2</v>
      </c>
      <c r="N465">
        <v>3.8022813688212927E-2</v>
      </c>
      <c r="O465">
        <v>2.6751592356687899E-2</v>
      </c>
      <c r="P465">
        <v>2.509410288582183E-3</v>
      </c>
    </row>
    <row r="466" spans="1:16" x14ac:dyDescent="0.25">
      <c r="A466" s="38">
        <f>+COUNTIF($B$1:B466,ESTADISTICAS!B$9)</f>
        <v>25</v>
      </c>
      <c r="B466">
        <v>25</v>
      </c>
      <c r="C466">
        <v>25086</v>
      </c>
      <c r="D466" t="s">
        <v>1647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6.7567567567567571E-3</v>
      </c>
      <c r="O466">
        <v>0</v>
      </c>
      <c r="P466">
        <v>0</v>
      </c>
    </row>
    <row r="467" spans="1:16" x14ac:dyDescent="0.25">
      <c r="A467" s="38">
        <f>+COUNTIF($B$1:B467,ESTADISTICAS!B$9)</f>
        <v>25</v>
      </c>
      <c r="B467">
        <v>25</v>
      </c>
      <c r="C467">
        <v>25095</v>
      </c>
      <c r="D467" t="s">
        <v>1648</v>
      </c>
      <c r="E467">
        <v>0.90963855421686746</v>
      </c>
      <c r="F467">
        <v>1.0188679245283019</v>
      </c>
      <c r="G467">
        <v>0.96103896103896103</v>
      </c>
      <c r="H467">
        <v>0.75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</row>
    <row r="468" spans="1:16" x14ac:dyDescent="0.25">
      <c r="A468" s="38">
        <f>+COUNTIF($B$1:B468,ESTADISTICAS!B$9)</f>
        <v>25</v>
      </c>
      <c r="B468">
        <v>25</v>
      </c>
      <c r="C468">
        <v>25099</v>
      </c>
      <c r="D468" t="s">
        <v>1649</v>
      </c>
      <c r="E468">
        <v>6.4891846921797003E-2</v>
      </c>
      <c r="F468">
        <v>0.23323170731707318</v>
      </c>
      <c r="G468">
        <v>0.18543956043956045</v>
      </c>
      <c r="H468">
        <v>0</v>
      </c>
      <c r="I468">
        <v>0</v>
      </c>
      <c r="J468">
        <v>0</v>
      </c>
      <c r="K468">
        <v>1.1148272017837235E-3</v>
      </c>
      <c r="L468">
        <v>0</v>
      </c>
      <c r="M468">
        <v>0</v>
      </c>
      <c r="N468">
        <v>0</v>
      </c>
      <c r="O468">
        <v>1.9230769230769232E-3</v>
      </c>
      <c r="P468">
        <v>0</v>
      </c>
    </row>
    <row r="469" spans="1:16" x14ac:dyDescent="0.25">
      <c r="A469" s="38">
        <f>+COUNTIF($B$1:B469,ESTADISTICAS!B$9)</f>
        <v>25</v>
      </c>
      <c r="B469">
        <v>25</v>
      </c>
      <c r="C469">
        <v>25120</v>
      </c>
      <c r="D469" t="s">
        <v>1650</v>
      </c>
      <c r="E469">
        <v>0.10465116279069768</v>
      </c>
      <c r="F469">
        <v>4.3360433604336043E-2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</row>
    <row r="470" spans="1:16" x14ac:dyDescent="0.25">
      <c r="A470" s="38">
        <f>+COUNTIF($B$1:B470,ESTADISTICAS!B$9)</f>
        <v>25</v>
      </c>
      <c r="B470">
        <v>25</v>
      </c>
      <c r="C470">
        <v>25123</v>
      </c>
      <c r="D470" t="s">
        <v>1651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1.4064697609001407E-3</v>
      </c>
      <c r="O470">
        <v>0</v>
      </c>
      <c r="P470">
        <v>0</v>
      </c>
    </row>
    <row r="471" spans="1:16" x14ac:dyDescent="0.25">
      <c r="A471" s="38">
        <f>+COUNTIF($B$1:B471,ESTADISTICAS!B$9)</f>
        <v>25</v>
      </c>
      <c r="B471">
        <v>25</v>
      </c>
      <c r="C471">
        <v>25126</v>
      </c>
      <c r="D471" t="s">
        <v>1652</v>
      </c>
      <c r="E471">
        <v>9.154929577464789E-2</v>
      </c>
      <c r="F471">
        <v>8.210332103321033E-2</v>
      </c>
      <c r="G471">
        <v>0.34002532103454514</v>
      </c>
      <c r="H471">
        <v>0.35687863308085255</v>
      </c>
      <c r="I471">
        <v>0.33305070374766832</v>
      </c>
      <c r="J471">
        <v>0.62318604271971301</v>
      </c>
      <c r="K471">
        <v>0.89555520653368936</v>
      </c>
      <c r="L471">
        <v>1.0942653956725676</v>
      </c>
      <c r="M471">
        <v>0.86397325970062488</v>
      </c>
      <c r="N471">
        <v>0.66763807937829589</v>
      </c>
      <c r="O471">
        <v>0.63272434175174641</v>
      </c>
      <c r="P471">
        <v>0.66126891425537559</v>
      </c>
    </row>
    <row r="472" spans="1:16" x14ac:dyDescent="0.25">
      <c r="A472" s="38">
        <f>+COUNTIF($B$1:B472,ESTADISTICAS!B$9)</f>
        <v>25</v>
      </c>
      <c r="B472">
        <v>25</v>
      </c>
      <c r="C472">
        <v>25148</v>
      </c>
      <c r="D472" t="s">
        <v>1653</v>
      </c>
      <c r="E472">
        <v>0.18298368298368298</v>
      </c>
      <c r="F472">
        <v>0.12226066897347174</v>
      </c>
      <c r="G472">
        <v>0.17505720823798626</v>
      </c>
      <c r="H472">
        <v>7.903780068728522E-2</v>
      </c>
      <c r="I472">
        <v>3.4482758620689655E-2</v>
      </c>
      <c r="J472">
        <v>1.1587485515643105E-3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</row>
    <row r="473" spans="1:16" x14ac:dyDescent="0.25">
      <c r="A473" s="38">
        <f>+COUNTIF($B$1:B473,ESTADISTICAS!B$9)</f>
        <v>25</v>
      </c>
      <c r="B473">
        <v>25</v>
      </c>
      <c r="C473">
        <v>25151</v>
      </c>
      <c r="D473" t="s">
        <v>2259</v>
      </c>
      <c r="E473">
        <v>0.20789685737308622</v>
      </c>
      <c r="F473">
        <v>0.16401273885350318</v>
      </c>
      <c r="G473">
        <v>0.13784860557768924</v>
      </c>
      <c r="H473">
        <v>5.1669316375198726E-2</v>
      </c>
      <c r="I473">
        <v>5.2672955974842769E-2</v>
      </c>
      <c r="J473">
        <v>4.0625000000000001E-2</v>
      </c>
      <c r="K473">
        <v>3.8132295719844361E-2</v>
      </c>
      <c r="L473">
        <v>2.9434546862896978E-2</v>
      </c>
      <c r="M473">
        <v>1.6845329249617153E-2</v>
      </c>
      <c r="N473">
        <v>8.3459787556904395E-3</v>
      </c>
      <c r="O473">
        <v>3.0075187969924814E-3</v>
      </c>
      <c r="P473">
        <v>0</v>
      </c>
    </row>
    <row r="474" spans="1:16" x14ac:dyDescent="0.25">
      <c r="A474" s="38">
        <f>+COUNTIF($B$1:B474,ESTADISTICAS!B$9)</f>
        <v>25</v>
      </c>
      <c r="B474">
        <v>25</v>
      </c>
      <c r="C474">
        <v>25154</v>
      </c>
      <c r="D474" t="s">
        <v>1655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1.6501650165016502E-3</v>
      </c>
      <c r="M474">
        <v>0</v>
      </c>
      <c r="N474">
        <v>1.6366612111292963E-3</v>
      </c>
      <c r="O474">
        <v>0</v>
      </c>
      <c r="P474">
        <v>0</v>
      </c>
    </row>
    <row r="475" spans="1:16" x14ac:dyDescent="0.25">
      <c r="A475" s="38">
        <f>+COUNTIF($B$1:B475,ESTADISTICAS!B$9)</f>
        <v>25</v>
      </c>
      <c r="B475">
        <v>25</v>
      </c>
      <c r="C475">
        <v>25168</v>
      </c>
      <c r="D475" t="s">
        <v>1656</v>
      </c>
      <c r="E475">
        <v>2.6119402985074626E-2</v>
      </c>
      <c r="F475">
        <v>0</v>
      </c>
      <c r="G475">
        <v>9.4890510948905105E-2</v>
      </c>
      <c r="H475">
        <v>9.4545454545454544E-2</v>
      </c>
      <c r="I475">
        <v>7.434944237918216E-2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</row>
    <row r="476" spans="1:16" x14ac:dyDescent="0.25">
      <c r="A476" s="38">
        <f>+COUNTIF($B$1:B476,ESTADISTICAS!B$9)</f>
        <v>25</v>
      </c>
      <c r="B476">
        <v>25</v>
      </c>
      <c r="C476">
        <v>25175</v>
      </c>
      <c r="D476" t="s">
        <v>1657</v>
      </c>
      <c r="E476">
        <v>1.1239295326645462</v>
      </c>
      <c r="F476">
        <v>1.1014107308048104</v>
      </c>
      <c r="G476">
        <v>1.0852713178294573</v>
      </c>
      <c r="H476">
        <v>1.3178005591798696</v>
      </c>
      <c r="I476">
        <v>1.4017601107485416</v>
      </c>
      <c r="J476">
        <v>1.5722960151802656</v>
      </c>
      <c r="K476">
        <v>1.5167534008947321</v>
      </c>
      <c r="L476">
        <v>1.5899084184572032</v>
      </c>
      <c r="M476">
        <v>1.4973852901484481</v>
      </c>
      <c r="N476">
        <v>1.5285379833696617</v>
      </c>
      <c r="O476">
        <v>1.5678218598086875</v>
      </c>
      <c r="P476">
        <v>1.3220668220668221</v>
      </c>
    </row>
    <row r="477" spans="1:16" x14ac:dyDescent="0.25">
      <c r="A477" s="38">
        <f>+COUNTIF($B$1:B477,ESTADISTICAS!B$9)</f>
        <v>25</v>
      </c>
      <c r="B477">
        <v>25</v>
      </c>
      <c r="C477">
        <v>25178</v>
      </c>
      <c r="D477" t="s">
        <v>1658</v>
      </c>
      <c r="E477">
        <v>3.2208588957055216E-2</v>
      </c>
      <c r="F477">
        <v>6.1102831594634872E-2</v>
      </c>
      <c r="G477">
        <v>5.0578034682080927E-2</v>
      </c>
      <c r="H477">
        <v>2.5423728813559324E-2</v>
      </c>
      <c r="I477">
        <v>3.7447988904299581E-2</v>
      </c>
      <c r="J477">
        <v>3.3057851239669422E-2</v>
      </c>
      <c r="K477">
        <v>3.1506849315068496E-2</v>
      </c>
      <c r="L477">
        <v>2.9689608636977057E-2</v>
      </c>
      <c r="M477">
        <v>2.677376171352075E-2</v>
      </c>
      <c r="N477">
        <v>4.1994750656167978E-2</v>
      </c>
      <c r="O477">
        <v>4.1343669250645997E-2</v>
      </c>
      <c r="P477">
        <v>0.50881612090680106</v>
      </c>
    </row>
    <row r="478" spans="1:16" x14ac:dyDescent="0.25">
      <c r="A478" s="38">
        <f>+COUNTIF($B$1:B478,ESTADISTICAS!B$9)</f>
        <v>25</v>
      </c>
      <c r="B478">
        <v>25</v>
      </c>
      <c r="C478">
        <v>25181</v>
      </c>
      <c r="D478" t="s">
        <v>1659</v>
      </c>
      <c r="E478">
        <v>0.40129870129870132</v>
      </c>
      <c r="F478">
        <v>0.31731984829329962</v>
      </c>
      <c r="G478">
        <v>0.24567901234567902</v>
      </c>
      <c r="H478">
        <v>0.12439024390243902</v>
      </c>
      <c r="I478">
        <v>7.3849878934624691E-2</v>
      </c>
      <c r="J478">
        <v>1.2004801920768306E-3</v>
      </c>
      <c r="K478">
        <v>3.5756853396901071E-3</v>
      </c>
      <c r="L478">
        <v>0</v>
      </c>
      <c r="M478">
        <v>0</v>
      </c>
      <c r="N478">
        <v>0</v>
      </c>
      <c r="O478">
        <v>0</v>
      </c>
      <c r="P478">
        <v>0</v>
      </c>
    </row>
    <row r="479" spans="1:16" x14ac:dyDescent="0.25">
      <c r="A479" s="38">
        <f>+COUNTIF($B$1:B479,ESTADISTICAS!B$9)</f>
        <v>25</v>
      </c>
      <c r="B479">
        <v>25</v>
      </c>
      <c r="C479">
        <v>25183</v>
      </c>
      <c r="D479" t="s">
        <v>1660</v>
      </c>
      <c r="E479">
        <v>0.16432865731462926</v>
      </c>
      <c r="F479">
        <v>0.14387096774193547</v>
      </c>
      <c r="G479">
        <v>3.161810291382517E-2</v>
      </c>
      <c r="H479">
        <v>3.7147992810065908E-2</v>
      </c>
      <c r="I479">
        <v>3.3918128654970757E-2</v>
      </c>
      <c r="J479">
        <v>6.8571428571428568E-3</v>
      </c>
      <c r="K479">
        <v>5.6116722783389446E-3</v>
      </c>
      <c r="L479">
        <v>6.0706401766004413E-3</v>
      </c>
      <c r="M479">
        <v>0</v>
      </c>
      <c r="N479">
        <v>1.5781167806417674E-3</v>
      </c>
      <c r="O479">
        <v>0</v>
      </c>
      <c r="P479">
        <v>0</v>
      </c>
    </row>
    <row r="480" spans="1:16" x14ac:dyDescent="0.25">
      <c r="A480" s="38">
        <f>+COUNTIF($B$1:B480,ESTADISTICAS!B$9)</f>
        <v>25</v>
      </c>
      <c r="B480">
        <v>25</v>
      </c>
      <c r="C480">
        <v>25200</v>
      </c>
      <c r="D480" t="s">
        <v>1661</v>
      </c>
      <c r="E480">
        <v>0.1953125</v>
      </c>
      <c r="F480">
        <v>0.19498984427894381</v>
      </c>
      <c r="G480">
        <v>0.25304292120435617</v>
      </c>
      <c r="H480">
        <v>0.15116279069767441</v>
      </c>
      <c r="I480">
        <v>0.10999408633944412</v>
      </c>
      <c r="J480">
        <v>3.4502587694077054E-2</v>
      </c>
      <c r="K480">
        <v>2.9099048684946838E-2</v>
      </c>
      <c r="L480">
        <v>0</v>
      </c>
      <c r="M480">
        <v>0</v>
      </c>
      <c r="N480">
        <v>1.6276703967446592E-2</v>
      </c>
      <c r="O480">
        <v>4.9164208456243857E-4</v>
      </c>
      <c r="P480">
        <v>0</v>
      </c>
    </row>
    <row r="481" spans="1:16" x14ac:dyDescent="0.25">
      <c r="A481" s="38">
        <f>+COUNTIF($B$1:B481,ESTADISTICAS!B$9)</f>
        <v>25</v>
      </c>
      <c r="B481">
        <v>25</v>
      </c>
      <c r="C481">
        <v>25214</v>
      </c>
      <c r="D481" t="s">
        <v>1662</v>
      </c>
      <c r="E481">
        <v>0.10943579766536965</v>
      </c>
      <c r="F481">
        <v>7.702952029520295E-2</v>
      </c>
      <c r="G481">
        <v>0.10477860587461639</v>
      </c>
      <c r="H481">
        <v>6.5190137902214798E-2</v>
      </c>
      <c r="I481">
        <v>3.0303030303030304E-2</v>
      </c>
      <c r="J481">
        <v>3.8314176245210729E-4</v>
      </c>
      <c r="K481">
        <v>3.6845983787767134E-4</v>
      </c>
      <c r="L481">
        <v>3.5587188612099647E-4</v>
      </c>
      <c r="M481">
        <v>0</v>
      </c>
      <c r="N481">
        <v>3.5760728218465539E-3</v>
      </c>
      <c r="O481">
        <v>9.42507068803016E-4</v>
      </c>
      <c r="P481">
        <v>0</v>
      </c>
    </row>
    <row r="482" spans="1:16" x14ac:dyDescent="0.25">
      <c r="A482" s="38">
        <f>+COUNTIF($B$1:B482,ESTADISTICAS!B$9)</f>
        <v>25</v>
      </c>
      <c r="B482">
        <v>25</v>
      </c>
      <c r="C482">
        <v>25224</v>
      </c>
      <c r="D482" t="s">
        <v>1663</v>
      </c>
      <c r="E482">
        <v>5.2100840336134456E-2</v>
      </c>
      <c r="F482">
        <v>0</v>
      </c>
      <c r="G482">
        <v>6.8904593639575976E-2</v>
      </c>
      <c r="H482">
        <v>0.11785714285714285</v>
      </c>
      <c r="I482">
        <v>0.10676156583629894</v>
      </c>
      <c r="J482">
        <v>5.1509769094138541E-2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</row>
    <row r="483" spans="1:16" x14ac:dyDescent="0.25">
      <c r="A483" s="38">
        <f>+COUNTIF($B$1:B483,ESTADISTICAS!B$9)</f>
        <v>25</v>
      </c>
      <c r="B483">
        <v>25</v>
      </c>
      <c r="C483">
        <v>25245</v>
      </c>
      <c r="D483" t="s">
        <v>1664</v>
      </c>
      <c r="E483">
        <v>0.33282325937260904</v>
      </c>
      <c r="F483">
        <v>0.22666666666666666</v>
      </c>
      <c r="G483">
        <v>0.25569800569800571</v>
      </c>
      <c r="H483">
        <v>0.19806763285024154</v>
      </c>
      <c r="I483">
        <v>6.7785234899328861E-2</v>
      </c>
      <c r="J483">
        <v>8.0210387902695593E-2</v>
      </c>
      <c r="K483">
        <v>6.5637065637065631E-2</v>
      </c>
      <c r="L483">
        <v>6.540880503144654E-2</v>
      </c>
      <c r="M483">
        <v>2.495321272613849E-3</v>
      </c>
      <c r="N483">
        <v>2.6554013277006638E-2</v>
      </c>
      <c r="O483">
        <v>5.1206592113007654E-2</v>
      </c>
      <c r="P483">
        <v>4.9104563835932986E-2</v>
      </c>
    </row>
    <row r="484" spans="1:16" x14ac:dyDescent="0.25">
      <c r="A484" s="38">
        <f>+COUNTIF($B$1:B484,ESTADISTICAS!B$9)</f>
        <v>25</v>
      </c>
      <c r="B484">
        <v>25</v>
      </c>
      <c r="C484">
        <v>25258</v>
      </c>
      <c r="D484" t="s">
        <v>1385</v>
      </c>
      <c r="E484">
        <v>0</v>
      </c>
      <c r="F484">
        <v>0</v>
      </c>
      <c r="G484">
        <v>7.2164948453608241E-2</v>
      </c>
      <c r="H484">
        <v>7.1917808219178078E-2</v>
      </c>
      <c r="I484">
        <v>7.1428571428571425E-2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</row>
    <row r="485" spans="1:16" x14ac:dyDescent="0.25">
      <c r="A485" s="38">
        <f>+COUNTIF($B$1:B485,ESTADISTICAS!B$9)</f>
        <v>25</v>
      </c>
      <c r="B485">
        <v>25</v>
      </c>
      <c r="C485">
        <v>25260</v>
      </c>
      <c r="D485" t="s">
        <v>1665</v>
      </c>
      <c r="E485">
        <v>7.5892857142857137E-2</v>
      </c>
      <c r="F485">
        <v>1.680672268907563E-2</v>
      </c>
      <c r="G485">
        <v>2.3569023569023569E-2</v>
      </c>
      <c r="H485">
        <v>1.8027571580063628E-2</v>
      </c>
      <c r="I485">
        <v>1.6161616161616162E-2</v>
      </c>
      <c r="J485">
        <v>9.7370983446932818E-4</v>
      </c>
      <c r="K485">
        <v>0</v>
      </c>
      <c r="L485">
        <v>0</v>
      </c>
      <c r="M485">
        <v>0</v>
      </c>
      <c r="N485">
        <v>4.1911148365465214E-4</v>
      </c>
      <c r="O485">
        <v>4.0567951318458417E-4</v>
      </c>
      <c r="P485">
        <v>0</v>
      </c>
    </row>
    <row r="486" spans="1:16" x14ac:dyDescent="0.25">
      <c r="A486" s="38">
        <f>+COUNTIF($B$1:B486,ESTADISTICAS!B$9)</f>
        <v>25</v>
      </c>
      <c r="B486">
        <v>25</v>
      </c>
      <c r="C486">
        <v>25269</v>
      </c>
      <c r="D486" t="s">
        <v>1666</v>
      </c>
      <c r="E486">
        <v>0.28972737638644136</v>
      </c>
      <c r="F486">
        <v>0.38168693760506278</v>
      </c>
      <c r="G486">
        <v>0.44078201737816397</v>
      </c>
      <c r="H486">
        <v>0.48308916621450532</v>
      </c>
      <c r="I486">
        <v>0.53800763623741754</v>
      </c>
      <c r="J486">
        <v>0.47231270358306188</v>
      </c>
      <c r="K486">
        <v>0.50072522159548749</v>
      </c>
      <c r="L486">
        <v>0.50229661346827559</v>
      </c>
      <c r="M486">
        <v>0.43009460880012013</v>
      </c>
      <c r="N486">
        <v>0.46781333913926992</v>
      </c>
      <c r="O486">
        <v>0.46150028360748724</v>
      </c>
      <c r="P486">
        <v>0.52293836194764987</v>
      </c>
    </row>
    <row r="487" spans="1:16" x14ac:dyDescent="0.25">
      <c r="A487" s="38">
        <f>+COUNTIF($B$1:B487,ESTADISTICAS!B$9)</f>
        <v>25</v>
      </c>
      <c r="B487">
        <v>25</v>
      </c>
      <c r="C487">
        <v>25279</v>
      </c>
      <c r="D487" t="s">
        <v>2260</v>
      </c>
      <c r="E487">
        <v>0.14149821640903687</v>
      </c>
      <c r="F487">
        <v>7.3372781065088752E-2</v>
      </c>
      <c r="G487">
        <v>5.4245283018867926E-2</v>
      </c>
      <c r="H487">
        <v>0.02</v>
      </c>
      <c r="I487">
        <v>1.7688679245283018E-2</v>
      </c>
      <c r="J487">
        <v>1.1547344110854503E-3</v>
      </c>
      <c r="K487">
        <v>0</v>
      </c>
      <c r="L487">
        <v>0</v>
      </c>
      <c r="M487">
        <v>0</v>
      </c>
      <c r="N487">
        <v>1.1135857461024498E-3</v>
      </c>
      <c r="O487">
        <v>0</v>
      </c>
      <c r="P487">
        <v>0</v>
      </c>
    </row>
    <row r="488" spans="1:16" x14ac:dyDescent="0.25">
      <c r="A488" s="38">
        <f>+COUNTIF($B$1:B488,ESTADISTICAS!B$9)</f>
        <v>25</v>
      </c>
      <c r="B488">
        <v>25</v>
      </c>
      <c r="C488">
        <v>25281</v>
      </c>
      <c r="D488" t="s">
        <v>1668</v>
      </c>
      <c r="E488">
        <v>0</v>
      </c>
      <c r="F488">
        <v>0</v>
      </c>
      <c r="G488">
        <v>2.9723991507430998E-2</v>
      </c>
      <c r="H488">
        <v>2.2964509394572025E-2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</row>
    <row r="489" spans="1:16" x14ac:dyDescent="0.25">
      <c r="A489" s="38">
        <f>+COUNTIF($B$1:B489,ESTADISTICAS!B$9)</f>
        <v>25</v>
      </c>
      <c r="B489">
        <v>25</v>
      </c>
      <c r="C489">
        <v>25286</v>
      </c>
      <c r="D489" t="s">
        <v>1669</v>
      </c>
      <c r="E489">
        <v>3.2775691362239671E-2</v>
      </c>
      <c r="F489">
        <v>2.5219655060201757E-2</v>
      </c>
      <c r="G489">
        <v>3.2514001244555071E-2</v>
      </c>
      <c r="H489">
        <v>1.2635647391110451E-2</v>
      </c>
      <c r="I489">
        <v>6.1062198239136608E-3</v>
      </c>
      <c r="J489">
        <v>1.3618412093149938E-4</v>
      </c>
      <c r="K489">
        <v>1.0461618935530272E-3</v>
      </c>
      <c r="L489">
        <v>8.1863979848866494E-3</v>
      </c>
      <c r="M489">
        <v>2.3368446543165031E-2</v>
      </c>
      <c r="N489">
        <v>2.2302662307333021E-2</v>
      </c>
      <c r="O489">
        <v>3.1221513217866911E-2</v>
      </c>
      <c r="P489">
        <v>4.329102447869447E-2</v>
      </c>
    </row>
    <row r="490" spans="1:16" x14ac:dyDescent="0.25">
      <c r="A490" s="38">
        <f>+COUNTIF($B$1:B490,ESTADISTICAS!B$9)</f>
        <v>25</v>
      </c>
      <c r="B490">
        <v>25</v>
      </c>
      <c r="C490">
        <v>25288</v>
      </c>
      <c r="D490" t="s">
        <v>1670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2.6954177897574125E-3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</row>
    <row r="491" spans="1:16" x14ac:dyDescent="0.25">
      <c r="A491" s="38">
        <f>+COUNTIF($B$1:B491,ESTADISTICAS!B$9)</f>
        <v>25</v>
      </c>
      <c r="B491">
        <v>25</v>
      </c>
      <c r="C491">
        <v>25290</v>
      </c>
      <c r="D491" t="s">
        <v>1671</v>
      </c>
      <c r="E491">
        <v>0.5692497476729842</v>
      </c>
      <c r="F491">
        <v>0.5774632553075667</v>
      </c>
      <c r="G491">
        <v>0.60051052967453733</v>
      </c>
      <c r="H491">
        <v>0.72237754996375692</v>
      </c>
      <c r="I491">
        <v>0.79035175879396979</v>
      </c>
      <c r="J491">
        <v>0.72242235420114886</v>
      </c>
      <c r="K491">
        <v>0.74582350165172251</v>
      </c>
      <c r="L491">
        <v>0.7944490244572685</v>
      </c>
      <c r="M491">
        <v>0.75976373093537863</v>
      </c>
      <c r="N491">
        <v>0.69387058220932218</v>
      </c>
      <c r="O491">
        <v>0.75553328322057967</v>
      </c>
      <c r="P491">
        <v>0.66755186721991699</v>
      </c>
    </row>
    <row r="492" spans="1:16" x14ac:dyDescent="0.25">
      <c r="A492" s="38">
        <f>+COUNTIF($B$1:B492,ESTADISTICAS!B$9)</f>
        <v>25</v>
      </c>
      <c r="B492">
        <v>25</v>
      </c>
      <c r="C492">
        <v>25293</v>
      </c>
      <c r="D492" t="s">
        <v>2261</v>
      </c>
      <c r="E492">
        <v>2.4875621890547263E-3</v>
      </c>
      <c r="F492">
        <v>8.9058524173027995E-2</v>
      </c>
      <c r="G492">
        <v>8.9473684210526316E-2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</row>
    <row r="493" spans="1:16" x14ac:dyDescent="0.25">
      <c r="A493" s="38">
        <f>+COUNTIF($B$1:B493,ESTADISTICAS!B$9)</f>
        <v>25</v>
      </c>
      <c r="B493">
        <v>25</v>
      </c>
      <c r="C493">
        <v>25295</v>
      </c>
      <c r="D493" t="s">
        <v>1673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1.890359168241966E-3</v>
      </c>
      <c r="M493">
        <v>0</v>
      </c>
      <c r="N493">
        <v>5.2053209947946792E-3</v>
      </c>
      <c r="O493">
        <v>0</v>
      </c>
      <c r="P493">
        <v>0</v>
      </c>
    </row>
    <row r="494" spans="1:16" x14ac:dyDescent="0.25">
      <c r="A494" s="38">
        <f>+COUNTIF($B$1:B494,ESTADISTICAS!B$9)</f>
        <v>25</v>
      </c>
      <c r="B494">
        <v>25</v>
      </c>
      <c r="C494">
        <v>25297</v>
      </c>
      <c r="D494" t="s">
        <v>1674</v>
      </c>
      <c r="E494">
        <v>0.52987421383647804</v>
      </c>
      <c r="F494">
        <v>0.57322834645669296</v>
      </c>
      <c r="G494">
        <v>0.62599049128367668</v>
      </c>
      <c r="H494">
        <v>0.77170418006430863</v>
      </c>
      <c r="I494">
        <v>0.94838709677419353</v>
      </c>
      <c r="J494">
        <v>0.97879282218597063</v>
      </c>
      <c r="K494">
        <v>1.1021416803953872</v>
      </c>
      <c r="L494">
        <v>0.95309882747068675</v>
      </c>
      <c r="M494">
        <v>0.90971039182282798</v>
      </c>
      <c r="N494">
        <v>1.0619621342512908</v>
      </c>
      <c r="O494">
        <v>1.0466321243523315</v>
      </c>
      <c r="P494">
        <v>1.0545144804088586</v>
      </c>
    </row>
    <row r="495" spans="1:16" x14ac:dyDescent="0.25">
      <c r="A495" s="38">
        <f>+COUNTIF($B$1:B495,ESTADISTICAS!B$9)</f>
        <v>25</v>
      </c>
      <c r="B495">
        <v>25</v>
      </c>
      <c r="C495">
        <v>25299</v>
      </c>
      <c r="D495" t="s">
        <v>1675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1.7937219730941704E-2</v>
      </c>
      <c r="M495">
        <v>0</v>
      </c>
      <c r="N495">
        <v>0</v>
      </c>
      <c r="O495">
        <v>0</v>
      </c>
      <c r="P495">
        <v>0</v>
      </c>
    </row>
    <row r="496" spans="1:16" x14ac:dyDescent="0.25">
      <c r="A496" s="38">
        <f>+COUNTIF($B$1:B496,ESTADISTICAS!B$9)</f>
        <v>25</v>
      </c>
      <c r="B496">
        <v>25</v>
      </c>
      <c r="C496">
        <v>25307</v>
      </c>
      <c r="D496" t="s">
        <v>1676</v>
      </c>
      <c r="E496">
        <v>0.77398753894080996</v>
      </c>
      <c r="F496">
        <v>0.70404937528225198</v>
      </c>
      <c r="G496">
        <v>0.78040638606676338</v>
      </c>
      <c r="H496">
        <v>1.0393756152439881</v>
      </c>
      <c r="I496">
        <v>1.1669401148482363</v>
      </c>
      <c r="J496">
        <v>1.2060080106809079</v>
      </c>
      <c r="K496">
        <v>1.1513011638551065</v>
      </c>
      <c r="L496">
        <v>1.1644239395104448</v>
      </c>
      <c r="M496">
        <v>1.1462346760070052</v>
      </c>
      <c r="N496">
        <v>1.0617131572451246</v>
      </c>
      <c r="O496">
        <v>1.2357116631991187</v>
      </c>
      <c r="P496">
        <v>0.97220190197512801</v>
      </c>
    </row>
    <row r="497" spans="1:16" x14ac:dyDescent="0.25">
      <c r="A497" s="38">
        <f>+COUNTIF($B$1:B497,ESTADISTICAS!B$9)</f>
        <v>25</v>
      </c>
      <c r="B497">
        <v>25</v>
      </c>
      <c r="C497">
        <v>25312</v>
      </c>
      <c r="D497" t="s">
        <v>1280</v>
      </c>
      <c r="E497">
        <v>3.9840637450199202E-3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3.4782608695652175E-3</v>
      </c>
      <c r="L497">
        <v>0</v>
      </c>
      <c r="M497">
        <v>0</v>
      </c>
      <c r="N497">
        <v>0</v>
      </c>
      <c r="O497">
        <v>0</v>
      </c>
      <c r="P497">
        <v>0</v>
      </c>
    </row>
    <row r="498" spans="1:16" x14ac:dyDescent="0.25">
      <c r="A498" s="38">
        <f>+COUNTIF($B$1:B498,ESTADISTICAS!B$9)</f>
        <v>25</v>
      </c>
      <c r="B498">
        <v>25</v>
      </c>
      <c r="C498">
        <v>25317</v>
      </c>
      <c r="D498" t="s">
        <v>1677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3.669724770642202E-2</v>
      </c>
      <c r="O498">
        <v>1.5329125338142471E-2</v>
      </c>
      <c r="P498">
        <v>1.5901060070671377E-2</v>
      </c>
    </row>
    <row r="499" spans="1:16" x14ac:dyDescent="0.25">
      <c r="A499" s="38">
        <f>+COUNTIF($B$1:B499,ESTADISTICAS!B$9)</f>
        <v>25</v>
      </c>
      <c r="B499">
        <v>25</v>
      </c>
      <c r="C499">
        <v>25320</v>
      </c>
      <c r="D499" t="s">
        <v>1678</v>
      </c>
      <c r="E499">
        <v>0.21939328277356446</v>
      </c>
      <c r="F499">
        <v>0.15141955835962145</v>
      </c>
      <c r="G499">
        <v>0.17264344262295081</v>
      </c>
      <c r="H499">
        <v>0.1021021021021021</v>
      </c>
      <c r="I499">
        <v>4.0686274509803923E-2</v>
      </c>
      <c r="J499">
        <v>6.3339731285988479E-2</v>
      </c>
      <c r="K499">
        <v>9.4428706326723328E-4</v>
      </c>
      <c r="L499">
        <v>0</v>
      </c>
      <c r="M499">
        <v>0</v>
      </c>
      <c r="N499">
        <v>2.3741690408357074E-3</v>
      </c>
      <c r="O499">
        <v>0</v>
      </c>
      <c r="P499">
        <v>0</v>
      </c>
    </row>
    <row r="500" spans="1:16" x14ac:dyDescent="0.25">
      <c r="A500" s="38">
        <f>+COUNTIF($B$1:B500,ESTADISTICAS!B$9)</f>
        <v>25</v>
      </c>
      <c r="B500">
        <v>25</v>
      </c>
      <c r="C500">
        <v>25322</v>
      </c>
      <c r="D500" t="s">
        <v>1679</v>
      </c>
      <c r="E500">
        <v>3.6529680365296802E-2</v>
      </c>
      <c r="F500">
        <v>3.5118525021949079E-2</v>
      </c>
      <c r="G500">
        <v>4.7337278106508875E-2</v>
      </c>
      <c r="H500">
        <v>1.3008130081300813E-2</v>
      </c>
      <c r="I500">
        <v>1.2668250197941409E-2</v>
      </c>
      <c r="J500">
        <v>0</v>
      </c>
      <c r="K500">
        <v>0</v>
      </c>
      <c r="L500">
        <v>0</v>
      </c>
      <c r="M500">
        <v>0</v>
      </c>
      <c r="N500">
        <v>1.4064697609001407E-3</v>
      </c>
      <c r="O500">
        <v>0</v>
      </c>
      <c r="P500">
        <v>0</v>
      </c>
    </row>
    <row r="501" spans="1:16" x14ac:dyDescent="0.25">
      <c r="A501" s="38">
        <f>+COUNTIF($B$1:B501,ESTADISTICAS!B$9)</f>
        <v>25</v>
      </c>
      <c r="B501">
        <v>25</v>
      </c>
      <c r="C501">
        <v>25324</v>
      </c>
      <c r="D501" t="s">
        <v>1680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</row>
    <row r="502" spans="1:16" x14ac:dyDescent="0.25">
      <c r="A502" s="38">
        <f>+COUNTIF($B$1:B502,ESTADISTICAS!B$9)</f>
        <v>25</v>
      </c>
      <c r="B502">
        <v>25</v>
      </c>
      <c r="C502">
        <v>25326</v>
      </c>
      <c r="D502" t="s">
        <v>1681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</row>
    <row r="503" spans="1:16" x14ac:dyDescent="0.25">
      <c r="A503" s="38">
        <f>+COUNTIF($B$1:B503,ESTADISTICAS!B$9)</f>
        <v>25</v>
      </c>
      <c r="B503">
        <v>25</v>
      </c>
      <c r="C503">
        <v>25328</v>
      </c>
      <c r="D503" t="s">
        <v>2331</v>
      </c>
      <c r="E503">
        <v>0.47794117647058826</v>
      </c>
      <c r="F503">
        <v>0.25714285714285712</v>
      </c>
      <c r="G503">
        <v>0.25088339222614842</v>
      </c>
      <c r="H503">
        <v>7.560137457044673E-2</v>
      </c>
      <c r="I503">
        <v>7.560137457044673E-2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</row>
    <row r="504" spans="1:16" x14ac:dyDescent="0.25">
      <c r="A504" s="38">
        <f>+COUNTIF($B$1:B504,ESTADISTICAS!B$9)</f>
        <v>25</v>
      </c>
      <c r="B504">
        <v>25</v>
      </c>
      <c r="C504">
        <v>25335</v>
      </c>
      <c r="D504" t="s">
        <v>1683</v>
      </c>
      <c r="E504">
        <v>0.2516703786191537</v>
      </c>
      <c r="F504">
        <v>0.20043103448275862</v>
      </c>
      <c r="G504">
        <v>0.10970464135021098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1.834862385321101E-3</v>
      </c>
      <c r="O504">
        <v>0</v>
      </c>
      <c r="P504">
        <v>0</v>
      </c>
    </row>
    <row r="505" spans="1:16" x14ac:dyDescent="0.25">
      <c r="A505" s="38">
        <f>+COUNTIF($B$1:B505,ESTADISTICAS!B$9)</f>
        <v>25</v>
      </c>
      <c r="B505">
        <v>25</v>
      </c>
      <c r="C505">
        <v>25339</v>
      </c>
      <c r="D505" t="s">
        <v>1684</v>
      </c>
      <c r="E505">
        <v>3.7313432835820895E-3</v>
      </c>
      <c r="F505">
        <v>8.2142857142857142E-2</v>
      </c>
      <c r="G505">
        <v>6.5972222222222224E-2</v>
      </c>
      <c r="H505">
        <v>5.1779935275080909E-2</v>
      </c>
      <c r="I505">
        <v>0</v>
      </c>
      <c r="J505">
        <v>0</v>
      </c>
      <c r="K505">
        <v>3.1847133757961785E-3</v>
      </c>
      <c r="L505">
        <v>0</v>
      </c>
      <c r="M505">
        <v>0</v>
      </c>
      <c r="N505">
        <v>0</v>
      </c>
      <c r="O505">
        <v>0</v>
      </c>
      <c r="P505">
        <v>0</v>
      </c>
    </row>
    <row r="506" spans="1:16" x14ac:dyDescent="0.25">
      <c r="A506" s="38">
        <f>+COUNTIF($B$1:B506,ESTADISTICAS!B$9)</f>
        <v>25</v>
      </c>
      <c r="B506">
        <v>25</v>
      </c>
      <c r="C506">
        <v>25368</v>
      </c>
      <c r="D506" t="s">
        <v>1685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</row>
    <row r="507" spans="1:16" x14ac:dyDescent="0.25">
      <c r="A507" s="38">
        <f>+COUNTIF($B$1:B507,ESTADISTICAS!B$9)</f>
        <v>25</v>
      </c>
      <c r="B507">
        <v>25</v>
      </c>
      <c r="C507">
        <v>25372</v>
      </c>
      <c r="D507" t="s">
        <v>1686</v>
      </c>
      <c r="E507">
        <v>5.909090909090909E-2</v>
      </c>
      <c r="F507">
        <v>3.3482142857142856E-2</v>
      </c>
      <c r="G507">
        <v>3.803131991051454E-2</v>
      </c>
      <c r="H507">
        <v>1.5590200445434299E-2</v>
      </c>
      <c r="I507">
        <v>2.257336343115124E-3</v>
      </c>
      <c r="J507">
        <v>0</v>
      </c>
      <c r="K507">
        <v>0</v>
      </c>
      <c r="L507">
        <v>0</v>
      </c>
      <c r="M507">
        <v>0</v>
      </c>
      <c r="N507">
        <v>2.3201856148491878E-3</v>
      </c>
      <c r="O507">
        <v>0</v>
      </c>
      <c r="P507">
        <v>0</v>
      </c>
    </row>
    <row r="508" spans="1:16" x14ac:dyDescent="0.25">
      <c r="A508" s="38">
        <f>+COUNTIF($B$1:B508,ESTADISTICAS!B$9)</f>
        <v>25</v>
      </c>
      <c r="B508">
        <v>25</v>
      </c>
      <c r="C508">
        <v>25377</v>
      </c>
      <c r="D508" t="s">
        <v>1687</v>
      </c>
      <c r="E508">
        <v>0.13787638668779714</v>
      </c>
      <c r="F508">
        <v>8.673469387755102E-2</v>
      </c>
      <c r="G508">
        <v>4.695996045477014E-2</v>
      </c>
      <c r="H508">
        <v>3.501199040767386E-2</v>
      </c>
      <c r="I508">
        <v>2.4253731343283583E-2</v>
      </c>
      <c r="J508">
        <v>2.2644927536231885E-3</v>
      </c>
      <c r="K508">
        <v>0</v>
      </c>
      <c r="L508">
        <v>0</v>
      </c>
      <c r="M508">
        <v>0</v>
      </c>
      <c r="N508">
        <v>1.6174686615446825E-3</v>
      </c>
      <c r="O508">
        <v>3.9308176100628933E-4</v>
      </c>
      <c r="P508">
        <v>3.8550501156515033E-4</v>
      </c>
    </row>
    <row r="509" spans="1:16" x14ac:dyDescent="0.25">
      <c r="A509" s="38">
        <f>+COUNTIF($B$1:B509,ESTADISTICAS!B$9)</f>
        <v>25</v>
      </c>
      <c r="B509">
        <v>25</v>
      </c>
      <c r="C509">
        <v>25386</v>
      </c>
      <c r="D509" t="s">
        <v>1688</v>
      </c>
      <c r="E509">
        <v>0.14672036823935558</v>
      </c>
      <c r="F509">
        <v>4.7278724573941729E-2</v>
      </c>
      <c r="G509">
        <v>8.4077771939043616E-2</v>
      </c>
      <c r="H509">
        <v>4.2842741935483868E-2</v>
      </c>
      <c r="I509">
        <v>0.10926829268292683</v>
      </c>
      <c r="J509">
        <v>4.74158368895211E-4</v>
      </c>
      <c r="K509">
        <v>1.8475750577367205E-3</v>
      </c>
      <c r="L509">
        <v>9.0090090090090091E-4</v>
      </c>
      <c r="M509">
        <v>0</v>
      </c>
      <c r="N509">
        <v>2.5597269624573378E-3</v>
      </c>
      <c r="O509">
        <v>0.12339011217282925</v>
      </c>
      <c r="P509">
        <v>0.13068414584186808</v>
      </c>
    </row>
    <row r="510" spans="1:16" x14ac:dyDescent="0.25">
      <c r="A510" s="38">
        <f>+COUNTIF($B$1:B510,ESTADISTICAS!B$9)</f>
        <v>25</v>
      </c>
      <c r="B510">
        <v>25</v>
      </c>
      <c r="C510">
        <v>25394</v>
      </c>
      <c r="D510" t="s">
        <v>1689</v>
      </c>
      <c r="E510">
        <v>0.21844660194174756</v>
      </c>
      <c r="F510">
        <v>0.127831715210356</v>
      </c>
      <c r="G510">
        <v>0.16065573770491803</v>
      </c>
      <c r="H510">
        <v>0.10264900662251655</v>
      </c>
      <c r="I510">
        <v>6.3439065108514187E-2</v>
      </c>
      <c r="J510">
        <v>3.1879194630872486E-2</v>
      </c>
      <c r="K510">
        <v>6.0810810810810814E-2</v>
      </c>
      <c r="L510">
        <v>0</v>
      </c>
      <c r="M510">
        <v>0</v>
      </c>
      <c r="N510">
        <v>4.3936731107205626E-2</v>
      </c>
      <c r="O510">
        <v>1.7574692442882249E-3</v>
      </c>
      <c r="P510">
        <v>0</v>
      </c>
    </row>
    <row r="511" spans="1:16" x14ac:dyDescent="0.25">
      <c r="A511" s="38">
        <f>+COUNTIF($B$1:B511,ESTADISTICAS!B$9)</f>
        <v>25</v>
      </c>
      <c r="B511">
        <v>25</v>
      </c>
      <c r="C511">
        <v>25398</v>
      </c>
      <c r="D511" t="s">
        <v>1690</v>
      </c>
      <c r="E511">
        <v>0</v>
      </c>
      <c r="F511">
        <v>0.10723860589812333</v>
      </c>
      <c r="G511">
        <v>0.25257731958762886</v>
      </c>
      <c r="H511">
        <v>0.18453865336658354</v>
      </c>
      <c r="I511">
        <v>9.7500000000000003E-2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</row>
    <row r="512" spans="1:16" x14ac:dyDescent="0.25">
      <c r="A512" s="38">
        <f>+COUNTIF($B$1:B512,ESTADISTICAS!B$9)</f>
        <v>25</v>
      </c>
      <c r="B512">
        <v>25</v>
      </c>
      <c r="C512">
        <v>25402</v>
      </c>
      <c r="D512" t="s">
        <v>1576</v>
      </c>
      <c r="E512">
        <v>0.19607843137254902</v>
      </c>
      <c r="F512">
        <v>0.1779816513761468</v>
      </c>
      <c r="G512">
        <v>0.16907775768535263</v>
      </c>
      <c r="H512">
        <v>0.12266666666666666</v>
      </c>
      <c r="I512">
        <v>2.7027027027027029E-2</v>
      </c>
      <c r="J512">
        <v>0</v>
      </c>
      <c r="K512">
        <v>0</v>
      </c>
      <c r="L512">
        <v>8.1499592502037486E-4</v>
      </c>
      <c r="M512">
        <v>0</v>
      </c>
      <c r="N512">
        <v>0</v>
      </c>
      <c r="O512">
        <v>0</v>
      </c>
      <c r="P512">
        <v>0</v>
      </c>
    </row>
    <row r="513" spans="1:16" x14ac:dyDescent="0.25">
      <c r="A513" s="38">
        <f>+COUNTIF($B$1:B513,ESTADISTICAS!B$9)</f>
        <v>25</v>
      </c>
      <c r="B513">
        <v>25</v>
      </c>
      <c r="C513">
        <v>25407</v>
      </c>
      <c r="D513" t="s">
        <v>1691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</row>
    <row r="514" spans="1:16" x14ac:dyDescent="0.25">
      <c r="A514" s="38">
        <f>+COUNTIF($B$1:B514,ESTADISTICAS!B$9)</f>
        <v>25</v>
      </c>
      <c r="B514">
        <v>25</v>
      </c>
      <c r="C514">
        <v>25426</v>
      </c>
      <c r="D514" t="s">
        <v>2262</v>
      </c>
      <c r="E514">
        <v>7.8160919540229884E-2</v>
      </c>
      <c r="F514">
        <v>0.14383561643835616</v>
      </c>
      <c r="G514">
        <v>6.0267857142857144E-2</v>
      </c>
      <c r="H514">
        <v>5.9602649006622516E-2</v>
      </c>
      <c r="I514">
        <v>0</v>
      </c>
      <c r="J514">
        <v>0</v>
      </c>
      <c r="K514">
        <v>4.4943820224719105E-3</v>
      </c>
      <c r="L514">
        <v>0</v>
      </c>
      <c r="M514">
        <v>0</v>
      </c>
      <c r="N514">
        <v>2.2883295194508009E-3</v>
      </c>
      <c r="O514">
        <v>0</v>
      </c>
      <c r="P514">
        <v>0</v>
      </c>
    </row>
    <row r="515" spans="1:16" x14ac:dyDescent="0.25">
      <c r="A515" s="38">
        <f>+COUNTIF($B$1:B515,ESTADISTICAS!B$9)</f>
        <v>25</v>
      </c>
      <c r="B515">
        <v>25</v>
      </c>
      <c r="C515">
        <v>25430</v>
      </c>
      <c r="D515" t="s">
        <v>1693</v>
      </c>
      <c r="E515">
        <v>5.7154067486267328E-2</v>
      </c>
      <c r="F515">
        <v>8.0739053404201469E-2</v>
      </c>
      <c r="G515">
        <v>3.5913312693498449E-2</v>
      </c>
      <c r="H515">
        <v>7.8782776040413754E-2</v>
      </c>
      <c r="I515">
        <v>6.1929520508376662E-2</v>
      </c>
      <c r="J515">
        <v>5.0143900819127743E-2</v>
      </c>
      <c r="K515">
        <v>4.8322005097706032E-2</v>
      </c>
      <c r="L515">
        <v>5.3039575683394534E-2</v>
      </c>
      <c r="M515">
        <v>5.1559578864508508E-2</v>
      </c>
      <c r="N515">
        <v>5.6295456692169642E-2</v>
      </c>
      <c r="O515">
        <v>0.1117852546423975</v>
      </c>
      <c r="P515">
        <v>0.11977359868541172</v>
      </c>
    </row>
    <row r="516" spans="1:16" x14ac:dyDescent="0.25">
      <c r="A516" s="38">
        <f>+COUNTIF($B$1:B516,ESTADISTICAS!B$9)</f>
        <v>25</v>
      </c>
      <c r="B516">
        <v>25</v>
      </c>
      <c r="C516">
        <v>25436</v>
      </c>
      <c r="D516" t="s">
        <v>1694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2.5423728813559324E-2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</row>
    <row r="517" spans="1:16" x14ac:dyDescent="0.25">
      <c r="A517" s="38">
        <f>+COUNTIF($B$1:B517,ESTADISTICAS!B$9)</f>
        <v>25</v>
      </c>
      <c r="B517">
        <v>25</v>
      </c>
      <c r="C517">
        <v>25438</v>
      </c>
      <c r="D517" t="s">
        <v>1695</v>
      </c>
      <c r="E517">
        <v>9.295774647887324E-2</v>
      </c>
      <c r="F517">
        <v>0.1763869132290185</v>
      </c>
      <c r="G517">
        <v>0.11942446043165468</v>
      </c>
      <c r="H517">
        <v>5.701754385964912E-2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</row>
    <row r="518" spans="1:16" x14ac:dyDescent="0.25">
      <c r="A518" s="38">
        <f>+COUNTIF($B$1:B518,ESTADISTICAS!B$9)</f>
        <v>25</v>
      </c>
      <c r="B518">
        <v>25</v>
      </c>
      <c r="C518">
        <v>25473</v>
      </c>
      <c r="D518" t="s">
        <v>1696</v>
      </c>
      <c r="E518">
        <v>0.30750766768902521</v>
      </c>
      <c r="F518">
        <v>0.30520446096654275</v>
      </c>
      <c r="G518">
        <v>0.31613497639064841</v>
      </c>
      <c r="H518">
        <v>0.31198880757640979</v>
      </c>
      <c r="I518">
        <v>0.40940006090752207</v>
      </c>
      <c r="J518">
        <v>0.43916056988833269</v>
      </c>
      <c r="K518">
        <v>0.48625114573785516</v>
      </c>
      <c r="L518">
        <v>0.530506993006993</v>
      </c>
      <c r="M518">
        <v>0.49920588481150213</v>
      </c>
      <c r="N518">
        <v>0.40034881877279216</v>
      </c>
      <c r="O518">
        <v>0.42031872509960161</v>
      </c>
      <c r="P518">
        <v>0.29369671132764918</v>
      </c>
    </row>
    <row r="519" spans="1:16" x14ac:dyDescent="0.25">
      <c r="A519" s="38">
        <f>+COUNTIF($B$1:B519,ESTADISTICAS!B$9)</f>
        <v>25</v>
      </c>
      <c r="B519">
        <v>25</v>
      </c>
      <c r="C519">
        <v>25483</v>
      </c>
      <c r="D519" t="s">
        <v>1300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</row>
    <row r="520" spans="1:16" x14ac:dyDescent="0.25">
      <c r="A520" s="38">
        <f>+COUNTIF($B$1:B520,ESTADISTICAS!B$9)</f>
        <v>25</v>
      </c>
      <c r="B520">
        <v>25</v>
      </c>
      <c r="C520">
        <v>25486</v>
      </c>
      <c r="D520" t="s">
        <v>1697</v>
      </c>
      <c r="E520">
        <v>3.1545741324921135E-3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7.955449482895784E-4</v>
      </c>
      <c r="O520">
        <v>0</v>
      </c>
      <c r="P520">
        <v>0</v>
      </c>
    </row>
    <row r="521" spans="1:16" x14ac:dyDescent="0.25">
      <c r="A521" s="38">
        <f>+COUNTIF($B$1:B521,ESTADISTICAS!B$9)</f>
        <v>25</v>
      </c>
      <c r="B521">
        <v>25</v>
      </c>
      <c r="C521">
        <v>25488</v>
      </c>
      <c r="D521" t="s">
        <v>1698</v>
      </c>
      <c r="E521">
        <v>3.0758949880668256</v>
      </c>
      <c r="F521">
        <v>1.495417048579285</v>
      </c>
      <c r="G521">
        <v>1.8316438959894226</v>
      </c>
      <c r="H521">
        <v>1.3599830795262267</v>
      </c>
      <c r="I521">
        <v>2.0770176157312576</v>
      </c>
      <c r="J521">
        <v>2.0743834526650757</v>
      </c>
      <c r="K521">
        <v>2.0533436412833397</v>
      </c>
      <c r="L521">
        <v>1.9489603024574669</v>
      </c>
      <c r="M521">
        <v>1.9342057433660487</v>
      </c>
      <c r="N521">
        <v>1.9783519553072626</v>
      </c>
      <c r="O521">
        <v>1.5255499153976311</v>
      </c>
      <c r="P521">
        <v>1.6265993265993266</v>
      </c>
    </row>
    <row r="522" spans="1:16" x14ac:dyDescent="0.25">
      <c r="A522" s="38">
        <f>+COUNTIF($B$1:B522,ESTADISTICAS!B$9)</f>
        <v>25</v>
      </c>
      <c r="B522">
        <v>25</v>
      </c>
      <c r="C522">
        <v>25489</v>
      </c>
      <c r="D522" t="s">
        <v>1699</v>
      </c>
      <c r="E522">
        <v>0.53409090909090906</v>
      </c>
      <c r="F522">
        <v>0.46276595744680848</v>
      </c>
      <c r="G522">
        <v>0.29611650485436891</v>
      </c>
      <c r="H522">
        <v>8.0717488789237665E-2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</row>
    <row r="523" spans="1:16" x14ac:dyDescent="0.25">
      <c r="A523" s="38">
        <f>+COUNTIF($B$1:B523,ESTADISTICAS!B$9)</f>
        <v>25</v>
      </c>
      <c r="B523">
        <v>25</v>
      </c>
      <c r="C523">
        <v>25491</v>
      </c>
      <c r="D523" t="s">
        <v>1700</v>
      </c>
      <c r="E523">
        <v>0.42091152815013405</v>
      </c>
      <c r="F523">
        <v>0.40799999999999997</v>
      </c>
      <c r="G523">
        <v>0.34036939313984171</v>
      </c>
      <c r="H523">
        <v>0.15223097112860892</v>
      </c>
      <c r="I523">
        <v>9.0206185567010308E-2</v>
      </c>
      <c r="J523">
        <v>3.8560411311053984E-2</v>
      </c>
      <c r="K523">
        <v>3.3419023136246784E-2</v>
      </c>
      <c r="L523">
        <v>3.1088082901554404E-2</v>
      </c>
      <c r="M523">
        <v>1.5037593984962405E-2</v>
      </c>
      <c r="N523">
        <v>0</v>
      </c>
      <c r="O523">
        <v>0</v>
      </c>
      <c r="P523">
        <v>0</v>
      </c>
    </row>
    <row r="524" spans="1:16" x14ac:dyDescent="0.25">
      <c r="A524" s="38">
        <f>+COUNTIF($B$1:B524,ESTADISTICAS!B$9)</f>
        <v>25</v>
      </c>
      <c r="B524">
        <v>25</v>
      </c>
      <c r="C524">
        <v>25506</v>
      </c>
      <c r="D524" t="s">
        <v>1344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</row>
    <row r="525" spans="1:16" x14ac:dyDescent="0.25">
      <c r="A525" s="38">
        <f>+COUNTIF($B$1:B525,ESTADISTICAS!B$9)</f>
        <v>25</v>
      </c>
      <c r="B525">
        <v>25</v>
      </c>
      <c r="C525">
        <v>25513</v>
      </c>
      <c r="D525" t="s">
        <v>1701</v>
      </c>
      <c r="E525">
        <v>0.26298909557408595</v>
      </c>
      <c r="F525">
        <v>0.13801601971657423</v>
      </c>
      <c r="G525">
        <v>0.19695193434935521</v>
      </c>
      <c r="H525">
        <v>8.5906793935991016E-2</v>
      </c>
      <c r="I525">
        <v>6.4285714285714279E-2</v>
      </c>
      <c r="J525">
        <v>5.4259359739555074E-4</v>
      </c>
      <c r="K525">
        <v>5.3850296176628971E-4</v>
      </c>
      <c r="L525">
        <v>1.0678056593699946E-3</v>
      </c>
      <c r="M525">
        <v>3.4663865546218489E-2</v>
      </c>
      <c r="N525">
        <v>7.7483099323972959E-2</v>
      </c>
      <c r="O525">
        <v>0.15447991761071062</v>
      </c>
      <c r="P525">
        <v>0.17942219969589457</v>
      </c>
    </row>
    <row r="526" spans="1:16" x14ac:dyDescent="0.25">
      <c r="A526" s="38">
        <f>+COUNTIF($B$1:B526,ESTADISTICAS!B$9)</f>
        <v>25</v>
      </c>
      <c r="B526">
        <v>25</v>
      </c>
      <c r="C526">
        <v>25518</v>
      </c>
      <c r="D526" t="s">
        <v>1702</v>
      </c>
      <c r="E526">
        <v>0</v>
      </c>
      <c r="F526">
        <v>0</v>
      </c>
      <c r="G526">
        <v>0.15680473372781065</v>
      </c>
      <c r="H526">
        <v>0.14857142857142858</v>
      </c>
      <c r="I526">
        <v>9.4017094017094016E-2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</row>
    <row r="527" spans="1:16" x14ac:dyDescent="0.25">
      <c r="A527" s="38">
        <f>+COUNTIF($B$1:B527,ESTADISTICAS!B$9)</f>
        <v>25</v>
      </c>
      <c r="B527">
        <v>25</v>
      </c>
      <c r="C527">
        <v>25524</v>
      </c>
      <c r="D527" t="s">
        <v>1703</v>
      </c>
      <c r="E527">
        <v>0.12341772151898735</v>
      </c>
      <c r="F527">
        <v>5.7401812688821753E-2</v>
      </c>
      <c r="G527">
        <v>0</v>
      </c>
      <c r="H527">
        <v>0</v>
      </c>
      <c r="I527">
        <v>0</v>
      </c>
      <c r="J527">
        <v>2.7777777777777779E-3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</row>
    <row r="528" spans="1:16" x14ac:dyDescent="0.25">
      <c r="A528" s="38">
        <f>+COUNTIF($B$1:B528,ESTADISTICAS!B$9)</f>
        <v>25</v>
      </c>
      <c r="B528">
        <v>25</v>
      </c>
      <c r="C528">
        <v>25530</v>
      </c>
      <c r="D528" t="s">
        <v>1704</v>
      </c>
      <c r="E528">
        <v>0.12181818181818181</v>
      </c>
      <c r="F528">
        <v>0.11754385964912281</v>
      </c>
      <c r="G528">
        <v>4.006677796327212E-2</v>
      </c>
      <c r="H528">
        <v>3.6799999999999999E-2</v>
      </c>
      <c r="I528">
        <v>2.3183925811437404E-2</v>
      </c>
      <c r="J528">
        <v>5.9612518628912071E-3</v>
      </c>
      <c r="K528">
        <v>0</v>
      </c>
      <c r="L528">
        <v>0</v>
      </c>
      <c r="M528">
        <v>0</v>
      </c>
      <c r="N528">
        <v>1.3262599469496021E-3</v>
      </c>
      <c r="O528">
        <v>0</v>
      </c>
      <c r="P528">
        <v>0</v>
      </c>
    </row>
    <row r="529" spans="1:16" x14ac:dyDescent="0.25">
      <c r="A529" s="38">
        <f>+COUNTIF($B$1:B529,ESTADISTICAS!B$9)</f>
        <v>25</v>
      </c>
      <c r="B529">
        <v>25</v>
      </c>
      <c r="C529">
        <v>25535</v>
      </c>
      <c r="D529" t="s">
        <v>1705</v>
      </c>
      <c r="E529">
        <v>1.1494252873563218E-2</v>
      </c>
      <c r="F529">
        <v>5.5632823365785811E-3</v>
      </c>
      <c r="G529">
        <v>5.3835800807537013E-3</v>
      </c>
      <c r="H529">
        <v>1.3089005235602095E-3</v>
      </c>
      <c r="I529">
        <v>1.2953367875647669E-3</v>
      </c>
      <c r="J529">
        <v>0</v>
      </c>
      <c r="K529">
        <v>0</v>
      </c>
      <c r="L529">
        <v>0</v>
      </c>
      <c r="M529">
        <v>0</v>
      </c>
      <c r="N529">
        <v>6.1124694376528121E-3</v>
      </c>
      <c r="O529">
        <v>7.2289156626506026E-3</v>
      </c>
      <c r="P529">
        <v>0</v>
      </c>
    </row>
    <row r="530" spans="1:16" x14ac:dyDescent="0.25">
      <c r="A530" s="38">
        <f>+COUNTIF($B$1:B530,ESTADISTICAS!B$9)</f>
        <v>25</v>
      </c>
      <c r="B530">
        <v>25</v>
      </c>
      <c r="C530">
        <v>25572</v>
      </c>
      <c r="D530" t="s">
        <v>1706</v>
      </c>
      <c r="E530">
        <v>0.42054433713784023</v>
      </c>
      <c r="F530">
        <v>0.16523972602739725</v>
      </c>
      <c r="G530">
        <v>0.21161825726141079</v>
      </c>
      <c r="H530">
        <v>0.13801452784503632</v>
      </c>
      <c r="I530">
        <v>8.2482325216025137E-2</v>
      </c>
      <c r="J530">
        <v>0</v>
      </c>
      <c r="K530">
        <v>0</v>
      </c>
      <c r="L530">
        <v>7.4515648286140089E-4</v>
      </c>
      <c r="M530">
        <v>0</v>
      </c>
      <c r="N530">
        <v>0</v>
      </c>
      <c r="O530">
        <v>2.9709655638082377E-2</v>
      </c>
      <c r="P530">
        <v>2.0749665327978582E-2</v>
      </c>
    </row>
    <row r="531" spans="1:16" x14ac:dyDescent="0.25">
      <c r="A531" s="38">
        <f>+COUNTIF($B$1:B531,ESTADISTICAS!B$9)</f>
        <v>25</v>
      </c>
      <c r="B531">
        <v>25</v>
      </c>
      <c r="C531">
        <v>25580</v>
      </c>
      <c r="D531" t="s">
        <v>1707</v>
      </c>
      <c r="E531">
        <v>0</v>
      </c>
      <c r="F531">
        <v>0.27551020408163263</v>
      </c>
      <c r="G531">
        <v>0.26341463414634148</v>
      </c>
      <c r="H531">
        <v>8.5714285714285715E-2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4.7619047619047623E-3</v>
      </c>
      <c r="O531">
        <v>0</v>
      </c>
      <c r="P531">
        <v>0</v>
      </c>
    </row>
    <row r="532" spans="1:16" x14ac:dyDescent="0.25">
      <c r="A532" s="38">
        <f>+COUNTIF($B$1:B532,ESTADISTICAS!B$9)</f>
        <v>25</v>
      </c>
      <c r="B532">
        <v>25</v>
      </c>
      <c r="C532">
        <v>25592</v>
      </c>
      <c r="D532" t="s">
        <v>1708</v>
      </c>
      <c r="E532">
        <v>9.5394736842105268E-2</v>
      </c>
      <c r="F532">
        <v>0</v>
      </c>
      <c r="G532">
        <v>8.8524590163934422E-2</v>
      </c>
      <c r="H532">
        <v>0.1118421052631579</v>
      </c>
      <c r="I532">
        <v>4.2904290429042903E-2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</row>
    <row r="533" spans="1:16" x14ac:dyDescent="0.25">
      <c r="A533" s="38">
        <f>+COUNTIF($B$1:B533,ESTADISTICAS!B$9)</f>
        <v>25</v>
      </c>
      <c r="B533">
        <v>25</v>
      </c>
      <c r="C533">
        <v>25594</v>
      </c>
      <c r="D533" t="s">
        <v>1709</v>
      </c>
      <c r="E533">
        <v>0.43478260869565216</v>
      </c>
      <c r="F533">
        <v>0.44239631336405533</v>
      </c>
      <c r="G533">
        <v>0.48122065727699531</v>
      </c>
      <c r="H533">
        <v>0.441527446300716</v>
      </c>
      <c r="I533">
        <v>0.34679334916864607</v>
      </c>
      <c r="J533">
        <v>0.28809523809523807</v>
      </c>
      <c r="K533">
        <v>0.19431279620853081</v>
      </c>
      <c r="L533">
        <v>0</v>
      </c>
      <c r="M533">
        <v>0</v>
      </c>
      <c r="N533">
        <v>8.9411764705882357E-2</v>
      </c>
      <c r="O533">
        <v>4.6296296296296294E-3</v>
      </c>
      <c r="P533">
        <v>0</v>
      </c>
    </row>
    <row r="534" spans="1:16" x14ac:dyDescent="0.25">
      <c r="A534" s="38">
        <f>+COUNTIF($B$1:B534,ESTADISTICAS!B$9)</f>
        <v>25</v>
      </c>
      <c r="B534">
        <v>25</v>
      </c>
      <c r="C534">
        <v>25596</v>
      </c>
      <c r="D534" t="s">
        <v>1710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</row>
    <row r="535" spans="1:16" x14ac:dyDescent="0.25">
      <c r="A535" s="38">
        <f>+COUNTIF($B$1:B535,ESTADISTICAS!B$9)</f>
        <v>25</v>
      </c>
      <c r="B535">
        <v>25</v>
      </c>
      <c r="C535">
        <v>25599</v>
      </c>
      <c r="D535" t="s">
        <v>1711</v>
      </c>
      <c r="E535">
        <v>0.14979757085020243</v>
      </c>
      <c r="F535">
        <v>6.9097888675623803E-2</v>
      </c>
      <c r="G535">
        <v>3.6036036036036036E-2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</row>
    <row r="536" spans="1:16" x14ac:dyDescent="0.25">
      <c r="A536" s="38">
        <f>+COUNTIF($B$1:B536,ESTADISTICAS!B$9)</f>
        <v>25</v>
      </c>
      <c r="B536">
        <v>25</v>
      </c>
      <c r="C536">
        <v>25612</v>
      </c>
      <c r="D536" t="s">
        <v>1712</v>
      </c>
      <c r="E536">
        <v>0</v>
      </c>
      <c r="F536">
        <v>1.8867924528301886E-2</v>
      </c>
      <c r="G536">
        <v>9.8859315589353611E-2</v>
      </c>
      <c r="H536">
        <v>7.0217917675544791E-2</v>
      </c>
      <c r="I536">
        <v>5.8004640371229696E-2</v>
      </c>
      <c r="J536">
        <v>1.6816143497757848E-2</v>
      </c>
      <c r="K536">
        <v>1.3043478260869565E-2</v>
      </c>
      <c r="L536">
        <v>1.0526315789473684E-3</v>
      </c>
      <c r="M536">
        <v>0</v>
      </c>
      <c r="N536">
        <v>9.765625E-4</v>
      </c>
      <c r="O536">
        <v>0</v>
      </c>
      <c r="P536">
        <v>4.1198501872659173E-2</v>
      </c>
    </row>
    <row r="537" spans="1:16" x14ac:dyDescent="0.25">
      <c r="A537" s="38">
        <f>+COUNTIF($B$1:B537,ESTADISTICAS!B$9)</f>
        <v>25</v>
      </c>
      <c r="B537">
        <v>25</v>
      </c>
      <c r="C537">
        <v>25645</v>
      </c>
      <c r="D537" t="s">
        <v>1713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1.2836970474967907E-3</v>
      </c>
      <c r="L537">
        <v>1.2738853503184713E-3</v>
      </c>
      <c r="M537">
        <v>0</v>
      </c>
      <c r="N537">
        <v>1.2062726176115801E-3</v>
      </c>
      <c r="O537">
        <v>1.17096018735363E-3</v>
      </c>
      <c r="P537">
        <v>0</v>
      </c>
    </row>
    <row r="538" spans="1:16" x14ac:dyDescent="0.25">
      <c r="A538" s="38">
        <f>+COUNTIF($B$1:B538,ESTADISTICAS!B$9)</f>
        <v>25</v>
      </c>
      <c r="B538">
        <v>25</v>
      </c>
      <c r="C538">
        <v>25649</v>
      </c>
      <c r="D538" t="s">
        <v>1714</v>
      </c>
      <c r="E538">
        <v>2.8011204481792717E-3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1.5197568389057751E-3</v>
      </c>
      <c r="O538">
        <v>0</v>
      </c>
      <c r="P538">
        <v>0</v>
      </c>
    </row>
    <row r="539" spans="1:16" x14ac:dyDescent="0.25">
      <c r="A539" s="38">
        <f>+COUNTIF($B$1:B539,ESTADISTICAS!B$9)</f>
        <v>25</v>
      </c>
      <c r="B539">
        <v>25</v>
      </c>
      <c r="C539">
        <v>25653</v>
      </c>
      <c r="D539" t="s">
        <v>1715</v>
      </c>
      <c r="E539">
        <v>0</v>
      </c>
      <c r="F539">
        <v>0</v>
      </c>
      <c r="G539">
        <v>6.1994609164420483E-2</v>
      </c>
      <c r="H539">
        <v>6.0367454068241469E-2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</row>
    <row r="540" spans="1:16" x14ac:dyDescent="0.25">
      <c r="A540" s="38">
        <f>+COUNTIF($B$1:B540,ESTADISTICAS!B$9)</f>
        <v>25</v>
      </c>
      <c r="B540">
        <v>25</v>
      </c>
      <c r="C540">
        <v>25658</v>
      </c>
      <c r="D540" t="s">
        <v>1318</v>
      </c>
      <c r="E540">
        <v>0.24838709677419354</v>
      </c>
      <c r="F540">
        <v>6.5116279069767441E-2</v>
      </c>
      <c r="G540">
        <v>5.0746268656716415E-2</v>
      </c>
      <c r="H540">
        <v>0</v>
      </c>
      <c r="I540">
        <v>0</v>
      </c>
      <c r="J540">
        <v>0</v>
      </c>
      <c r="K540">
        <v>1.3386880856760374E-3</v>
      </c>
      <c r="L540">
        <v>0</v>
      </c>
      <c r="M540">
        <v>0</v>
      </c>
      <c r="N540">
        <v>0</v>
      </c>
      <c r="O540">
        <v>0</v>
      </c>
      <c r="P540">
        <v>0</v>
      </c>
    </row>
    <row r="541" spans="1:16" x14ac:dyDescent="0.25">
      <c r="A541" s="38">
        <f>+COUNTIF($B$1:B541,ESTADISTICAS!B$9)</f>
        <v>25</v>
      </c>
      <c r="B541">
        <v>25</v>
      </c>
      <c r="C541">
        <v>25662</v>
      </c>
      <c r="D541" t="s">
        <v>2263</v>
      </c>
      <c r="E541">
        <v>0.36988847583643125</v>
      </c>
      <c r="F541">
        <v>0.19372693726937271</v>
      </c>
      <c r="G541">
        <v>0.16758747697974216</v>
      </c>
      <c r="H541">
        <v>0.17463235294117646</v>
      </c>
      <c r="I541">
        <v>0.11496350364963503</v>
      </c>
      <c r="J541">
        <v>2.3853211009174313E-2</v>
      </c>
      <c r="K541">
        <v>2.7829313543599257E-2</v>
      </c>
      <c r="L541">
        <v>2.4344569288389514E-2</v>
      </c>
      <c r="M541">
        <v>0</v>
      </c>
      <c r="N541">
        <v>4.3478260869565216E-2</v>
      </c>
      <c r="O541">
        <v>3.9325842696629212E-2</v>
      </c>
      <c r="P541">
        <v>3.3149171270718231E-2</v>
      </c>
    </row>
    <row r="542" spans="1:16" x14ac:dyDescent="0.25">
      <c r="A542" s="38">
        <f>+COUNTIF($B$1:B542,ESTADISTICAS!B$9)</f>
        <v>25</v>
      </c>
      <c r="B542">
        <v>25</v>
      </c>
      <c r="C542">
        <v>25718</v>
      </c>
      <c r="D542" t="s">
        <v>1717</v>
      </c>
      <c r="E542">
        <v>0.26</v>
      </c>
      <c r="F542">
        <v>9.6491228070175433E-2</v>
      </c>
      <c r="G542">
        <v>0.17062937062937064</v>
      </c>
      <c r="H542">
        <v>0.10013531799729364</v>
      </c>
      <c r="I542">
        <v>5.3805774278215222E-2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</row>
    <row r="543" spans="1:16" x14ac:dyDescent="0.25">
      <c r="A543" s="38">
        <f>+COUNTIF($B$1:B543,ESTADISTICAS!B$9)</f>
        <v>25</v>
      </c>
      <c r="B543">
        <v>25</v>
      </c>
      <c r="C543">
        <v>25736</v>
      </c>
      <c r="D543" t="s">
        <v>1718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1.076426264800861E-3</v>
      </c>
      <c r="K543">
        <v>0</v>
      </c>
      <c r="L543">
        <v>2.0533880903490761E-3</v>
      </c>
      <c r="M543">
        <v>0</v>
      </c>
      <c r="N543">
        <v>2.8462998102466793E-3</v>
      </c>
      <c r="O543">
        <v>0</v>
      </c>
      <c r="P543">
        <v>0</v>
      </c>
    </row>
    <row r="544" spans="1:16" x14ac:dyDescent="0.25">
      <c r="A544" s="38">
        <f>+COUNTIF($B$1:B544,ESTADISTICAS!B$9)</f>
        <v>25</v>
      </c>
      <c r="B544">
        <v>25</v>
      </c>
      <c r="C544">
        <v>25740</v>
      </c>
      <c r="D544" t="s">
        <v>1719</v>
      </c>
      <c r="E544">
        <v>0.79372404245500694</v>
      </c>
      <c r="F544">
        <v>0.72528433945756776</v>
      </c>
      <c r="G544">
        <v>0.6988847583643123</v>
      </c>
      <c r="H544">
        <v>0.57468553459119498</v>
      </c>
      <c r="I544">
        <v>0.41776937618147447</v>
      </c>
      <c r="J544">
        <v>0.37806215722120656</v>
      </c>
      <c r="K544">
        <v>0.29413854351687391</v>
      </c>
      <c r="L544">
        <v>0.23592400690846288</v>
      </c>
      <c r="M544">
        <v>0.24731543624161073</v>
      </c>
      <c r="N544">
        <v>0.3191767396275727</v>
      </c>
      <c r="O544">
        <v>0.34603072983354671</v>
      </c>
      <c r="P544">
        <v>0.38369152970922882</v>
      </c>
    </row>
    <row r="545" spans="1:16" x14ac:dyDescent="0.25">
      <c r="A545" s="38">
        <f>+COUNTIF($B$1:B545,ESTADISTICAS!B$9)</f>
        <v>25</v>
      </c>
      <c r="B545">
        <v>25</v>
      </c>
      <c r="C545">
        <v>25743</v>
      </c>
      <c r="D545" t="s">
        <v>1720</v>
      </c>
      <c r="E545">
        <v>0.12201963534361851</v>
      </c>
      <c r="F545">
        <v>0.12071330589849108</v>
      </c>
      <c r="G545">
        <v>5.518169582772544E-2</v>
      </c>
      <c r="H545">
        <v>3.8461538461538464E-2</v>
      </c>
      <c r="I545">
        <v>1.3003901170351105E-2</v>
      </c>
      <c r="J545">
        <v>2.5673940949935813E-3</v>
      </c>
      <c r="K545">
        <v>0</v>
      </c>
      <c r="L545">
        <v>0</v>
      </c>
      <c r="M545">
        <v>0</v>
      </c>
      <c r="N545">
        <v>5.9276822762299936E-4</v>
      </c>
      <c r="O545">
        <v>5.7870370370370367E-4</v>
      </c>
      <c r="P545">
        <v>0</v>
      </c>
    </row>
    <row r="546" spans="1:16" x14ac:dyDescent="0.25">
      <c r="A546" s="38">
        <f>+COUNTIF($B$1:B546,ESTADISTICAS!B$9)</f>
        <v>25</v>
      </c>
      <c r="B546">
        <v>25</v>
      </c>
      <c r="C546">
        <v>25745</v>
      </c>
      <c r="D546" t="s">
        <v>1721</v>
      </c>
      <c r="E546">
        <v>0.1466030989272944</v>
      </c>
      <c r="F546">
        <v>0.13280363223609534</v>
      </c>
      <c r="G546">
        <v>0.13755458515283842</v>
      </c>
      <c r="H546">
        <v>0.10703043022035677</v>
      </c>
      <c r="I546">
        <v>4.383282364933741E-2</v>
      </c>
      <c r="J546">
        <v>1.3847675568743818E-2</v>
      </c>
      <c r="K546">
        <v>1.160541586073501E-2</v>
      </c>
      <c r="L546">
        <v>1.0406811731315043E-2</v>
      </c>
      <c r="M546">
        <v>6.5055762081784388E-3</v>
      </c>
      <c r="N546">
        <v>8.9928057553956839E-4</v>
      </c>
      <c r="O546">
        <v>0</v>
      </c>
      <c r="P546">
        <v>0</v>
      </c>
    </row>
    <row r="547" spans="1:16" x14ac:dyDescent="0.25">
      <c r="A547" s="38">
        <f>+COUNTIF($B$1:B547,ESTADISTICAS!B$9)</f>
        <v>25</v>
      </c>
      <c r="B547">
        <v>25</v>
      </c>
      <c r="C547">
        <v>25754</v>
      </c>
      <c r="D547" t="s">
        <v>2264</v>
      </c>
      <c r="E547">
        <v>9.3120784794604533E-2</v>
      </c>
      <c r="F547">
        <v>7.9955733849771754E-2</v>
      </c>
      <c r="G547">
        <v>0.11601658309999784</v>
      </c>
      <c r="H547">
        <v>0.16243592372360058</v>
      </c>
      <c r="I547">
        <v>0.18598953978962923</v>
      </c>
      <c r="J547">
        <v>0.18433819717057995</v>
      </c>
      <c r="K547">
        <v>0.15458356178920746</v>
      </c>
      <c r="L547">
        <v>0.16256282682642026</v>
      </c>
      <c r="M547">
        <v>0.1589083770058248</v>
      </c>
      <c r="N547">
        <v>0.15463709364273179</v>
      </c>
      <c r="O547">
        <v>0.18786188178528349</v>
      </c>
      <c r="P547">
        <v>0.16366224619764741</v>
      </c>
    </row>
    <row r="548" spans="1:16" x14ac:dyDescent="0.25">
      <c r="A548" s="38">
        <f>+COUNTIF($B$1:B548,ESTADISTICAS!B$9)</f>
        <v>25</v>
      </c>
      <c r="B548">
        <v>25</v>
      </c>
      <c r="C548">
        <v>25758</v>
      </c>
      <c r="D548" t="s">
        <v>1722</v>
      </c>
      <c r="E548">
        <v>2.1289918597370068E-2</v>
      </c>
      <c r="F548">
        <v>5.6570418385385977E-2</v>
      </c>
      <c r="G548">
        <v>7.264722069345074E-2</v>
      </c>
      <c r="H548">
        <v>4.3704474505723206E-2</v>
      </c>
      <c r="I548">
        <v>1.8839861179970253E-2</v>
      </c>
      <c r="J548">
        <v>4.7505938242280285E-4</v>
      </c>
      <c r="K548">
        <v>9.1954022988505744E-4</v>
      </c>
      <c r="L548">
        <v>0</v>
      </c>
      <c r="M548">
        <v>0</v>
      </c>
      <c r="N548">
        <v>1.221001221001221E-3</v>
      </c>
      <c r="O548">
        <v>3.9432176656151418E-4</v>
      </c>
      <c r="P548">
        <v>0</v>
      </c>
    </row>
    <row r="549" spans="1:16" x14ac:dyDescent="0.25">
      <c r="A549" s="38">
        <f>+COUNTIF($B$1:B549,ESTADISTICAS!B$9)</f>
        <v>25</v>
      </c>
      <c r="B549">
        <v>25</v>
      </c>
      <c r="C549">
        <v>25769</v>
      </c>
      <c r="D549" t="s">
        <v>2265</v>
      </c>
      <c r="E549">
        <v>0.11464435146443515</v>
      </c>
      <c r="F549">
        <v>6.0506950122649221E-2</v>
      </c>
      <c r="G549">
        <v>7.2625698324022353E-2</v>
      </c>
      <c r="H549">
        <v>4.2286609240407204E-2</v>
      </c>
      <c r="I549">
        <v>3.6434108527131782E-2</v>
      </c>
      <c r="J549">
        <v>7.6628352490421458E-4</v>
      </c>
      <c r="K549">
        <v>7.5700227100681302E-4</v>
      </c>
      <c r="L549">
        <v>0</v>
      </c>
      <c r="M549">
        <v>0</v>
      </c>
      <c r="N549">
        <v>1.4684287812041115E-3</v>
      </c>
      <c r="O549">
        <v>7.2358900144717795E-4</v>
      </c>
      <c r="P549">
        <v>0</v>
      </c>
    </row>
    <row r="550" spans="1:16" x14ac:dyDescent="0.25">
      <c r="A550" s="38">
        <f>+COUNTIF($B$1:B550,ESTADISTICAS!B$9)</f>
        <v>25</v>
      </c>
      <c r="B550">
        <v>25</v>
      </c>
      <c r="C550">
        <v>25772</v>
      </c>
      <c r="D550" t="s">
        <v>1723</v>
      </c>
      <c r="E550">
        <v>6.8322981366459631E-2</v>
      </c>
      <c r="F550">
        <v>5.3288925895087429E-2</v>
      </c>
      <c r="G550">
        <v>7.1814671814671813E-2</v>
      </c>
      <c r="H550">
        <v>2.5547445255474453E-2</v>
      </c>
      <c r="I550">
        <v>2.3826208829712685E-2</v>
      </c>
      <c r="J550">
        <v>6.779661016949153E-4</v>
      </c>
      <c r="K550">
        <v>0</v>
      </c>
      <c r="L550">
        <v>1.9157088122605363E-3</v>
      </c>
      <c r="M550">
        <v>0</v>
      </c>
      <c r="N550">
        <v>0</v>
      </c>
      <c r="O550">
        <v>5.7903879559930511E-4</v>
      </c>
      <c r="P550">
        <v>0</v>
      </c>
    </row>
    <row r="551" spans="1:16" x14ac:dyDescent="0.25">
      <c r="A551" s="38">
        <f>+COUNTIF($B$1:B551,ESTADISTICAS!B$9)</f>
        <v>25</v>
      </c>
      <c r="B551">
        <v>25</v>
      </c>
      <c r="C551">
        <v>25777</v>
      </c>
      <c r="D551" t="s">
        <v>1724</v>
      </c>
      <c r="E551">
        <v>3.1791907514450865E-2</v>
      </c>
      <c r="F551">
        <v>0</v>
      </c>
      <c r="G551">
        <v>0</v>
      </c>
      <c r="H551">
        <v>0</v>
      </c>
      <c r="I551">
        <v>0</v>
      </c>
      <c r="J551">
        <v>2.7548209366391185E-3</v>
      </c>
      <c r="K551">
        <v>2.7700831024930748E-3</v>
      </c>
      <c r="L551">
        <v>0</v>
      </c>
      <c r="M551">
        <v>0</v>
      </c>
      <c r="N551">
        <v>0</v>
      </c>
      <c r="O551">
        <v>0</v>
      </c>
      <c r="P551">
        <v>0</v>
      </c>
    </row>
    <row r="552" spans="1:16" x14ac:dyDescent="0.25">
      <c r="A552" s="38">
        <f>+COUNTIF($B$1:B552,ESTADISTICAS!B$9)</f>
        <v>25</v>
      </c>
      <c r="B552">
        <v>25</v>
      </c>
      <c r="C552">
        <v>25779</v>
      </c>
      <c r="D552" t="s">
        <v>1725</v>
      </c>
      <c r="E552">
        <v>0</v>
      </c>
      <c r="F552">
        <v>0</v>
      </c>
      <c r="G552">
        <v>0</v>
      </c>
      <c r="H552">
        <v>2.070393374741201E-3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</row>
    <row r="553" spans="1:16" x14ac:dyDescent="0.25">
      <c r="A553" s="38">
        <f>+COUNTIF($B$1:B553,ESTADISTICAS!B$9)</f>
        <v>25</v>
      </c>
      <c r="B553">
        <v>25</v>
      </c>
      <c r="C553">
        <v>25781</v>
      </c>
      <c r="D553" t="s">
        <v>1726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</row>
    <row r="554" spans="1:16" x14ac:dyDescent="0.25">
      <c r="A554" s="38">
        <f>+COUNTIF($B$1:B554,ESTADISTICAS!B$9)</f>
        <v>25</v>
      </c>
      <c r="B554">
        <v>25</v>
      </c>
      <c r="C554">
        <v>25785</v>
      </c>
      <c r="D554" t="s">
        <v>1727</v>
      </c>
      <c r="E554">
        <v>1.7806267806267807E-2</v>
      </c>
      <c r="F554">
        <v>1.5089163237311385E-2</v>
      </c>
      <c r="G554">
        <v>5.1939513477975013E-2</v>
      </c>
      <c r="H554">
        <v>3.2319391634980987E-2</v>
      </c>
      <c r="I554">
        <v>2.7010435850214856E-2</v>
      </c>
      <c r="J554">
        <v>0</v>
      </c>
      <c r="K554">
        <v>0</v>
      </c>
      <c r="L554">
        <v>2.8121484814398199E-3</v>
      </c>
      <c r="M554">
        <v>0</v>
      </c>
      <c r="N554">
        <v>2.0855057351407717E-3</v>
      </c>
      <c r="O554">
        <v>5.025125628140704E-4</v>
      </c>
      <c r="P554">
        <v>0</v>
      </c>
    </row>
    <row r="555" spans="1:16" x14ac:dyDescent="0.25">
      <c r="A555" s="38">
        <f>+COUNTIF($B$1:B555,ESTADISTICAS!B$9)</f>
        <v>25</v>
      </c>
      <c r="B555">
        <v>25</v>
      </c>
      <c r="C555">
        <v>25793</v>
      </c>
      <c r="D555" t="s">
        <v>1728</v>
      </c>
      <c r="E555">
        <v>0.23089700996677742</v>
      </c>
      <c r="F555">
        <v>0.25081967213114753</v>
      </c>
      <c r="G555">
        <v>0.22475570032573289</v>
      </c>
      <c r="H555">
        <v>8.2390953150242321E-2</v>
      </c>
      <c r="I555">
        <v>7.7409162717219593E-2</v>
      </c>
      <c r="J555">
        <v>0.11856474258970359</v>
      </c>
      <c r="K555">
        <v>0.10510046367851623</v>
      </c>
      <c r="L555">
        <v>0.14027149321266968</v>
      </c>
      <c r="M555">
        <v>0.12574850299401197</v>
      </c>
      <c r="N555">
        <v>8.5631349782293184E-2</v>
      </c>
      <c r="O555">
        <v>4.2492917847025496E-2</v>
      </c>
      <c r="P555">
        <v>3.3149171270718231E-2</v>
      </c>
    </row>
    <row r="556" spans="1:16" x14ac:dyDescent="0.25">
      <c r="A556" s="38">
        <f>+COUNTIF($B$1:B556,ESTADISTICAS!B$9)</f>
        <v>25</v>
      </c>
      <c r="B556">
        <v>25</v>
      </c>
      <c r="C556">
        <v>25797</v>
      </c>
      <c r="D556" t="s">
        <v>1729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1.5082956259426848E-3</v>
      </c>
      <c r="L556">
        <v>1.4858841010401188E-3</v>
      </c>
      <c r="M556">
        <v>4.5123726346433773E-2</v>
      </c>
      <c r="N556">
        <v>3.6111111111111108E-2</v>
      </c>
      <c r="O556">
        <v>3.4712950600801068E-2</v>
      </c>
      <c r="P556">
        <v>3.125E-2</v>
      </c>
    </row>
    <row r="557" spans="1:16" x14ac:dyDescent="0.25">
      <c r="A557" s="38">
        <f>+COUNTIF($B$1:B557,ESTADISTICAS!B$9)</f>
        <v>25</v>
      </c>
      <c r="B557">
        <v>25</v>
      </c>
      <c r="C557">
        <v>25799</v>
      </c>
      <c r="D557" t="s">
        <v>1730</v>
      </c>
      <c r="E557">
        <v>8.1272084805653705E-2</v>
      </c>
      <c r="F557">
        <v>9.2555331991951706E-2</v>
      </c>
      <c r="G557">
        <v>0.16931890515595163</v>
      </c>
      <c r="H557">
        <v>0.10225197808886184</v>
      </c>
      <c r="I557">
        <v>6.561218512009373E-2</v>
      </c>
      <c r="J557">
        <v>5.6689342403628119E-4</v>
      </c>
      <c r="K557">
        <v>5.5248618784530391E-4</v>
      </c>
      <c r="L557">
        <v>0</v>
      </c>
      <c r="M557">
        <v>0</v>
      </c>
      <c r="N557">
        <v>1.4992503748125937E-3</v>
      </c>
      <c r="O557">
        <v>2.4319066147859923E-3</v>
      </c>
      <c r="P557">
        <v>0</v>
      </c>
    </row>
    <row r="558" spans="1:16" x14ac:dyDescent="0.25">
      <c r="A558" s="38">
        <f>+COUNTIF($B$1:B558,ESTADISTICAS!B$9)</f>
        <v>25</v>
      </c>
      <c r="B558">
        <v>25</v>
      </c>
      <c r="C558">
        <v>25805</v>
      </c>
      <c r="D558" t="s">
        <v>1731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</row>
    <row r="559" spans="1:16" x14ac:dyDescent="0.25">
      <c r="A559" s="38">
        <f>+COUNTIF($B$1:B559,ESTADISTICAS!B$9)</f>
        <v>25</v>
      </c>
      <c r="B559">
        <v>25</v>
      </c>
      <c r="C559">
        <v>25807</v>
      </c>
      <c r="D559" t="s">
        <v>1732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5.6994818652849742E-2</v>
      </c>
    </row>
    <row r="560" spans="1:16" x14ac:dyDescent="0.25">
      <c r="A560" s="38">
        <f>+COUNTIF($B$1:B560,ESTADISTICAS!B$9)</f>
        <v>25</v>
      </c>
      <c r="B560">
        <v>25</v>
      </c>
      <c r="C560">
        <v>25815</v>
      </c>
      <c r="D560" t="s">
        <v>1733</v>
      </c>
      <c r="E560">
        <v>0.13194444444444445</v>
      </c>
      <c r="F560">
        <v>9.9616858237547887E-2</v>
      </c>
      <c r="G560">
        <v>9.5890410958904104E-2</v>
      </c>
      <c r="H560">
        <v>2.5618374558303889E-2</v>
      </c>
      <c r="I560">
        <v>1.9097222222222224E-2</v>
      </c>
      <c r="J560">
        <v>9.6829477292202232E-2</v>
      </c>
      <c r="K560">
        <v>0.12340425531914893</v>
      </c>
      <c r="L560">
        <v>0.13028764805414553</v>
      </c>
      <c r="M560">
        <v>9.098497495826377E-2</v>
      </c>
      <c r="N560">
        <v>7.4688796680497924E-2</v>
      </c>
      <c r="O560">
        <v>6.6831683168316836E-2</v>
      </c>
      <c r="P560">
        <v>3.7398373983739838E-2</v>
      </c>
    </row>
    <row r="561" spans="1:16" x14ac:dyDescent="0.25">
      <c r="A561" s="38">
        <f>+COUNTIF($B$1:B561,ESTADISTICAS!B$9)</f>
        <v>25</v>
      </c>
      <c r="B561">
        <v>25</v>
      </c>
      <c r="C561">
        <v>25817</v>
      </c>
      <c r="D561" t="s">
        <v>1734</v>
      </c>
      <c r="E561">
        <v>0.18039828192112456</v>
      </c>
      <c r="F561">
        <v>0.13279530447542187</v>
      </c>
      <c r="G561">
        <v>0.16243131868131869</v>
      </c>
      <c r="H561">
        <v>9.1085899513776339E-2</v>
      </c>
      <c r="I561">
        <v>7.4188562596599686E-2</v>
      </c>
      <c r="J561">
        <v>8.8547815820543101E-3</v>
      </c>
      <c r="K561">
        <v>8.4937712344280861E-4</v>
      </c>
      <c r="L561">
        <v>2.1774632553075669E-3</v>
      </c>
      <c r="M561">
        <v>0</v>
      </c>
      <c r="N561">
        <v>2.9658922392486408E-3</v>
      </c>
      <c r="O561">
        <v>2.3623907394283014E-4</v>
      </c>
      <c r="P561">
        <v>0</v>
      </c>
    </row>
    <row r="562" spans="1:16" x14ac:dyDescent="0.25">
      <c r="A562" s="38">
        <f>+COUNTIF($B$1:B562,ESTADISTICAS!B$9)</f>
        <v>25</v>
      </c>
      <c r="B562">
        <v>25</v>
      </c>
      <c r="C562">
        <v>25823</v>
      </c>
      <c r="D562" t="s">
        <v>1735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3.4602076124567475E-3</v>
      </c>
      <c r="K562">
        <v>3.5335689045936395E-3</v>
      </c>
      <c r="L562">
        <v>0</v>
      </c>
      <c r="M562">
        <v>0</v>
      </c>
      <c r="N562">
        <v>3.5842293906810036E-3</v>
      </c>
      <c r="O562">
        <v>0</v>
      </c>
      <c r="P562">
        <v>0</v>
      </c>
    </row>
    <row r="563" spans="1:16" x14ac:dyDescent="0.25">
      <c r="A563" s="38">
        <f>+COUNTIF($B$1:B563,ESTADISTICAS!B$9)</f>
        <v>25</v>
      </c>
      <c r="B563">
        <v>25</v>
      </c>
      <c r="C563">
        <v>25839</v>
      </c>
      <c r="D563" t="s">
        <v>1736</v>
      </c>
      <c r="E563">
        <v>0</v>
      </c>
      <c r="F563">
        <v>4.7858942065491183E-2</v>
      </c>
      <c r="G563">
        <v>4.7375160051216392E-2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</row>
    <row r="564" spans="1:16" x14ac:dyDescent="0.25">
      <c r="A564" s="38">
        <f>+COUNTIF($B$1:B564,ESTADISTICAS!B$9)</f>
        <v>25</v>
      </c>
      <c r="B564">
        <v>25</v>
      </c>
      <c r="C564">
        <v>25841</v>
      </c>
      <c r="D564" t="s">
        <v>1737</v>
      </c>
      <c r="E564">
        <v>6.5217391304347824E-2</v>
      </c>
      <c r="F564">
        <v>6.4516129032258063E-2</v>
      </c>
      <c r="G564">
        <v>9.110169491525423E-2</v>
      </c>
      <c r="H564">
        <v>2.6859504132231406E-2</v>
      </c>
      <c r="I564">
        <v>2.0533880903490759E-2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</row>
    <row r="565" spans="1:16" x14ac:dyDescent="0.25">
      <c r="A565" s="38">
        <f>+COUNTIF($B$1:B565,ESTADISTICAS!B$9)</f>
        <v>25</v>
      </c>
      <c r="B565">
        <v>25</v>
      </c>
      <c r="C565">
        <v>25843</v>
      </c>
      <c r="D565" t="s">
        <v>2332</v>
      </c>
      <c r="E565">
        <v>0.26214921286789872</v>
      </c>
      <c r="F565">
        <v>0.24407894736842106</v>
      </c>
      <c r="G565">
        <v>0.23521972810622827</v>
      </c>
      <c r="H565">
        <v>0.23369896404631321</v>
      </c>
      <c r="I565">
        <v>0.22202591283863368</v>
      </c>
      <c r="J565">
        <v>0.21493728620296465</v>
      </c>
      <c r="K565">
        <v>0.22738589211618257</v>
      </c>
      <c r="L565">
        <v>0.27209239860327694</v>
      </c>
      <c r="M565">
        <v>0.27118200836820083</v>
      </c>
      <c r="N565">
        <v>0.27745371544509256</v>
      </c>
      <c r="O565">
        <v>0.3669314796425025</v>
      </c>
      <c r="P565">
        <v>0.37932727719125953</v>
      </c>
    </row>
    <row r="566" spans="1:16" x14ac:dyDescent="0.25">
      <c r="A566" s="38">
        <f>+COUNTIF($B$1:B566,ESTADISTICAS!B$9)</f>
        <v>25</v>
      </c>
      <c r="B566">
        <v>25</v>
      </c>
      <c r="C566">
        <v>25845</v>
      </c>
      <c r="D566" t="s">
        <v>1739</v>
      </c>
      <c r="E566">
        <v>0.27373068432671083</v>
      </c>
      <c r="F566">
        <v>0.12058212058212059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1.639344262295082E-3</v>
      </c>
      <c r="O566">
        <v>0</v>
      </c>
      <c r="P566">
        <v>0</v>
      </c>
    </row>
    <row r="567" spans="1:16" x14ac:dyDescent="0.25">
      <c r="A567" s="38">
        <f>+COUNTIF($B$1:B567,ESTADISTICAS!B$9)</f>
        <v>25</v>
      </c>
      <c r="B567">
        <v>25</v>
      </c>
      <c r="C567">
        <v>25851</v>
      </c>
      <c r="D567" t="s">
        <v>1740</v>
      </c>
      <c r="E567">
        <v>0.45528455284552843</v>
      </c>
      <c r="F567">
        <v>0.17045454545454544</v>
      </c>
      <c r="G567">
        <v>8.3636363636363634E-2</v>
      </c>
      <c r="H567">
        <v>4.195804195804196E-2</v>
      </c>
      <c r="I567">
        <v>0</v>
      </c>
      <c r="J567">
        <v>0</v>
      </c>
      <c r="K567">
        <v>3.472222222222222E-3</v>
      </c>
      <c r="L567">
        <v>0</v>
      </c>
      <c r="M567">
        <v>0</v>
      </c>
      <c r="N567">
        <v>0</v>
      </c>
      <c r="O567">
        <v>0</v>
      </c>
      <c r="P567">
        <v>0</v>
      </c>
    </row>
    <row r="568" spans="1:16" x14ac:dyDescent="0.25">
      <c r="A568" s="38">
        <f>+COUNTIF($B$1:B568,ESTADISTICAS!B$9)</f>
        <v>25</v>
      </c>
      <c r="B568">
        <v>25</v>
      </c>
      <c r="C568">
        <v>25862</v>
      </c>
      <c r="D568" t="s">
        <v>1741</v>
      </c>
      <c r="E568">
        <v>0.2302771855010661</v>
      </c>
      <c r="F568">
        <v>0.2021505376344086</v>
      </c>
      <c r="G568">
        <v>0.25386313465783666</v>
      </c>
      <c r="H568">
        <v>0.11699779249448124</v>
      </c>
      <c r="I568">
        <v>4.8888888888888891E-2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</row>
    <row r="569" spans="1:16" x14ac:dyDescent="0.25">
      <c r="A569" s="38">
        <f>+COUNTIF($B$1:B569,ESTADISTICAS!B$9)</f>
        <v>25</v>
      </c>
      <c r="B569">
        <v>25</v>
      </c>
      <c r="C569">
        <v>25867</v>
      </c>
      <c r="D569" t="s">
        <v>1742</v>
      </c>
      <c r="E569">
        <v>8.7866108786610872E-2</v>
      </c>
      <c r="F569">
        <v>0.13253012048192772</v>
      </c>
      <c r="G569">
        <v>0.12121212121212122</v>
      </c>
      <c r="H569">
        <v>7.3529411764705881E-3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</row>
    <row r="570" spans="1:16" x14ac:dyDescent="0.25">
      <c r="A570" s="38">
        <f>+COUNTIF($B$1:B570,ESTADISTICAS!B$9)</f>
        <v>25</v>
      </c>
      <c r="B570">
        <v>25</v>
      </c>
      <c r="C570">
        <v>25871</v>
      </c>
      <c r="D570" t="s">
        <v>1743</v>
      </c>
      <c r="E570">
        <v>0</v>
      </c>
      <c r="F570">
        <v>0</v>
      </c>
      <c r="G570">
        <v>0.30158730158730157</v>
      </c>
      <c r="H570">
        <v>0.31666666666666665</v>
      </c>
      <c r="I570">
        <v>0.24576271186440679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</row>
    <row r="571" spans="1:16" x14ac:dyDescent="0.25">
      <c r="A571" s="38">
        <f>+COUNTIF($B$1:B571,ESTADISTICAS!B$9)</f>
        <v>25</v>
      </c>
      <c r="B571">
        <v>25</v>
      </c>
      <c r="C571">
        <v>25873</v>
      </c>
      <c r="D571" t="s">
        <v>1744</v>
      </c>
      <c r="E571">
        <v>0.13744075829383887</v>
      </c>
      <c r="F571">
        <v>0.10053313023610053</v>
      </c>
      <c r="G571">
        <v>0.13157894736842105</v>
      </c>
      <c r="H571">
        <v>7.1227080394922426E-2</v>
      </c>
      <c r="I571">
        <v>3.0949105914718018E-2</v>
      </c>
      <c r="J571">
        <v>1.6891891891891893E-2</v>
      </c>
      <c r="K571">
        <v>6.6445182724252495E-4</v>
      </c>
      <c r="L571">
        <v>0</v>
      </c>
      <c r="M571">
        <v>0</v>
      </c>
      <c r="N571">
        <v>1.2658227848101266E-3</v>
      </c>
      <c r="O571">
        <v>0</v>
      </c>
      <c r="P571">
        <v>0</v>
      </c>
    </row>
    <row r="572" spans="1:16" x14ac:dyDescent="0.25">
      <c r="A572" s="38">
        <f>+COUNTIF($B$1:B572,ESTADISTICAS!B$9)</f>
        <v>25</v>
      </c>
      <c r="B572">
        <v>25</v>
      </c>
      <c r="C572">
        <v>25875</v>
      </c>
      <c r="D572" t="s">
        <v>1745</v>
      </c>
      <c r="E572">
        <v>0.63055062166962694</v>
      </c>
      <c r="F572">
        <v>0.37748720864127344</v>
      </c>
      <c r="G572">
        <v>0.38339705079191699</v>
      </c>
      <c r="H572">
        <v>0.47207586933614332</v>
      </c>
      <c r="I572">
        <v>0.5402357765248591</v>
      </c>
      <c r="J572">
        <v>0.77722027094831914</v>
      </c>
      <c r="K572">
        <v>1.1522917693445047</v>
      </c>
      <c r="L572">
        <v>1.3097773475314618</v>
      </c>
      <c r="M572">
        <v>1.2786187322611164</v>
      </c>
      <c r="N572">
        <v>1.2024085224641037</v>
      </c>
      <c r="O572">
        <v>1.516628701594533</v>
      </c>
      <c r="P572">
        <v>1.023873873873874</v>
      </c>
    </row>
    <row r="573" spans="1:16" x14ac:dyDescent="0.25">
      <c r="A573" s="38">
        <f>+COUNTIF($B$1:B573,ESTADISTICAS!B$9)</f>
        <v>25</v>
      </c>
      <c r="B573">
        <v>25</v>
      </c>
      <c r="C573">
        <v>25878</v>
      </c>
      <c r="D573" t="s">
        <v>1746</v>
      </c>
      <c r="E573">
        <v>8.8811995386389855E-2</v>
      </c>
      <c r="F573">
        <v>6.3973063973063973E-2</v>
      </c>
      <c r="G573">
        <v>4.0437158469945354E-2</v>
      </c>
      <c r="H573">
        <v>0</v>
      </c>
      <c r="I573">
        <v>0</v>
      </c>
      <c r="J573">
        <v>1.0626992561105207E-3</v>
      </c>
      <c r="K573">
        <v>1.0604453870625664E-3</v>
      </c>
      <c r="L573">
        <v>0</v>
      </c>
      <c r="M573">
        <v>0</v>
      </c>
      <c r="N573">
        <v>2.1097046413502108E-3</v>
      </c>
      <c r="O573">
        <v>0</v>
      </c>
      <c r="P573">
        <v>0</v>
      </c>
    </row>
    <row r="574" spans="1:16" x14ac:dyDescent="0.25">
      <c r="A574" s="38">
        <f>+COUNTIF($B$1:B574,ESTADISTICAS!B$9)</f>
        <v>25</v>
      </c>
      <c r="B574">
        <v>25</v>
      </c>
      <c r="C574">
        <v>25885</v>
      </c>
      <c r="D574" t="s">
        <v>1747</v>
      </c>
      <c r="E574">
        <v>7.2765072765072769E-3</v>
      </c>
      <c r="F574">
        <v>0</v>
      </c>
      <c r="G574">
        <v>3.4482758620689655E-2</v>
      </c>
      <c r="H574">
        <v>2.1040974529346623E-2</v>
      </c>
      <c r="I574">
        <v>2.1372328458942633E-2</v>
      </c>
      <c r="J574">
        <v>2.2727272727272726E-3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</row>
    <row r="575" spans="1:16" x14ac:dyDescent="0.25">
      <c r="A575" s="38">
        <f>+COUNTIF($B$1:B575,ESTADISTICAS!B$9)</f>
        <v>25</v>
      </c>
      <c r="B575">
        <v>25</v>
      </c>
      <c r="C575">
        <v>25898</v>
      </c>
      <c r="D575" t="s">
        <v>1748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</row>
    <row r="576" spans="1:16" x14ac:dyDescent="0.25">
      <c r="A576" s="38">
        <f>+COUNTIF($B$1:B576,ESTADISTICAS!B$9)</f>
        <v>25</v>
      </c>
      <c r="B576">
        <v>25</v>
      </c>
      <c r="C576">
        <v>25899</v>
      </c>
      <c r="D576" t="s">
        <v>1749</v>
      </c>
      <c r="E576">
        <v>0.27476373818690936</v>
      </c>
      <c r="F576">
        <v>0.56819196428571428</v>
      </c>
      <c r="G576">
        <v>0.34431137724550898</v>
      </c>
      <c r="H576">
        <v>0.54881429011395133</v>
      </c>
      <c r="I576">
        <v>0.51057521249258742</v>
      </c>
      <c r="J576">
        <v>0.44952726578168273</v>
      </c>
      <c r="K576">
        <v>0.25138683431952663</v>
      </c>
      <c r="L576">
        <v>0.25147875963434307</v>
      </c>
      <c r="M576">
        <v>0.23498785144047205</v>
      </c>
      <c r="N576">
        <v>0.23280334728033472</v>
      </c>
      <c r="O576">
        <v>0.3180114099429503</v>
      </c>
      <c r="P576">
        <v>0.37573701639609081</v>
      </c>
    </row>
    <row r="577" spans="1:16" x14ac:dyDescent="0.25">
      <c r="A577" s="38">
        <f>+COUNTIF($B$1:B577,ESTADISTICAS!B$9)</f>
        <v>25</v>
      </c>
      <c r="B577">
        <v>27</v>
      </c>
      <c r="C577">
        <v>27001</v>
      </c>
      <c r="D577" t="s">
        <v>2266</v>
      </c>
      <c r="E577">
        <v>1.0776171843807394</v>
      </c>
      <c r="F577">
        <v>1.0068587105624143</v>
      </c>
      <c r="G577">
        <v>0.9832118581606748</v>
      </c>
      <c r="H577">
        <v>0.97513099891873911</v>
      </c>
      <c r="I577">
        <v>1.0258671369782482</v>
      </c>
      <c r="J577">
        <v>1.0523749474569146</v>
      </c>
      <c r="K577">
        <v>0.99622324800671425</v>
      </c>
      <c r="L577">
        <v>1.0677725908636213</v>
      </c>
      <c r="M577">
        <v>1.0289347135055831</v>
      </c>
      <c r="N577">
        <v>1.062738104887736</v>
      </c>
      <c r="O577">
        <v>1.1170573969280517</v>
      </c>
      <c r="P577">
        <v>1.3335480235085742</v>
      </c>
    </row>
    <row r="578" spans="1:16" x14ac:dyDescent="0.25">
      <c r="A578" s="38">
        <f>+COUNTIF($B$1:B578,ESTADISTICAS!B$9)</f>
        <v>25</v>
      </c>
      <c r="B578">
        <v>27</v>
      </c>
      <c r="C578">
        <v>27006</v>
      </c>
      <c r="D578" t="s">
        <v>1750</v>
      </c>
      <c r="E578">
        <v>0.12324234904880066</v>
      </c>
      <c r="F578">
        <v>5.0496688741721855E-2</v>
      </c>
      <c r="G578">
        <v>1.7500000000000002E-2</v>
      </c>
      <c r="H578">
        <v>0</v>
      </c>
      <c r="I578">
        <v>0</v>
      </c>
      <c r="J578">
        <v>8.4104289318755253E-4</v>
      </c>
      <c r="K578">
        <v>0</v>
      </c>
      <c r="L578">
        <v>1.4014839241549877E-2</v>
      </c>
      <c r="M578">
        <v>0</v>
      </c>
      <c r="N578">
        <v>8.1103000811030002E-3</v>
      </c>
      <c r="O578">
        <v>1.6894609814963796E-2</v>
      </c>
      <c r="P578">
        <v>0</v>
      </c>
    </row>
    <row r="579" spans="1:16" x14ac:dyDescent="0.25">
      <c r="A579" s="38">
        <f>+COUNTIF($B$1:B579,ESTADISTICAS!B$9)</f>
        <v>25</v>
      </c>
      <c r="B579">
        <v>27</v>
      </c>
      <c r="C579">
        <v>27025</v>
      </c>
      <c r="D579" t="s">
        <v>2267</v>
      </c>
      <c r="E579">
        <v>2.1079258010118045E-2</v>
      </c>
      <c r="F579">
        <v>1.9362646228317869E-2</v>
      </c>
      <c r="G579">
        <v>3.8402457757296467E-4</v>
      </c>
      <c r="H579">
        <v>7.415647015202076E-4</v>
      </c>
      <c r="I579">
        <v>0</v>
      </c>
      <c r="J579">
        <v>3.5752592062924561E-4</v>
      </c>
      <c r="K579">
        <v>0</v>
      </c>
      <c r="L579">
        <v>0</v>
      </c>
      <c r="M579">
        <v>0</v>
      </c>
      <c r="N579">
        <v>3.2299741602067185E-4</v>
      </c>
      <c r="O579">
        <v>0</v>
      </c>
      <c r="P579">
        <v>0</v>
      </c>
    </row>
    <row r="580" spans="1:16" x14ac:dyDescent="0.25">
      <c r="A580" s="38">
        <f>+COUNTIF($B$1:B580,ESTADISTICAS!B$9)</f>
        <v>25</v>
      </c>
      <c r="B580">
        <v>27</v>
      </c>
      <c r="C580">
        <v>27050</v>
      </c>
      <c r="D580" t="s">
        <v>1752</v>
      </c>
      <c r="E580">
        <v>1.7889087656529517E-3</v>
      </c>
      <c r="F580">
        <v>0</v>
      </c>
      <c r="G580">
        <v>0</v>
      </c>
      <c r="H580">
        <v>0.23183391003460208</v>
      </c>
      <c r="I580">
        <v>0.26041666666666669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0.23003194888178913</v>
      </c>
    </row>
    <row r="581" spans="1:16" x14ac:dyDescent="0.25">
      <c r="A581" s="38">
        <f>+COUNTIF($B$1:B581,ESTADISTICAS!B$9)</f>
        <v>25</v>
      </c>
      <c r="B581">
        <v>27</v>
      </c>
      <c r="C581">
        <v>27073</v>
      </c>
      <c r="D581" t="s">
        <v>2333</v>
      </c>
      <c r="E581">
        <v>1.0471204188481676E-3</v>
      </c>
      <c r="F581">
        <v>0</v>
      </c>
      <c r="G581">
        <v>0</v>
      </c>
      <c r="H581">
        <v>0</v>
      </c>
      <c r="I581">
        <v>0</v>
      </c>
      <c r="J581">
        <v>1.076426264800861E-3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</row>
    <row r="582" spans="1:16" x14ac:dyDescent="0.25">
      <c r="A582" s="38">
        <f>+COUNTIF($B$1:B582,ESTADISTICAS!B$9)</f>
        <v>25</v>
      </c>
      <c r="B582">
        <v>27</v>
      </c>
      <c r="C582">
        <v>27075</v>
      </c>
      <c r="D582" t="s">
        <v>1753</v>
      </c>
      <c r="E582">
        <v>1.1918951132300357E-3</v>
      </c>
      <c r="F582">
        <v>0</v>
      </c>
      <c r="G582">
        <v>0</v>
      </c>
      <c r="H582">
        <v>1.0405827263267431E-3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</row>
    <row r="583" spans="1:16" x14ac:dyDescent="0.25">
      <c r="A583" s="38">
        <f>+COUNTIF($B$1:B583,ESTADISTICAS!B$9)</f>
        <v>25</v>
      </c>
      <c r="B583">
        <v>27</v>
      </c>
      <c r="C583">
        <v>27077</v>
      </c>
      <c r="D583" t="s">
        <v>2334</v>
      </c>
      <c r="E583">
        <v>0</v>
      </c>
      <c r="F583">
        <v>0</v>
      </c>
      <c r="G583">
        <v>1.4809329877823029E-3</v>
      </c>
      <c r="H583">
        <v>7.2437522636725825E-4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</row>
    <row r="584" spans="1:16" x14ac:dyDescent="0.25">
      <c r="A584" s="38">
        <f>+COUNTIF($B$1:B584,ESTADISTICAS!B$9)</f>
        <v>25</v>
      </c>
      <c r="B584">
        <v>27</v>
      </c>
      <c r="C584">
        <v>27099</v>
      </c>
      <c r="D584" t="s">
        <v>2268</v>
      </c>
      <c r="E584">
        <v>3.4550839091806514E-2</v>
      </c>
      <c r="F584">
        <v>0</v>
      </c>
      <c r="G584">
        <v>8.2560296846011128E-2</v>
      </c>
      <c r="H584">
        <v>6.466302367941712E-2</v>
      </c>
      <c r="I584">
        <v>6.2893081761006289E-2</v>
      </c>
      <c r="J584">
        <v>8.8652482269503544E-4</v>
      </c>
      <c r="K584">
        <v>0</v>
      </c>
      <c r="L584">
        <v>0</v>
      </c>
      <c r="M584">
        <v>0</v>
      </c>
      <c r="N584">
        <v>8.1433224755700329E-4</v>
      </c>
      <c r="O584">
        <v>0</v>
      </c>
      <c r="P584">
        <v>0</v>
      </c>
    </row>
    <row r="585" spans="1:16" x14ac:dyDescent="0.25">
      <c r="A585" s="38">
        <f>+COUNTIF($B$1:B585,ESTADISTICAS!B$9)</f>
        <v>25</v>
      </c>
      <c r="B585">
        <v>27</v>
      </c>
      <c r="C585">
        <v>27135</v>
      </c>
      <c r="D585" t="s">
        <v>1755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</row>
    <row r="586" spans="1:16" x14ac:dyDescent="0.25">
      <c r="A586" s="38">
        <f>+COUNTIF($B$1:B586,ESTADISTICAS!B$9)</f>
        <v>25</v>
      </c>
      <c r="B586">
        <v>27</v>
      </c>
      <c r="C586">
        <v>27150</v>
      </c>
      <c r="D586" t="s">
        <v>2335</v>
      </c>
      <c r="E586">
        <v>3.038427167113494E-2</v>
      </c>
      <c r="F586">
        <v>2.8499580888516344E-2</v>
      </c>
      <c r="G586">
        <v>2.7472527472527472E-2</v>
      </c>
      <c r="H586">
        <v>2.5278810408921933E-2</v>
      </c>
      <c r="I586">
        <v>2.3960535588442564E-2</v>
      </c>
      <c r="J586">
        <v>3.8744154976619906E-2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</row>
    <row r="587" spans="1:16" x14ac:dyDescent="0.25">
      <c r="A587" s="38">
        <f>+COUNTIF($B$1:B587,ESTADISTICAS!B$9)</f>
        <v>25</v>
      </c>
      <c r="B587">
        <v>27</v>
      </c>
      <c r="C587">
        <v>27160</v>
      </c>
      <c r="D587" t="s">
        <v>1757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1.890359168241966E-3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</row>
    <row r="588" spans="1:16" x14ac:dyDescent="0.25">
      <c r="A588" s="38">
        <f>+COUNTIF($B$1:B588,ESTADISTICAS!B$9)</f>
        <v>25</v>
      </c>
      <c r="B588">
        <v>27</v>
      </c>
      <c r="C588">
        <v>27205</v>
      </c>
      <c r="D588" t="s">
        <v>2336</v>
      </c>
      <c r="E588">
        <v>4.928989139515455E-2</v>
      </c>
      <c r="F588">
        <v>4.72972972972973E-2</v>
      </c>
      <c r="G588">
        <v>2.959094865100087E-2</v>
      </c>
      <c r="H588">
        <v>2.4778761061946902E-2</v>
      </c>
      <c r="I588">
        <v>1.9713261648745518E-2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</row>
    <row r="589" spans="1:16" x14ac:dyDescent="0.25">
      <c r="A589" s="38">
        <f>+COUNTIF($B$1:B589,ESTADISTICAS!B$9)</f>
        <v>25</v>
      </c>
      <c r="B589">
        <v>27</v>
      </c>
      <c r="C589">
        <v>27245</v>
      </c>
      <c r="D589" t="s">
        <v>1758</v>
      </c>
      <c r="E589">
        <v>9.630818619582664E-3</v>
      </c>
      <c r="F589">
        <v>0</v>
      </c>
      <c r="G589">
        <v>1.4619883040935672E-3</v>
      </c>
      <c r="H589">
        <v>2.8694404591104736E-3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</row>
    <row r="590" spans="1:16" x14ac:dyDescent="0.25">
      <c r="A590" s="38">
        <f>+COUNTIF($B$1:B590,ESTADISTICAS!B$9)</f>
        <v>25</v>
      </c>
      <c r="B590">
        <v>27</v>
      </c>
      <c r="C590">
        <v>27250</v>
      </c>
      <c r="D590" t="s">
        <v>1759</v>
      </c>
      <c r="E590">
        <v>0</v>
      </c>
      <c r="F590">
        <v>0</v>
      </c>
      <c r="G590">
        <v>0</v>
      </c>
      <c r="H590">
        <v>5.2966101694915254E-4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8.7427144046627811E-3</v>
      </c>
      <c r="O590">
        <v>5.1813471502590676E-3</v>
      </c>
      <c r="P590">
        <v>5.4666146036704416E-3</v>
      </c>
    </row>
    <row r="591" spans="1:16" x14ac:dyDescent="0.25">
      <c r="A591" s="38">
        <f>+COUNTIF($B$1:B591,ESTADISTICAS!B$9)</f>
        <v>25</v>
      </c>
      <c r="B591">
        <v>27</v>
      </c>
      <c r="C591">
        <v>27361</v>
      </c>
      <c r="D591" t="s">
        <v>2269</v>
      </c>
      <c r="E591">
        <v>9.9972383319524988E-2</v>
      </c>
      <c r="F591">
        <v>0.17419354838709677</v>
      </c>
      <c r="G591">
        <v>0.20039851978366069</v>
      </c>
      <c r="H591">
        <v>0.21331008427782622</v>
      </c>
      <c r="I591">
        <v>0.12596783799880881</v>
      </c>
      <c r="J591">
        <v>9.2133455769819406E-2</v>
      </c>
      <c r="K591">
        <v>7.12054965646471E-2</v>
      </c>
      <c r="L591">
        <v>5.5148230793751994E-2</v>
      </c>
      <c r="M591">
        <v>3.4614163226421087E-2</v>
      </c>
      <c r="N591">
        <v>0.35635096610706368</v>
      </c>
      <c r="O591">
        <v>1.2634238787113076E-3</v>
      </c>
      <c r="P591">
        <v>3.1308703819661864E-4</v>
      </c>
    </row>
    <row r="592" spans="1:16" x14ac:dyDescent="0.25">
      <c r="A592" s="38">
        <f>+COUNTIF($B$1:B592,ESTADISTICAS!B$9)</f>
        <v>25</v>
      </c>
      <c r="B592">
        <v>27</v>
      </c>
      <c r="C592">
        <v>27372</v>
      </c>
      <c r="D592" t="s">
        <v>1760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</row>
    <row r="593" spans="1:16" x14ac:dyDescent="0.25">
      <c r="A593" s="38">
        <f>+COUNTIF($B$1:B593,ESTADISTICAS!B$9)</f>
        <v>25</v>
      </c>
      <c r="B593">
        <v>27</v>
      </c>
      <c r="C593">
        <v>27413</v>
      </c>
      <c r="D593" t="s">
        <v>2270</v>
      </c>
      <c r="E593">
        <v>1.017293997965412E-3</v>
      </c>
      <c r="F593">
        <v>0</v>
      </c>
      <c r="G593">
        <v>1.1876484560570072E-3</v>
      </c>
      <c r="H593">
        <v>1.3003901170351106E-3</v>
      </c>
      <c r="I593">
        <v>0</v>
      </c>
      <c r="J593">
        <v>1.3368983957219251E-3</v>
      </c>
      <c r="K593">
        <v>0</v>
      </c>
      <c r="L593">
        <v>0</v>
      </c>
      <c r="M593">
        <v>0</v>
      </c>
      <c r="N593">
        <v>1.3297872340425532E-3</v>
      </c>
      <c r="O593">
        <v>0</v>
      </c>
      <c r="P593">
        <v>0</v>
      </c>
    </row>
    <row r="594" spans="1:16" x14ac:dyDescent="0.25">
      <c r="A594" s="38">
        <f>+COUNTIF($B$1:B594,ESTADISTICAS!B$9)</f>
        <v>25</v>
      </c>
      <c r="B594">
        <v>27</v>
      </c>
      <c r="C594">
        <v>27425</v>
      </c>
      <c r="D594" t="s">
        <v>1761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</row>
    <row r="595" spans="1:16" x14ac:dyDescent="0.25">
      <c r="A595" s="38">
        <f>+COUNTIF($B$1:B595,ESTADISTICAS!B$9)</f>
        <v>25</v>
      </c>
      <c r="B595">
        <v>27</v>
      </c>
      <c r="C595">
        <v>27430</v>
      </c>
      <c r="D595" t="s">
        <v>1762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</row>
    <row r="596" spans="1:16" x14ac:dyDescent="0.25">
      <c r="A596" s="38">
        <f>+COUNTIF($B$1:B596,ESTADISTICAS!B$9)</f>
        <v>25</v>
      </c>
      <c r="B596">
        <v>27</v>
      </c>
      <c r="C596">
        <v>27450</v>
      </c>
      <c r="D596" t="s">
        <v>1763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</row>
    <row r="597" spans="1:16" x14ac:dyDescent="0.25">
      <c r="A597" s="38">
        <f>+COUNTIF($B$1:B597,ESTADISTICAS!B$9)</f>
        <v>25</v>
      </c>
      <c r="B597">
        <v>27</v>
      </c>
      <c r="C597">
        <v>27491</v>
      </c>
      <c r="D597" t="s">
        <v>2337</v>
      </c>
      <c r="E597">
        <v>1.277139208173691E-3</v>
      </c>
      <c r="F597">
        <v>0</v>
      </c>
      <c r="G597">
        <v>2.6631158455392811E-3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</row>
    <row r="598" spans="1:16" x14ac:dyDescent="0.25">
      <c r="A598" s="38">
        <f>+COUNTIF($B$1:B598,ESTADISTICAS!B$9)</f>
        <v>25</v>
      </c>
      <c r="B598">
        <v>27</v>
      </c>
      <c r="C598">
        <v>27495</v>
      </c>
      <c r="D598" t="s">
        <v>1764</v>
      </c>
      <c r="E598">
        <v>0</v>
      </c>
      <c r="F598">
        <v>0</v>
      </c>
      <c r="G598">
        <v>0</v>
      </c>
      <c r="H598">
        <v>7.3421439060205576E-4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</row>
    <row r="599" spans="1:16" x14ac:dyDescent="0.25">
      <c r="A599" s="38">
        <f>+COUNTIF($B$1:B599,ESTADISTICAS!B$9)</f>
        <v>25</v>
      </c>
      <c r="B599">
        <v>27</v>
      </c>
      <c r="C599">
        <v>27580</v>
      </c>
      <c r="D599" t="s">
        <v>2338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</row>
    <row r="600" spans="1:16" x14ac:dyDescent="0.25">
      <c r="A600" s="38">
        <f>+COUNTIF($B$1:B600,ESTADISTICAS!B$9)</f>
        <v>25</v>
      </c>
      <c r="B600">
        <v>27</v>
      </c>
      <c r="C600">
        <v>27600</v>
      </c>
      <c r="D600" t="s">
        <v>1766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</row>
    <row r="601" spans="1:16" x14ac:dyDescent="0.25">
      <c r="A601" s="38">
        <f>+COUNTIF($B$1:B601,ESTADISTICAS!B$9)</f>
        <v>25</v>
      </c>
      <c r="B601">
        <v>27</v>
      </c>
      <c r="C601">
        <v>27615</v>
      </c>
      <c r="D601" t="s">
        <v>1543</v>
      </c>
      <c r="E601">
        <v>3.686058174523571E-2</v>
      </c>
      <c r="F601">
        <v>2.5466893039049237E-2</v>
      </c>
      <c r="G601">
        <v>2.6134473746733191E-2</v>
      </c>
      <c r="H601">
        <v>9.8153774246319235E-3</v>
      </c>
      <c r="I601">
        <v>9.1638029782359683E-3</v>
      </c>
      <c r="J601">
        <v>9.5725734639358854E-3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3.3834586466165413E-3</v>
      </c>
    </row>
    <row r="602" spans="1:16" x14ac:dyDescent="0.25">
      <c r="A602" s="38">
        <f>+COUNTIF($B$1:B602,ESTADISTICAS!B$9)</f>
        <v>25</v>
      </c>
      <c r="B602">
        <v>27</v>
      </c>
      <c r="C602">
        <v>27660</v>
      </c>
      <c r="D602" t="s">
        <v>1767</v>
      </c>
      <c r="E602">
        <v>1.9455252918287938E-3</v>
      </c>
      <c r="F602">
        <v>0</v>
      </c>
      <c r="G602">
        <v>2.0533880903490761E-3</v>
      </c>
      <c r="H602">
        <v>2.1551724137931034E-3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</row>
    <row r="603" spans="1:16" x14ac:dyDescent="0.25">
      <c r="A603" s="38">
        <f>+COUNTIF($B$1:B603,ESTADISTICAS!B$9)</f>
        <v>25</v>
      </c>
      <c r="B603">
        <v>27</v>
      </c>
      <c r="C603">
        <v>27745</v>
      </c>
      <c r="D603" t="s">
        <v>1768</v>
      </c>
      <c r="E603">
        <v>0</v>
      </c>
      <c r="F603">
        <v>0</v>
      </c>
      <c r="G603">
        <v>3.3333333333333335E-3</v>
      </c>
      <c r="H603">
        <v>3.3557046979865771E-3</v>
      </c>
      <c r="I603">
        <v>0</v>
      </c>
      <c r="J603">
        <v>3.2362459546925568E-3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</row>
    <row r="604" spans="1:16" x14ac:dyDescent="0.25">
      <c r="A604" s="38">
        <f>+COUNTIF($B$1:B604,ESTADISTICAS!B$9)</f>
        <v>25</v>
      </c>
      <c r="B604">
        <v>27</v>
      </c>
      <c r="C604">
        <v>27787</v>
      </c>
      <c r="D604" t="s">
        <v>2271</v>
      </c>
      <c r="E604">
        <v>9.1687041564792182E-3</v>
      </c>
      <c r="F604">
        <v>0</v>
      </c>
      <c r="G604">
        <v>3.7531806615776084E-2</v>
      </c>
      <c r="H604">
        <v>4.8271363339856488E-2</v>
      </c>
      <c r="I604">
        <v>1.7071569271175313E-2</v>
      </c>
      <c r="J604">
        <v>6.5616797900262466E-4</v>
      </c>
      <c r="K604">
        <v>0</v>
      </c>
      <c r="L604">
        <v>0</v>
      </c>
      <c r="M604">
        <v>6.3897763578274762E-4</v>
      </c>
      <c r="N604">
        <v>6.3979526551503517E-4</v>
      </c>
      <c r="O604">
        <v>0</v>
      </c>
      <c r="P604">
        <v>0</v>
      </c>
    </row>
    <row r="605" spans="1:16" x14ac:dyDescent="0.25">
      <c r="A605" s="38">
        <f>+COUNTIF($B$1:B605,ESTADISTICAS!B$9)</f>
        <v>25</v>
      </c>
      <c r="B605">
        <v>27</v>
      </c>
      <c r="C605">
        <v>27800</v>
      </c>
      <c r="D605" t="s">
        <v>1769</v>
      </c>
      <c r="E605">
        <v>4.7967479674796747E-2</v>
      </c>
      <c r="F605">
        <v>4.7933884297520664E-2</v>
      </c>
      <c r="G605">
        <v>9.6882898062342043E-2</v>
      </c>
      <c r="H605">
        <v>6.8493150684931503E-2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8.3612040133779263E-4</v>
      </c>
      <c r="P605">
        <v>0</v>
      </c>
    </row>
    <row r="606" spans="1:16" x14ac:dyDescent="0.25">
      <c r="A606" s="38">
        <f>+COUNTIF($B$1:B606,ESTADISTICAS!B$9)</f>
        <v>25</v>
      </c>
      <c r="B606">
        <v>27</v>
      </c>
      <c r="C606">
        <v>27810</v>
      </c>
      <c r="D606" t="s">
        <v>1770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</row>
    <row r="607" spans="1:16" x14ac:dyDescent="0.25">
      <c r="A607" s="38">
        <f>+COUNTIF($B$1:B607,ESTADISTICAS!B$9)</f>
        <v>25</v>
      </c>
      <c r="B607">
        <v>41</v>
      </c>
      <c r="C607">
        <v>41001</v>
      </c>
      <c r="D607" t="s">
        <v>1771</v>
      </c>
      <c r="E607">
        <v>0.63221913918823003</v>
      </c>
      <c r="F607">
        <v>0.70254283601761658</v>
      </c>
      <c r="G607">
        <v>0.76206740993748789</v>
      </c>
      <c r="H607">
        <v>0.79470348574015393</v>
      </c>
      <c r="I607">
        <v>0.80759132605101946</v>
      </c>
      <c r="J607">
        <v>0.83594359240966987</v>
      </c>
      <c r="K607">
        <v>0.84922856584857753</v>
      </c>
      <c r="L607">
        <v>0.86688851913477538</v>
      </c>
      <c r="M607">
        <v>0.86250290533585683</v>
      </c>
      <c r="N607">
        <v>0.86721936217155848</v>
      </c>
      <c r="O607">
        <v>0.96869307064300658</v>
      </c>
      <c r="P607">
        <v>0.94053298800436202</v>
      </c>
    </row>
    <row r="608" spans="1:16" x14ac:dyDescent="0.25">
      <c r="A608" s="38">
        <f>+COUNTIF($B$1:B608,ESTADISTICAS!B$9)</f>
        <v>25</v>
      </c>
      <c r="B608">
        <v>41</v>
      </c>
      <c r="C608">
        <v>41006</v>
      </c>
      <c r="D608" t="s">
        <v>1772</v>
      </c>
      <c r="E608">
        <v>8.152173913043478E-3</v>
      </c>
      <c r="F608">
        <v>2.6690391459074734E-3</v>
      </c>
      <c r="G608">
        <v>7.874015748031496E-3</v>
      </c>
      <c r="H608">
        <v>7.8125E-3</v>
      </c>
      <c r="I608">
        <v>0</v>
      </c>
      <c r="J608">
        <v>0</v>
      </c>
      <c r="K608">
        <v>1.6288041148735534E-2</v>
      </c>
      <c r="L608">
        <v>1.5744680851063831E-2</v>
      </c>
      <c r="M608">
        <v>1.1445527766002543E-2</v>
      </c>
      <c r="N608">
        <v>1.1349306431273645E-2</v>
      </c>
      <c r="O608">
        <v>1.1273486430062631E-2</v>
      </c>
      <c r="P608">
        <v>1.6196013289036543E-2</v>
      </c>
    </row>
    <row r="609" spans="1:16" x14ac:dyDescent="0.25">
      <c r="A609" s="38">
        <f>+COUNTIF($B$1:B609,ESTADISTICAS!B$9)</f>
        <v>25</v>
      </c>
      <c r="B609">
        <v>41</v>
      </c>
      <c r="C609">
        <v>41013</v>
      </c>
      <c r="D609" t="s">
        <v>1773</v>
      </c>
      <c r="E609">
        <v>9.6730245231607628E-2</v>
      </c>
      <c r="F609">
        <v>3.8461538461538464E-2</v>
      </c>
      <c r="G609">
        <v>3.4526854219948847E-2</v>
      </c>
      <c r="H609">
        <v>3.4090909090909088E-2</v>
      </c>
      <c r="I609">
        <v>2.7397260273972601E-2</v>
      </c>
      <c r="J609">
        <v>1.2515644555694619E-3</v>
      </c>
      <c r="K609">
        <v>1.2610340479192938E-3</v>
      </c>
      <c r="L609">
        <v>0</v>
      </c>
      <c r="M609">
        <v>0</v>
      </c>
      <c r="N609">
        <v>0</v>
      </c>
      <c r="O609">
        <v>0</v>
      </c>
      <c r="P609">
        <v>0</v>
      </c>
    </row>
    <row r="610" spans="1:16" x14ac:dyDescent="0.25">
      <c r="A610" s="38">
        <f>+COUNTIF($B$1:B610,ESTADISTICAS!B$9)</f>
        <v>25</v>
      </c>
      <c r="B610">
        <v>41</v>
      </c>
      <c r="C610">
        <v>41016</v>
      </c>
      <c r="D610" t="s">
        <v>1774</v>
      </c>
      <c r="E610">
        <v>2.8094153378891418E-2</v>
      </c>
      <c r="F610">
        <v>6.259314456035768E-2</v>
      </c>
      <c r="G610">
        <v>4.3191800878477307E-2</v>
      </c>
      <c r="H610">
        <v>8.7527352297592995E-3</v>
      </c>
      <c r="I610">
        <v>0</v>
      </c>
      <c r="J610">
        <v>7.173601147776184E-4</v>
      </c>
      <c r="K610">
        <v>0</v>
      </c>
      <c r="L610">
        <v>7.1994240460763136E-4</v>
      </c>
      <c r="M610">
        <v>0</v>
      </c>
      <c r="N610">
        <v>2.1291696238466998E-3</v>
      </c>
      <c r="O610">
        <v>0</v>
      </c>
      <c r="P610">
        <v>0</v>
      </c>
    </row>
    <row r="611" spans="1:16" x14ac:dyDescent="0.25">
      <c r="A611" s="38">
        <f>+COUNTIF($B$1:B611,ESTADISTICAS!B$9)</f>
        <v>25</v>
      </c>
      <c r="B611">
        <v>41</v>
      </c>
      <c r="C611">
        <v>41020</v>
      </c>
      <c r="D611" t="s">
        <v>1775</v>
      </c>
      <c r="E611">
        <v>4.024916147580259E-2</v>
      </c>
      <c r="F611">
        <v>3.9317858834675506E-2</v>
      </c>
      <c r="G611">
        <v>4.0111940298507461E-2</v>
      </c>
      <c r="H611">
        <v>5.9259259259259262E-2</v>
      </c>
      <c r="I611">
        <v>4.0333796940194712E-2</v>
      </c>
      <c r="J611">
        <v>2.5092936802973979E-2</v>
      </c>
      <c r="K611">
        <v>2.8985507246376812E-2</v>
      </c>
      <c r="L611">
        <v>2.7830188679245284E-2</v>
      </c>
      <c r="M611">
        <v>2.152550304164717E-2</v>
      </c>
      <c r="N611">
        <v>1.7444601603017446E-2</v>
      </c>
      <c r="O611">
        <v>3.5578747628083489E-2</v>
      </c>
      <c r="P611">
        <v>3.7072243346007602E-2</v>
      </c>
    </row>
    <row r="612" spans="1:16" x14ac:dyDescent="0.25">
      <c r="A612" s="38">
        <f>+COUNTIF($B$1:B612,ESTADISTICAS!B$9)</f>
        <v>25</v>
      </c>
      <c r="B612">
        <v>41</v>
      </c>
      <c r="C612">
        <v>41026</v>
      </c>
      <c r="D612" t="s">
        <v>1776</v>
      </c>
      <c r="E612">
        <v>0.17438692098092642</v>
      </c>
      <c r="F612">
        <v>0.21827411167512689</v>
      </c>
      <c r="G612">
        <v>0.19450800915331809</v>
      </c>
      <c r="H612">
        <v>0.16631578947368422</v>
      </c>
      <c r="I612">
        <v>0.13104838709677419</v>
      </c>
      <c r="J612">
        <v>8.6956521739130432E-2</v>
      </c>
      <c r="K612">
        <v>7.889546351084813E-3</v>
      </c>
      <c r="L612">
        <v>5.893909626719057E-3</v>
      </c>
      <c r="M612">
        <v>3.1796502384737681E-3</v>
      </c>
      <c r="N612">
        <v>1.5748031496062992E-3</v>
      </c>
      <c r="O612">
        <v>1.5649452269170579E-3</v>
      </c>
      <c r="P612">
        <v>1.557632398753894E-3</v>
      </c>
    </row>
    <row r="613" spans="1:16" x14ac:dyDescent="0.25">
      <c r="A613" s="38">
        <f>+COUNTIF($B$1:B613,ESTADISTICAS!B$9)</f>
        <v>25</v>
      </c>
      <c r="B613">
        <v>41</v>
      </c>
      <c r="C613">
        <v>41078</v>
      </c>
      <c r="D613" t="s">
        <v>1777</v>
      </c>
      <c r="E613">
        <v>7.0175438596491224E-2</v>
      </c>
      <c r="F613">
        <v>5.9863945578231291E-2</v>
      </c>
      <c r="G613">
        <v>2.2058823529411766E-2</v>
      </c>
      <c r="H613">
        <v>1.9450800915331808E-2</v>
      </c>
      <c r="I613">
        <v>1.9187358916478554E-2</v>
      </c>
      <c r="J613">
        <v>0</v>
      </c>
      <c r="K613">
        <v>0</v>
      </c>
      <c r="L613">
        <v>1.152073732718894E-3</v>
      </c>
      <c r="M613">
        <v>0</v>
      </c>
      <c r="N613">
        <v>0</v>
      </c>
      <c r="O613">
        <v>0</v>
      </c>
      <c r="P613">
        <v>0</v>
      </c>
    </row>
    <row r="614" spans="1:16" x14ac:dyDescent="0.25">
      <c r="A614" s="38">
        <f>+COUNTIF($B$1:B614,ESTADISTICAS!B$9)</f>
        <v>25</v>
      </c>
      <c r="B614">
        <v>41</v>
      </c>
      <c r="C614">
        <v>41132</v>
      </c>
      <c r="D614" t="s">
        <v>1778</v>
      </c>
      <c r="E614">
        <v>0.36989795918367346</v>
      </c>
      <c r="F614">
        <v>0.28024781341107874</v>
      </c>
      <c r="G614">
        <v>0.31650700073691967</v>
      </c>
      <c r="H614">
        <v>0.36451733134550873</v>
      </c>
      <c r="I614">
        <v>0.33883677298311443</v>
      </c>
      <c r="J614">
        <v>0.43586833144154369</v>
      </c>
      <c r="K614">
        <v>0.47390476190476188</v>
      </c>
      <c r="L614">
        <v>0.55559801299197553</v>
      </c>
      <c r="M614">
        <v>0.52559726962457343</v>
      </c>
      <c r="N614">
        <v>0.55402298850574716</v>
      </c>
      <c r="O614">
        <v>0.58591331269349844</v>
      </c>
      <c r="P614">
        <v>0.4092859929769801</v>
      </c>
    </row>
    <row r="615" spans="1:16" x14ac:dyDescent="0.25">
      <c r="A615" s="38">
        <f>+COUNTIF($B$1:B615,ESTADISTICAS!B$9)</f>
        <v>25</v>
      </c>
      <c r="B615">
        <v>41</v>
      </c>
      <c r="C615">
        <v>41206</v>
      </c>
      <c r="D615" t="s">
        <v>1779</v>
      </c>
      <c r="E615">
        <v>0</v>
      </c>
      <c r="F615">
        <v>0</v>
      </c>
      <c r="G615">
        <v>1.5625000000000001E-3</v>
      </c>
      <c r="H615">
        <v>0</v>
      </c>
      <c r="I615">
        <v>0</v>
      </c>
      <c r="J615">
        <v>1.5974440894568689E-3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</row>
    <row r="616" spans="1:16" x14ac:dyDescent="0.25">
      <c r="A616" s="38">
        <f>+COUNTIF($B$1:B616,ESTADISTICAS!B$9)</f>
        <v>25</v>
      </c>
      <c r="B616">
        <v>41</v>
      </c>
      <c r="C616">
        <v>41244</v>
      </c>
      <c r="D616" t="s">
        <v>1780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</row>
    <row r="617" spans="1:16" x14ac:dyDescent="0.25">
      <c r="A617" s="38">
        <f>+COUNTIF($B$1:B617,ESTADISTICAS!B$9)</f>
        <v>25</v>
      </c>
      <c r="B617">
        <v>41</v>
      </c>
      <c r="C617">
        <v>41298</v>
      </c>
      <c r="D617" t="s">
        <v>1781</v>
      </c>
      <c r="E617">
        <v>0.20595382746051033</v>
      </c>
      <c r="F617">
        <v>0.19049760191846524</v>
      </c>
      <c r="G617">
        <v>0.19299807150274439</v>
      </c>
      <c r="H617">
        <v>0.22205817215414145</v>
      </c>
      <c r="I617">
        <v>0.25600943813596816</v>
      </c>
      <c r="J617">
        <v>0.32869616693799025</v>
      </c>
      <c r="K617">
        <v>0.34157236450268019</v>
      </c>
      <c r="L617">
        <v>0.31995206710605151</v>
      </c>
      <c r="M617">
        <v>0.34414003044140029</v>
      </c>
      <c r="N617">
        <v>0.35806402670307996</v>
      </c>
      <c r="O617">
        <v>0.42694755986662625</v>
      </c>
      <c r="P617">
        <v>0.36827711941659069</v>
      </c>
    </row>
    <row r="618" spans="1:16" x14ac:dyDescent="0.25">
      <c r="A618" s="38">
        <f>+COUNTIF($B$1:B618,ESTADISTICAS!B$9)</f>
        <v>25</v>
      </c>
      <c r="B618">
        <v>41</v>
      </c>
      <c r="C618">
        <v>41306</v>
      </c>
      <c r="D618" t="s">
        <v>1782</v>
      </c>
      <c r="E618">
        <v>3.0473511486169714E-2</v>
      </c>
      <c r="F618">
        <v>4.7619047619047616E-2</v>
      </c>
      <c r="G618">
        <v>7.0776255707762553E-2</v>
      </c>
      <c r="H618">
        <v>6.1159287996348698E-2</v>
      </c>
      <c r="I618">
        <v>7.2793448589626927E-2</v>
      </c>
      <c r="J618">
        <v>3.2786885245901641E-2</v>
      </c>
      <c r="K618">
        <v>1.5151515151515152E-2</v>
      </c>
      <c r="L618">
        <v>2.6598226784881007E-2</v>
      </c>
      <c r="M618">
        <v>4.608294930875576E-4</v>
      </c>
      <c r="N618">
        <v>1.8527095877721167E-3</v>
      </c>
      <c r="O618">
        <v>4.657661853749418E-4</v>
      </c>
      <c r="P618">
        <v>0</v>
      </c>
    </row>
    <row r="619" spans="1:16" x14ac:dyDescent="0.25">
      <c r="A619" s="38">
        <f>+COUNTIF($B$1:B619,ESTADISTICAS!B$9)</f>
        <v>25</v>
      </c>
      <c r="B619">
        <v>41</v>
      </c>
      <c r="C619">
        <v>41319</v>
      </c>
      <c r="D619" t="s">
        <v>1281</v>
      </c>
      <c r="E619">
        <v>2.1074099252209381E-2</v>
      </c>
      <c r="F619">
        <v>3.3288948069241014E-2</v>
      </c>
      <c r="G619">
        <v>3.9190071848465055E-2</v>
      </c>
      <c r="H619">
        <v>3.4061696658097683E-2</v>
      </c>
      <c r="I619">
        <v>4.8888888888888891E-2</v>
      </c>
      <c r="J619">
        <v>1.2722646310432569E-2</v>
      </c>
      <c r="K619">
        <v>1.0800508259212199E-2</v>
      </c>
      <c r="L619">
        <v>1.0821133036282623E-2</v>
      </c>
      <c r="M619">
        <v>1.8808777429467085E-3</v>
      </c>
      <c r="N619">
        <v>0</v>
      </c>
      <c r="O619">
        <v>0</v>
      </c>
      <c r="P619">
        <v>0</v>
      </c>
    </row>
    <row r="620" spans="1:16" x14ac:dyDescent="0.25">
      <c r="A620" s="38">
        <f>+COUNTIF($B$1:B620,ESTADISTICAS!B$9)</f>
        <v>25</v>
      </c>
      <c r="B620">
        <v>41</v>
      </c>
      <c r="C620">
        <v>41349</v>
      </c>
      <c r="D620" t="s">
        <v>1783</v>
      </c>
      <c r="E620">
        <v>6.7632850241545889E-2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</row>
    <row r="621" spans="1:16" x14ac:dyDescent="0.25">
      <c r="A621" s="38">
        <f>+COUNTIF($B$1:B621,ESTADISTICAS!B$9)</f>
        <v>25</v>
      </c>
      <c r="B621">
        <v>41</v>
      </c>
      <c r="C621">
        <v>41357</v>
      </c>
      <c r="D621" t="s">
        <v>2339</v>
      </c>
      <c r="E621">
        <v>9.0670170827858082E-2</v>
      </c>
      <c r="F621">
        <v>9.0445859872611459E-2</v>
      </c>
      <c r="G621">
        <v>7.5870646766169156E-2</v>
      </c>
      <c r="H621">
        <v>1.7177914110429449E-2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3.4981905910735828E-2</v>
      </c>
      <c r="P621">
        <v>2.0506634499396863E-2</v>
      </c>
    </row>
    <row r="622" spans="1:16" x14ac:dyDescent="0.25">
      <c r="A622" s="38">
        <f>+COUNTIF($B$1:B622,ESTADISTICAS!B$9)</f>
        <v>25</v>
      </c>
      <c r="B622">
        <v>41</v>
      </c>
      <c r="C622">
        <v>41359</v>
      </c>
      <c r="D622" t="s">
        <v>1785</v>
      </c>
      <c r="E622">
        <v>0</v>
      </c>
      <c r="F622">
        <v>0</v>
      </c>
      <c r="G622">
        <v>8.8928412627834591E-4</v>
      </c>
      <c r="H622">
        <v>4.4228217602830609E-4</v>
      </c>
      <c r="I622">
        <v>1.3620386643233744E-2</v>
      </c>
      <c r="J622">
        <v>0</v>
      </c>
      <c r="K622">
        <v>4.3898156277436348E-4</v>
      </c>
      <c r="L622">
        <v>8.7489063867016625E-4</v>
      </c>
      <c r="M622">
        <v>0</v>
      </c>
      <c r="N622">
        <v>0</v>
      </c>
      <c r="O622">
        <v>0</v>
      </c>
      <c r="P622">
        <v>0</v>
      </c>
    </row>
    <row r="623" spans="1:16" x14ac:dyDescent="0.25">
      <c r="A623" s="38">
        <f>+COUNTIF($B$1:B623,ESTADISTICAS!B$9)</f>
        <v>25</v>
      </c>
      <c r="B623">
        <v>41</v>
      </c>
      <c r="C623">
        <v>41378</v>
      </c>
      <c r="D623" t="s">
        <v>1786</v>
      </c>
      <c r="E623">
        <v>7.880434782608696E-2</v>
      </c>
      <c r="F623">
        <v>4.6470062555853439E-2</v>
      </c>
      <c r="G623">
        <v>9.5490716180371346E-2</v>
      </c>
      <c r="H623">
        <v>8.2167832167832161E-2</v>
      </c>
      <c r="I623">
        <v>1.7574692442882251E-2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8.4674005080440302E-4</v>
      </c>
      <c r="P623">
        <v>0</v>
      </c>
    </row>
    <row r="624" spans="1:16" x14ac:dyDescent="0.25">
      <c r="A624" s="38">
        <f>+COUNTIF($B$1:B624,ESTADISTICAS!B$9)</f>
        <v>25</v>
      </c>
      <c r="B624">
        <v>41</v>
      </c>
      <c r="C624">
        <v>41396</v>
      </c>
      <c r="D624" t="s">
        <v>1787</v>
      </c>
      <c r="E624">
        <v>0.2855258198266114</v>
      </c>
      <c r="F624">
        <v>0.30115542303391724</v>
      </c>
      <c r="G624">
        <v>0.30092592592592593</v>
      </c>
      <c r="H624">
        <v>0.32995765052476522</v>
      </c>
      <c r="I624">
        <v>0.33559135847674842</v>
      </c>
      <c r="J624">
        <v>0.40752236625890087</v>
      </c>
      <c r="K624">
        <v>0.43240284619594965</v>
      </c>
      <c r="L624">
        <v>0.46466848319709353</v>
      </c>
      <c r="M624">
        <v>0.49469519870526885</v>
      </c>
      <c r="N624">
        <v>0.46770441939524066</v>
      </c>
      <c r="O624">
        <v>0.47849366410851329</v>
      </c>
      <c r="P624">
        <v>0.47297056199821585</v>
      </c>
    </row>
    <row r="625" spans="1:16" x14ac:dyDescent="0.25">
      <c r="A625" s="38">
        <f>+COUNTIF($B$1:B625,ESTADISTICAS!B$9)</f>
        <v>25</v>
      </c>
      <c r="B625">
        <v>41</v>
      </c>
      <c r="C625">
        <v>41483</v>
      </c>
      <c r="D625" t="s">
        <v>1788</v>
      </c>
      <c r="E625">
        <v>3.7300177619893425E-2</v>
      </c>
      <c r="F625">
        <v>3.345070422535211E-2</v>
      </c>
      <c r="G625">
        <v>0</v>
      </c>
      <c r="H625">
        <v>1.7513134851138354E-3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1.7636684303350969E-3</v>
      </c>
      <c r="P625">
        <v>1.7667844522968198E-3</v>
      </c>
    </row>
    <row r="626" spans="1:16" x14ac:dyDescent="0.25">
      <c r="A626" s="38">
        <f>+COUNTIF($B$1:B626,ESTADISTICAS!B$9)</f>
        <v>25</v>
      </c>
      <c r="B626">
        <v>41</v>
      </c>
      <c r="C626">
        <v>41503</v>
      </c>
      <c r="D626" t="s">
        <v>1789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</row>
    <row r="627" spans="1:16" x14ac:dyDescent="0.25">
      <c r="A627" s="38">
        <f>+COUNTIF($B$1:B627,ESTADISTICAS!B$9)</f>
        <v>25</v>
      </c>
      <c r="B627">
        <v>41</v>
      </c>
      <c r="C627">
        <v>41518</v>
      </c>
      <c r="D627" t="s">
        <v>1790</v>
      </c>
      <c r="E627">
        <v>0.10567514677103718</v>
      </c>
      <c r="F627">
        <v>0.11524163568773234</v>
      </c>
      <c r="G627">
        <v>9.0265486725663716E-2</v>
      </c>
      <c r="H627">
        <v>0.10608695652173913</v>
      </c>
      <c r="I627">
        <v>2.3890784982935155E-2</v>
      </c>
      <c r="J627">
        <v>0</v>
      </c>
      <c r="K627">
        <v>1.6920473773265651E-3</v>
      </c>
      <c r="L627">
        <v>0</v>
      </c>
      <c r="M627">
        <v>0</v>
      </c>
      <c r="N627">
        <v>0</v>
      </c>
      <c r="O627">
        <v>1.6750418760469012E-3</v>
      </c>
      <c r="P627">
        <v>0</v>
      </c>
    </row>
    <row r="628" spans="1:16" x14ac:dyDescent="0.25">
      <c r="A628" s="38">
        <f>+COUNTIF($B$1:B628,ESTADISTICAS!B$9)</f>
        <v>25</v>
      </c>
      <c r="B628">
        <v>41</v>
      </c>
      <c r="C628">
        <v>41524</v>
      </c>
      <c r="D628" t="s">
        <v>1791</v>
      </c>
      <c r="E628">
        <v>1.8618324350808426E-2</v>
      </c>
      <c r="F628">
        <v>0</v>
      </c>
      <c r="G628">
        <v>4.7014574518100609E-4</v>
      </c>
      <c r="H628">
        <v>4.6168051708217911E-4</v>
      </c>
      <c r="I628">
        <v>0</v>
      </c>
      <c r="J628">
        <v>0</v>
      </c>
      <c r="K628">
        <v>0</v>
      </c>
      <c r="L628">
        <v>2.2999080036798527E-3</v>
      </c>
      <c r="M628">
        <v>0</v>
      </c>
      <c r="N628">
        <v>4.5433893684688776E-4</v>
      </c>
      <c r="O628">
        <v>4.5392646391284613E-4</v>
      </c>
      <c r="P628">
        <v>0</v>
      </c>
    </row>
    <row r="629" spans="1:16" x14ac:dyDescent="0.25">
      <c r="A629" s="38">
        <f>+COUNTIF($B$1:B629,ESTADISTICAS!B$9)</f>
        <v>25</v>
      </c>
      <c r="B629">
        <v>41</v>
      </c>
      <c r="C629">
        <v>41530</v>
      </c>
      <c r="D629" t="s">
        <v>1541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</row>
    <row r="630" spans="1:16" x14ac:dyDescent="0.25">
      <c r="A630" s="38">
        <f>+COUNTIF($B$1:B630,ESTADISTICAS!B$9)</f>
        <v>25</v>
      </c>
      <c r="B630">
        <v>41</v>
      </c>
      <c r="C630">
        <v>41548</v>
      </c>
      <c r="D630" t="s">
        <v>1792</v>
      </c>
      <c r="E630">
        <v>1.5715467328370553E-2</v>
      </c>
      <c r="F630">
        <v>2.8075970272502065E-2</v>
      </c>
      <c r="G630">
        <v>8.0833333333333326E-2</v>
      </c>
      <c r="H630">
        <v>6.78391959798995E-2</v>
      </c>
      <c r="I630">
        <v>3.7846930193439862E-2</v>
      </c>
      <c r="J630">
        <v>3.4013605442176869E-3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</row>
    <row r="631" spans="1:16" x14ac:dyDescent="0.25">
      <c r="A631" s="38">
        <f>+COUNTIF($B$1:B631,ESTADISTICAS!B$9)</f>
        <v>25</v>
      </c>
      <c r="B631">
        <v>41</v>
      </c>
      <c r="C631">
        <v>41551</v>
      </c>
      <c r="D631" t="s">
        <v>1793</v>
      </c>
      <c r="E631">
        <v>0.29540608645086258</v>
      </c>
      <c r="F631">
        <v>0.29772577144474849</v>
      </c>
      <c r="G631">
        <v>0.33339468114475018</v>
      </c>
      <c r="H631">
        <v>0.38642934586194433</v>
      </c>
      <c r="I631">
        <v>0.40614973262032084</v>
      </c>
      <c r="J631">
        <v>0.43777051497217562</v>
      </c>
      <c r="K631">
        <v>0.48149772009821118</v>
      </c>
      <c r="L631">
        <v>0.52213314743813177</v>
      </c>
      <c r="M631">
        <v>0.48005807498505421</v>
      </c>
      <c r="N631">
        <v>0.52416828917294511</v>
      </c>
      <c r="O631">
        <v>0.56294236602628922</v>
      </c>
      <c r="P631">
        <v>0.56645542881284328</v>
      </c>
    </row>
    <row r="632" spans="1:16" x14ac:dyDescent="0.25">
      <c r="A632" s="38">
        <f>+COUNTIF($B$1:B632,ESTADISTICAS!B$9)</f>
        <v>25</v>
      </c>
      <c r="B632">
        <v>41</v>
      </c>
      <c r="C632">
        <v>41615</v>
      </c>
      <c r="D632" t="s">
        <v>1794</v>
      </c>
      <c r="E632">
        <v>3.0165912518853696E-2</v>
      </c>
      <c r="F632">
        <v>0</v>
      </c>
      <c r="G632">
        <v>1.7123287671232876E-2</v>
      </c>
      <c r="H632">
        <v>2.7263875365141188E-2</v>
      </c>
      <c r="I632">
        <v>6.1501210653753025E-2</v>
      </c>
      <c r="J632">
        <v>0.14978396543446951</v>
      </c>
      <c r="K632">
        <v>0.24256951102588686</v>
      </c>
      <c r="L632">
        <v>0.28551000953288846</v>
      </c>
      <c r="M632">
        <v>0.33397497593840231</v>
      </c>
      <c r="N632">
        <v>0.34017175572519082</v>
      </c>
      <c r="O632">
        <v>0.3977218794494542</v>
      </c>
      <c r="P632">
        <v>0.39819219790675547</v>
      </c>
    </row>
    <row r="633" spans="1:16" x14ac:dyDescent="0.25">
      <c r="A633" s="38">
        <f>+COUNTIF($B$1:B633,ESTADISTICAS!B$9)</f>
        <v>25</v>
      </c>
      <c r="B633">
        <v>41</v>
      </c>
      <c r="C633">
        <v>41660</v>
      </c>
      <c r="D633" t="s">
        <v>1795</v>
      </c>
      <c r="E633">
        <v>1.0799136069114472E-3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</row>
    <row r="634" spans="1:16" x14ac:dyDescent="0.25">
      <c r="A634" s="38">
        <f>+COUNTIF($B$1:B634,ESTADISTICAS!B$9)</f>
        <v>25</v>
      </c>
      <c r="B634">
        <v>41</v>
      </c>
      <c r="C634">
        <v>41668</v>
      </c>
      <c r="D634" t="s">
        <v>1796</v>
      </c>
      <c r="E634">
        <v>1.7453798767967144E-2</v>
      </c>
      <c r="F634">
        <v>1.0612803834303321E-2</v>
      </c>
      <c r="G634">
        <v>1.099278598419787E-2</v>
      </c>
      <c r="H634">
        <v>1.1462313303230288E-2</v>
      </c>
      <c r="I634">
        <v>1.9491820396797772E-2</v>
      </c>
      <c r="J634">
        <v>1.0812696198116497E-2</v>
      </c>
      <c r="K634">
        <v>1.1095700416088766E-2</v>
      </c>
      <c r="L634">
        <v>2.5819958129797628E-2</v>
      </c>
      <c r="M634">
        <v>6.6155988857938717E-3</v>
      </c>
      <c r="N634">
        <v>1.6637781629116118E-2</v>
      </c>
      <c r="O634">
        <v>1.3471502590673576E-2</v>
      </c>
      <c r="P634">
        <v>2.141623488773748E-2</v>
      </c>
    </row>
    <row r="635" spans="1:16" x14ac:dyDescent="0.25">
      <c r="A635" s="38">
        <f>+COUNTIF($B$1:B635,ESTADISTICAS!B$9)</f>
        <v>25</v>
      </c>
      <c r="B635">
        <v>41</v>
      </c>
      <c r="C635">
        <v>41676</v>
      </c>
      <c r="D635" t="s">
        <v>1490</v>
      </c>
      <c r="E635">
        <v>3.71900826446281E-2</v>
      </c>
      <c r="F635">
        <v>6.2893081761006289E-2</v>
      </c>
      <c r="G635">
        <v>7.6098606645230438E-2</v>
      </c>
      <c r="H635">
        <v>2.4070021881838075E-2</v>
      </c>
      <c r="I635">
        <v>0.01</v>
      </c>
      <c r="J635">
        <v>1.1173184357541898E-3</v>
      </c>
      <c r="K635">
        <v>0</v>
      </c>
      <c r="L635">
        <v>0</v>
      </c>
      <c r="M635">
        <v>0</v>
      </c>
      <c r="N635">
        <v>2.2727272727272726E-3</v>
      </c>
      <c r="O635">
        <v>0</v>
      </c>
      <c r="P635">
        <v>0</v>
      </c>
    </row>
    <row r="636" spans="1:16" x14ac:dyDescent="0.25">
      <c r="A636" s="38">
        <f>+COUNTIF($B$1:B636,ESTADISTICAS!B$9)</f>
        <v>25</v>
      </c>
      <c r="B636">
        <v>41</v>
      </c>
      <c r="C636">
        <v>41770</v>
      </c>
      <c r="D636" t="s">
        <v>1797</v>
      </c>
      <c r="E636">
        <v>5.2453468697123522E-2</v>
      </c>
      <c r="F636">
        <v>4.0398450470392915E-2</v>
      </c>
      <c r="G636">
        <v>3.2399780340472265E-2</v>
      </c>
      <c r="H636">
        <v>3.169398907103825E-2</v>
      </c>
      <c r="I636">
        <v>1.5709642470205849E-2</v>
      </c>
      <c r="J636">
        <v>5.3619302949061668E-4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</row>
    <row r="637" spans="1:16" x14ac:dyDescent="0.25">
      <c r="A637" s="38">
        <f>+COUNTIF($B$1:B637,ESTADISTICAS!B$9)</f>
        <v>25</v>
      </c>
      <c r="B637">
        <v>41</v>
      </c>
      <c r="C637">
        <v>41791</v>
      </c>
      <c r="D637" t="s">
        <v>1798</v>
      </c>
      <c r="E637">
        <v>3.9254823685961414E-2</v>
      </c>
      <c r="F637">
        <v>5.7142857142857141E-2</v>
      </c>
      <c r="G637">
        <v>5.8154235145385591E-2</v>
      </c>
      <c r="H637">
        <v>4.5117428924598267E-2</v>
      </c>
      <c r="I637">
        <v>8.5836909871244635E-3</v>
      </c>
      <c r="J637">
        <v>2.4464831804281344E-3</v>
      </c>
      <c r="K637">
        <v>6.1614294516327791E-4</v>
      </c>
      <c r="L637">
        <v>0</v>
      </c>
      <c r="M637">
        <v>0</v>
      </c>
      <c r="N637">
        <v>0</v>
      </c>
      <c r="O637">
        <v>0</v>
      </c>
      <c r="P637">
        <v>0</v>
      </c>
    </row>
    <row r="638" spans="1:16" x14ac:dyDescent="0.25">
      <c r="A638" s="38">
        <f>+COUNTIF($B$1:B638,ESTADISTICAS!B$9)</f>
        <v>25</v>
      </c>
      <c r="B638">
        <v>41</v>
      </c>
      <c r="C638">
        <v>41797</v>
      </c>
      <c r="D638" t="s">
        <v>1799</v>
      </c>
      <c r="E638">
        <v>3.4278959810874705E-2</v>
      </c>
      <c r="F638">
        <v>4.7180667433831994E-2</v>
      </c>
      <c r="G638">
        <v>9.2031425364758696E-2</v>
      </c>
      <c r="H638">
        <v>7.9911209766925645E-2</v>
      </c>
      <c r="I638">
        <v>3.6423841059602648E-2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</row>
    <row r="639" spans="1:16" x14ac:dyDescent="0.25">
      <c r="A639" s="38">
        <f>+COUNTIF($B$1:B639,ESTADISTICAS!B$9)</f>
        <v>25</v>
      </c>
      <c r="B639">
        <v>41</v>
      </c>
      <c r="C639">
        <v>41799</v>
      </c>
      <c r="D639" t="s">
        <v>1800</v>
      </c>
      <c r="E639">
        <v>0</v>
      </c>
      <c r="F639">
        <v>0</v>
      </c>
      <c r="G639">
        <v>0</v>
      </c>
      <c r="H639">
        <v>9.3545369504209543E-4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</row>
    <row r="640" spans="1:16" x14ac:dyDescent="0.25">
      <c r="A640" s="38">
        <f>+COUNTIF($B$1:B640,ESTADISTICAS!B$9)</f>
        <v>25</v>
      </c>
      <c r="B640">
        <v>41</v>
      </c>
      <c r="C640">
        <v>41801</v>
      </c>
      <c r="D640" t="s">
        <v>1801</v>
      </c>
      <c r="E640">
        <v>6.2326869806094184E-2</v>
      </c>
      <c r="F640">
        <v>5.8414464534075103E-2</v>
      </c>
      <c r="G640">
        <v>3.7344398340248962E-2</v>
      </c>
      <c r="H640">
        <v>3.0726256983240222E-2</v>
      </c>
      <c r="I640">
        <v>1.9971469329529243E-2</v>
      </c>
      <c r="J640">
        <v>0</v>
      </c>
      <c r="K640">
        <v>0</v>
      </c>
      <c r="L640">
        <v>1.4662756598240469E-3</v>
      </c>
      <c r="M640">
        <v>0</v>
      </c>
      <c r="N640">
        <v>4.3923865300146414E-3</v>
      </c>
      <c r="O640">
        <v>0</v>
      </c>
      <c r="P640">
        <v>0</v>
      </c>
    </row>
    <row r="641" spans="1:16" x14ac:dyDescent="0.25">
      <c r="A641" s="38">
        <f>+COUNTIF($B$1:B641,ESTADISTICAS!B$9)</f>
        <v>25</v>
      </c>
      <c r="B641">
        <v>41</v>
      </c>
      <c r="C641">
        <v>41807</v>
      </c>
      <c r="D641" t="s">
        <v>1802</v>
      </c>
      <c r="E641">
        <v>1.1031439602868175E-3</v>
      </c>
      <c r="F641">
        <v>0</v>
      </c>
      <c r="G641">
        <v>1.0643959552953698E-3</v>
      </c>
      <c r="H641">
        <v>1.048767697954903E-3</v>
      </c>
      <c r="I641">
        <v>0</v>
      </c>
      <c r="J641">
        <v>5.1679586563307489E-4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</row>
    <row r="642" spans="1:16" x14ac:dyDescent="0.25">
      <c r="A642" s="38">
        <f>+COUNTIF($B$1:B642,ESTADISTICAS!B$9)</f>
        <v>25</v>
      </c>
      <c r="B642">
        <v>41</v>
      </c>
      <c r="C642">
        <v>41872</v>
      </c>
      <c r="D642" t="s">
        <v>1803</v>
      </c>
      <c r="E642">
        <v>0</v>
      </c>
      <c r="F642">
        <v>0</v>
      </c>
      <c r="G642">
        <v>5.0335570469798654E-2</v>
      </c>
      <c r="H642">
        <v>4.2253521126760563E-2</v>
      </c>
      <c r="I642">
        <v>3.0357142857142857E-2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</row>
    <row r="643" spans="1:16" x14ac:dyDescent="0.25">
      <c r="A643" s="38">
        <f>+COUNTIF($B$1:B643,ESTADISTICAS!B$9)</f>
        <v>25</v>
      </c>
      <c r="B643">
        <v>41</v>
      </c>
      <c r="C643">
        <v>41885</v>
      </c>
      <c r="D643" t="s">
        <v>1804</v>
      </c>
      <c r="E643">
        <v>0</v>
      </c>
      <c r="F643">
        <v>0</v>
      </c>
      <c r="G643">
        <v>1.5432098765432098E-3</v>
      </c>
      <c r="H643">
        <v>1.5649452269170579E-3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1.6260162601626016E-3</v>
      </c>
      <c r="O643">
        <v>1.6447368421052631E-3</v>
      </c>
      <c r="P643">
        <v>0</v>
      </c>
    </row>
    <row r="644" spans="1:16" x14ac:dyDescent="0.25">
      <c r="A644" s="38">
        <f>+COUNTIF($B$1:B644,ESTADISTICAS!B$9)</f>
        <v>25</v>
      </c>
      <c r="B644">
        <v>44</v>
      </c>
      <c r="C644">
        <v>44001</v>
      </c>
      <c r="D644" t="s">
        <v>2272</v>
      </c>
      <c r="E644">
        <v>0.56258207201603427</v>
      </c>
      <c r="F644">
        <v>0.57153547860398668</v>
      </c>
      <c r="G644">
        <v>0.55653864200013403</v>
      </c>
      <c r="H644">
        <v>0.54844211216792393</v>
      </c>
      <c r="I644">
        <v>0.64204292173470034</v>
      </c>
      <c r="J644">
        <v>0.70159102121361616</v>
      </c>
      <c r="K644">
        <v>0.67506087782859181</v>
      </c>
      <c r="L644">
        <v>0.66533637400228052</v>
      </c>
      <c r="M644">
        <v>0.65775401069518713</v>
      </c>
      <c r="N644">
        <v>0.66685991356593233</v>
      </c>
      <c r="O644">
        <v>0.64290538785265239</v>
      </c>
      <c r="P644">
        <v>0.63793998546360708</v>
      </c>
    </row>
    <row r="645" spans="1:16" x14ac:dyDescent="0.25">
      <c r="A645" s="38">
        <f>+COUNTIF($B$1:B645,ESTADISTICAS!B$9)</f>
        <v>25</v>
      </c>
      <c r="B645">
        <v>44</v>
      </c>
      <c r="C645">
        <v>44035</v>
      </c>
      <c r="D645" t="s">
        <v>1551</v>
      </c>
      <c r="E645">
        <v>0.20450367647058823</v>
      </c>
      <c r="F645">
        <v>7.0785070785070792E-2</v>
      </c>
      <c r="G645">
        <v>8.6973632428177877E-2</v>
      </c>
      <c r="H645">
        <v>3.2979113228288753E-2</v>
      </c>
      <c r="I645">
        <v>1.4966933518969718E-2</v>
      </c>
      <c r="J645">
        <v>1.0033444816053511E-3</v>
      </c>
      <c r="K645">
        <v>9.3097913322632425E-3</v>
      </c>
      <c r="L645">
        <v>1.4166923313828149E-2</v>
      </c>
      <c r="M645">
        <v>0</v>
      </c>
      <c r="N645">
        <v>0</v>
      </c>
      <c r="O645">
        <v>0</v>
      </c>
      <c r="P645">
        <v>0</v>
      </c>
    </row>
    <row r="646" spans="1:16" x14ac:dyDescent="0.25">
      <c r="A646" s="38">
        <f>+COUNTIF($B$1:B646,ESTADISTICAS!B$9)</f>
        <v>25</v>
      </c>
      <c r="B646">
        <v>44</v>
      </c>
      <c r="C646">
        <v>44078</v>
      </c>
      <c r="D646" t="s">
        <v>2340</v>
      </c>
      <c r="E646">
        <v>2.1244875139768915E-2</v>
      </c>
      <c r="F646">
        <v>0</v>
      </c>
      <c r="G646">
        <v>3.4036759700476517E-2</v>
      </c>
      <c r="H646">
        <v>3.8073543768304588E-2</v>
      </c>
      <c r="I646">
        <v>2.6604068857589983E-2</v>
      </c>
      <c r="J646">
        <v>1.0885999395222256E-2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</row>
    <row r="647" spans="1:16" x14ac:dyDescent="0.25">
      <c r="A647" s="38">
        <f>+COUNTIF($B$1:B647,ESTADISTICAS!B$9)</f>
        <v>25</v>
      </c>
      <c r="B647">
        <v>44</v>
      </c>
      <c r="C647">
        <v>44090</v>
      </c>
      <c r="D647" t="s">
        <v>1805</v>
      </c>
      <c r="E647">
        <v>4.8080249048772054E-2</v>
      </c>
      <c r="F647">
        <v>3.3749578130273373E-3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4.8204386599180526E-4</v>
      </c>
      <c r="O647">
        <v>0</v>
      </c>
      <c r="P647">
        <v>0</v>
      </c>
    </row>
    <row r="648" spans="1:16" x14ac:dyDescent="0.25">
      <c r="A648" s="38">
        <f>+COUNTIF($B$1:B648,ESTADISTICAS!B$9)</f>
        <v>25</v>
      </c>
      <c r="B648">
        <v>44</v>
      </c>
      <c r="C648">
        <v>44098</v>
      </c>
      <c r="D648" t="s">
        <v>1806</v>
      </c>
      <c r="E648">
        <v>8.3790133124510571E-2</v>
      </c>
      <c r="F648">
        <v>0.10551181102362205</v>
      </c>
      <c r="G648">
        <v>9.8970704671417262E-2</v>
      </c>
      <c r="H648">
        <v>2.9179810725552049E-2</v>
      </c>
      <c r="I648">
        <v>0</v>
      </c>
      <c r="J648">
        <v>2.5423728813559324E-2</v>
      </c>
      <c r="K648">
        <v>7.5872534142640367E-3</v>
      </c>
      <c r="L648">
        <v>0</v>
      </c>
      <c r="M648">
        <v>0</v>
      </c>
      <c r="N648">
        <v>0</v>
      </c>
      <c r="O648">
        <v>0</v>
      </c>
      <c r="P648">
        <v>0</v>
      </c>
    </row>
    <row r="649" spans="1:16" x14ac:dyDescent="0.25">
      <c r="A649" s="38">
        <f>+COUNTIF($B$1:B649,ESTADISTICAS!B$9)</f>
        <v>25</v>
      </c>
      <c r="B649">
        <v>44</v>
      </c>
      <c r="C649">
        <v>44110</v>
      </c>
      <c r="D649" t="s">
        <v>1807</v>
      </c>
      <c r="E649">
        <v>1.6666666666666668E-3</v>
      </c>
      <c r="F649">
        <v>6.1016949152542375E-2</v>
      </c>
      <c r="G649">
        <v>6.491228070175438E-2</v>
      </c>
      <c r="H649">
        <v>6.5836298932384338E-2</v>
      </c>
      <c r="I649">
        <v>3.5906642728904849E-2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</row>
    <row r="650" spans="1:16" x14ac:dyDescent="0.25">
      <c r="A650" s="38">
        <f>+COUNTIF($B$1:B650,ESTADISTICAS!B$9)</f>
        <v>25</v>
      </c>
      <c r="B650">
        <v>44</v>
      </c>
      <c r="C650">
        <v>44279</v>
      </c>
      <c r="D650" t="s">
        <v>2273</v>
      </c>
      <c r="E650">
        <v>0.50331334805932471</v>
      </c>
      <c r="F650">
        <v>0.37026604068857588</v>
      </c>
      <c r="G650">
        <v>0.41817613991255465</v>
      </c>
      <c r="H650">
        <v>0.53651771956856698</v>
      </c>
      <c r="I650">
        <v>0.83318277627220716</v>
      </c>
      <c r="J650">
        <v>1.1858355282411472</v>
      </c>
      <c r="K650">
        <v>1.2211838006230529</v>
      </c>
      <c r="L650">
        <v>1.2390057361376674</v>
      </c>
      <c r="M650">
        <v>1.1651090342679127</v>
      </c>
      <c r="N650">
        <v>0.97394636015325675</v>
      </c>
      <c r="O650">
        <v>0.90199081163859107</v>
      </c>
      <c r="P650">
        <v>0.76234331030954205</v>
      </c>
    </row>
    <row r="651" spans="1:16" x14ac:dyDescent="0.25">
      <c r="A651" s="38">
        <f>+COUNTIF($B$1:B651,ESTADISTICAS!B$9)</f>
        <v>25</v>
      </c>
      <c r="B651">
        <v>44</v>
      </c>
      <c r="C651">
        <v>44378</v>
      </c>
      <c r="D651" t="s">
        <v>1808</v>
      </c>
      <c r="E651">
        <v>0</v>
      </c>
      <c r="F651">
        <v>2.3442319555829736E-2</v>
      </c>
      <c r="G651">
        <v>2.2105875509016871E-2</v>
      </c>
      <c r="H651">
        <v>2.0532741398446172E-2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4.3029259896729778E-4</v>
      </c>
      <c r="P651">
        <v>0</v>
      </c>
    </row>
    <row r="652" spans="1:16" x14ac:dyDescent="0.25">
      <c r="A652" s="38">
        <f>+COUNTIF($B$1:B652,ESTADISTICAS!B$9)</f>
        <v>25</v>
      </c>
      <c r="B652">
        <v>44</v>
      </c>
      <c r="C652">
        <v>44420</v>
      </c>
      <c r="D652" t="s">
        <v>1809</v>
      </c>
      <c r="E652">
        <v>0</v>
      </c>
      <c r="F652">
        <v>8.9928057553956831E-2</v>
      </c>
      <c r="G652">
        <v>0.21708185053380782</v>
      </c>
      <c r="H652">
        <v>0.21107266435986158</v>
      </c>
      <c r="I652">
        <v>8.1355932203389825E-2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</row>
    <row r="653" spans="1:16" x14ac:dyDescent="0.25">
      <c r="A653" s="38">
        <f>+COUNTIF($B$1:B653,ESTADISTICAS!B$9)</f>
        <v>25</v>
      </c>
      <c r="B653">
        <v>44</v>
      </c>
      <c r="C653">
        <v>44430</v>
      </c>
      <c r="D653" t="s">
        <v>2274</v>
      </c>
      <c r="E653">
        <v>0.12772730802080906</v>
      </c>
      <c r="F653">
        <v>0.11384314610121062</v>
      </c>
      <c r="G653">
        <v>0.11870920957215374</v>
      </c>
      <c r="H653">
        <v>0.10069274368483661</v>
      </c>
      <c r="I653">
        <v>0.11295119643098553</v>
      </c>
      <c r="J653">
        <v>0.17448172127395201</v>
      </c>
      <c r="K653">
        <v>0.1610586011342155</v>
      </c>
      <c r="L653">
        <v>0.15992246183668524</v>
      </c>
      <c r="M653">
        <v>0.15672636642902685</v>
      </c>
      <c r="N653">
        <v>0.14581253466444813</v>
      </c>
      <c r="O653">
        <v>0.13503233168505135</v>
      </c>
      <c r="P653">
        <v>0.13742071881606766</v>
      </c>
    </row>
    <row r="654" spans="1:16" x14ac:dyDescent="0.25">
      <c r="A654" s="38">
        <f>+COUNTIF($B$1:B654,ESTADISTICAS!B$9)</f>
        <v>25</v>
      </c>
      <c r="B654">
        <v>44</v>
      </c>
      <c r="C654">
        <v>44560</v>
      </c>
      <c r="D654" t="s">
        <v>1612</v>
      </c>
      <c r="E654">
        <v>1.3629402756508422E-2</v>
      </c>
      <c r="F654">
        <v>9.5672652340300264E-3</v>
      </c>
      <c r="G654">
        <v>1.1262846684499507E-2</v>
      </c>
      <c r="H654">
        <v>6.4847338557146713E-3</v>
      </c>
      <c r="I654">
        <v>2.8649563745279334E-2</v>
      </c>
      <c r="J654">
        <v>4.7583081570996978E-2</v>
      </c>
      <c r="K654">
        <v>4.8398835516739444E-2</v>
      </c>
      <c r="L654">
        <v>5.8960615241202517E-2</v>
      </c>
      <c r="M654">
        <v>3.8732788536885707E-2</v>
      </c>
      <c r="N654">
        <v>2.9325819244416615E-2</v>
      </c>
      <c r="O654">
        <v>1.6085523029273654E-2</v>
      </c>
      <c r="P654">
        <v>1.354959944614776E-2</v>
      </c>
    </row>
    <row r="655" spans="1:16" x14ac:dyDescent="0.25">
      <c r="A655" s="38">
        <f>+COUNTIF($B$1:B655,ESTADISTICAS!B$9)</f>
        <v>25</v>
      </c>
      <c r="B655">
        <v>44</v>
      </c>
      <c r="C655">
        <v>44650</v>
      </c>
      <c r="D655" t="s">
        <v>1810</v>
      </c>
      <c r="E655">
        <v>0.2691782691782692</v>
      </c>
      <c r="F655">
        <v>0.24738114423851731</v>
      </c>
      <c r="G655">
        <v>8.7631578947368421E-2</v>
      </c>
      <c r="H655">
        <v>0.27324380165289258</v>
      </c>
      <c r="I655">
        <v>0.22056216763737654</v>
      </c>
      <c r="J655">
        <v>0.14502487562189054</v>
      </c>
      <c r="K655">
        <v>8.7305447470817116E-2</v>
      </c>
      <c r="L655">
        <v>5.9616749467707592E-2</v>
      </c>
      <c r="M655">
        <v>6.4715298422135831E-2</v>
      </c>
      <c r="N655">
        <v>9.2836420441865658E-2</v>
      </c>
      <c r="O655">
        <v>0.13937513848881011</v>
      </c>
      <c r="P655">
        <v>0.2114488573330375</v>
      </c>
    </row>
    <row r="656" spans="1:16" x14ac:dyDescent="0.25">
      <c r="A656" s="38">
        <f>+COUNTIF($B$1:B656,ESTADISTICAS!B$9)</f>
        <v>25</v>
      </c>
      <c r="B656">
        <v>44</v>
      </c>
      <c r="C656">
        <v>44847</v>
      </c>
      <c r="D656" t="s">
        <v>1811</v>
      </c>
      <c r="E656">
        <v>1.2065707224887338E-2</v>
      </c>
      <c r="F656">
        <v>1.0050251256281407E-2</v>
      </c>
      <c r="G656">
        <v>8.4524463991203953E-3</v>
      </c>
      <c r="H656">
        <v>8.8029343114371453E-3</v>
      </c>
      <c r="I656">
        <v>5.758281573498965E-3</v>
      </c>
      <c r="J656">
        <v>4.9601305958435361E-3</v>
      </c>
      <c r="K656">
        <v>0</v>
      </c>
      <c r="L656">
        <v>2.9781021897810219E-3</v>
      </c>
      <c r="M656">
        <v>1.8753447324875896E-3</v>
      </c>
      <c r="N656">
        <v>1.9226877150374418E-3</v>
      </c>
      <c r="O656">
        <v>2.905315298152029E-3</v>
      </c>
      <c r="P656">
        <v>1.219454776590235E-2</v>
      </c>
    </row>
    <row r="657" spans="1:16" x14ac:dyDescent="0.25">
      <c r="A657" s="38">
        <f>+COUNTIF($B$1:B657,ESTADISTICAS!B$9)</f>
        <v>25</v>
      </c>
      <c r="B657">
        <v>44</v>
      </c>
      <c r="C657">
        <v>44855</v>
      </c>
      <c r="D657" t="s">
        <v>2341</v>
      </c>
      <c r="E657">
        <v>0.15202702702702703</v>
      </c>
      <c r="F657">
        <v>0.15124153498871332</v>
      </c>
      <c r="G657">
        <v>3.981797497155859E-2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</row>
    <row r="658" spans="1:16" x14ac:dyDescent="0.25">
      <c r="A658" s="38">
        <f>+COUNTIF($B$1:B658,ESTADISTICAS!B$9)</f>
        <v>25</v>
      </c>
      <c r="B658">
        <v>44</v>
      </c>
      <c r="C658">
        <v>44874</v>
      </c>
      <c r="D658" t="s">
        <v>1404</v>
      </c>
      <c r="E658">
        <v>0.28430913348946135</v>
      </c>
      <c r="F658">
        <v>0.21548507462686567</v>
      </c>
      <c r="G658">
        <v>0.25210477081384469</v>
      </c>
      <c r="H658">
        <v>0.23248259860788864</v>
      </c>
      <c r="I658">
        <v>0.28896991795806748</v>
      </c>
      <c r="J658">
        <v>0.43719485130936531</v>
      </c>
      <c r="K658">
        <v>0.3595166163141994</v>
      </c>
      <c r="L658">
        <v>0.37609694943585459</v>
      </c>
      <c r="M658">
        <v>0.37692307692307692</v>
      </c>
      <c r="N658">
        <v>0.34760000000000002</v>
      </c>
      <c r="O658">
        <v>0.34056224899598392</v>
      </c>
      <c r="P658">
        <v>0.34691407825736181</v>
      </c>
    </row>
    <row r="659" spans="1:16" x14ac:dyDescent="0.25">
      <c r="A659" s="38">
        <f>+COUNTIF($B$1:B659,ESTADISTICAS!B$9)</f>
        <v>25</v>
      </c>
      <c r="B659">
        <v>47</v>
      </c>
      <c r="C659">
        <v>47001</v>
      </c>
      <c r="D659" t="s">
        <v>1812</v>
      </c>
      <c r="E659">
        <v>0.4996882870751353</v>
      </c>
      <c r="F659">
        <v>0.69389012071938905</v>
      </c>
      <c r="G659">
        <v>0.77193967200312374</v>
      </c>
      <c r="H659">
        <v>0.82718793795003143</v>
      </c>
      <c r="I659">
        <v>0.83140507720992496</v>
      </c>
      <c r="J659">
        <v>0.87785450003534982</v>
      </c>
      <c r="K659">
        <v>0.83805930418277352</v>
      </c>
      <c r="L659">
        <v>0.82436074558920114</v>
      </c>
      <c r="M659">
        <v>0.72097130242825602</v>
      </c>
      <c r="N659">
        <v>0.72457142857142853</v>
      </c>
      <c r="O659">
        <v>0.7550540473636439</v>
      </c>
      <c r="P659">
        <v>0.78882587432704554</v>
      </c>
    </row>
    <row r="660" spans="1:16" x14ac:dyDescent="0.25">
      <c r="A660" s="38">
        <f>+COUNTIF($B$1:B660,ESTADISTICAS!B$9)</f>
        <v>25</v>
      </c>
      <c r="B660">
        <v>47</v>
      </c>
      <c r="C660">
        <v>47030</v>
      </c>
      <c r="D660" t="s">
        <v>1813</v>
      </c>
      <c r="E660">
        <v>6.5375302663438259E-2</v>
      </c>
      <c r="F660">
        <v>2.066772655007949E-2</v>
      </c>
      <c r="G660">
        <v>2.0280811232449299E-2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</row>
    <row r="661" spans="1:16" x14ac:dyDescent="0.25">
      <c r="A661" s="38">
        <f>+COUNTIF($B$1:B661,ESTADISTICAS!B$9)</f>
        <v>25</v>
      </c>
      <c r="B661">
        <v>47</v>
      </c>
      <c r="C661">
        <v>47053</v>
      </c>
      <c r="D661" t="s">
        <v>2275</v>
      </c>
      <c r="E661">
        <v>4.7199496538703589E-2</v>
      </c>
      <c r="F661">
        <v>1.7236165709101903E-2</v>
      </c>
      <c r="G661">
        <v>2.356020942408377E-2</v>
      </c>
      <c r="H661">
        <v>9.2618579848442323E-3</v>
      </c>
      <c r="I661">
        <v>7.405375754251234E-3</v>
      </c>
      <c r="J661">
        <v>0</v>
      </c>
      <c r="K661">
        <v>0</v>
      </c>
      <c r="L661">
        <v>7.7519379844961239E-4</v>
      </c>
      <c r="M661">
        <v>0</v>
      </c>
      <c r="N661">
        <v>3.4113060428849901E-3</v>
      </c>
      <c r="O661">
        <v>7.1821881733301416E-4</v>
      </c>
      <c r="P661">
        <v>0</v>
      </c>
    </row>
    <row r="662" spans="1:16" x14ac:dyDescent="0.25">
      <c r="A662" s="38">
        <f>+COUNTIF($B$1:B662,ESTADISTICAS!B$9)</f>
        <v>25</v>
      </c>
      <c r="B662">
        <v>47</v>
      </c>
      <c r="C662">
        <v>47058</v>
      </c>
      <c r="D662" t="s">
        <v>2276</v>
      </c>
      <c r="E662">
        <v>2.4006296733569462E-2</v>
      </c>
      <c r="F662">
        <v>9.0266875981161697E-3</v>
      </c>
      <c r="G662">
        <v>7.8247261345852897E-4</v>
      </c>
      <c r="H662">
        <v>0</v>
      </c>
      <c r="I662">
        <v>0</v>
      </c>
      <c r="J662">
        <v>0</v>
      </c>
      <c r="K662">
        <v>0</v>
      </c>
      <c r="L662">
        <v>3.786444528587656E-4</v>
      </c>
      <c r="M662">
        <v>0</v>
      </c>
      <c r="N662">
        <v>1.794043774668102E-3</v>
      </c>
      <c r="O662">
        <v>0</v>
      </c>
      <c r="P662">
        <v>0</v>
      </c>
    </row>
    <row r="663" spans="1:16" x14ac:dyDescent="0.25">
      <c r="A663" s="38">
        <f>+COUNTIF($B$1:B663,ESTADISTICAS!B$9)</f>
        <v>25</v>
      </c>
      <c r="B663">
        <v>47</v>
      </c>
      <c r="C663">
        <v>47161</v>
      </c>
      <c r="D663" t="s">
        <v>2342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</row>
    <row r="664" spans="1:16" x14ac:dyDescent="0.25">
      <c r="A664" s="38">
        <f>+COUNTIF($B$1:B664,ESTADISTICAS!B$9)</f>
        <v>25</v>
      </c>
      <c r="B664">
        <v>47</v>
      </c>
      <c r="C664">
        <v>47170</v>
      </c>
      <c r="D664" t="s">
        <v>2277</v>
      </c>
      <c r="E664">
        <v>2.1387283236994219E-2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5.2882072977260709E-4</v>
      </c>
      <c r="M664">
        <v>0</v>
      </c>
      <c r="N664">
        <v>4.9407114624505926E-4</v>
      </c>
      <c r="O664">
        <v>9.6153846153846159E-4</v>
      </c>
      <c r="P664">
        <v>0</v>
      </c>
    </row>
    <row r="665" spans="1:16" x14ac:dyDescent="0.25">
      <c r="A665" s="38">
        <f>+COUNTIF($B$1:B665,ESTADISTICAS!B$9)</f>
        <v>25</v>
      </c>
      <c r="B665">
        <v>47</v>
      </c>
      <c r="C665">
        <v>47189</v>
      </c>
      <c r="D665" t="s">
        <v>2177</v>
      </c>
      <c r="E665">
        <v>9.0622612681436204E-2</v>
      </c>
      <c r="F665">
        <v>9.1166210992740637E-2</v>
      </c>
      <c r="G665">
        <v>9.6672243911507721E-2</v>
      </c>
      <c r="H665">
        <v>9.0616671261832551E-2</v>
      </c>
      <c r="I665">
        <v>3.9736914223074814E-2</v>
      </c>
      <c r="J665">
        <v>7.2951637782415382E-2</v>
      </c>
      <c r="K665">
        <v>8.2485366951823499E-2</v>
      </c>
      <c r="L665">
        <v>9.1952999821969028E-2</v>
      </c>
      <c r="M665">
        <v>7.4313827032625582E-2</v>
      </c>
      <c r="N665">
        <v>9.0100016952025769E-2</v>
      </c>
      <c r="O665">
        <v>0.10749349668540741</v>
      </c>
      <c r="P665">
        <v>0.16979871377265515</v>
      </c>
    </row>
    <row r="666" spans="1:16" x14ac:dyDescent="0.25">
      <c r="A666" s="38">
        <f>+COUNTIF($B$1:B666,ESTADISTICAS!B$9)</f>
        <v>25</v>
      </c>
      <c r="B666">
        <v>47</v>
      </c>
      <c r="C666">
        <v>47205</v>
      </c>
      <c r="D666" t="s">
        <v>1267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</row>
    <row r="667" spans="1:16" x14ac:dyDescent="0.25">
      <c r="A667" s="38">
        <f>+COUNTIF($B$1:B667,ESTADISTICAS!B$9)</f>
        <v>25</v>
      </c>
      <c r="B667">
        <v>47</v>
      </c>
      <c r="C667">
        <v>47245</v>
      </c>
      <c r="D667" t="s">
        <v>1814</v>
      </c>
      <c r="E667">
        <v>8.2866741321388576E-2</v>
      </c>
      <c r="F667">
        <v>5.2368615840118433E-2</v>
      </c>
      <c r="G667">
        <v>3.7002945508100148E-2</v>
      </c>
      <c r="H667">
        <v>5.0054804530507854E-2</v>
      </c>
      <c r="I667">
        <v>4.3304946548287732E-2</v>
      </c>
      <c r="J667">
        <v>3.132271344191874E-2</v>
      </c>
      <c r="K667">
        <v>3.7885462555066078E-2</v>
      </c>
      <c r="L667">
        <v>3.8162666206182007E-2</v>
      </c>
      <c r="M667">
        <v>1.8087422542287724E-2</v>
      </c>
      <c r="N667">
        <v>1.5614938828074694E-2</v>
      </c>
      <c r="O667">
        <v>1.6765904105296145E-2</v>
      </c>
      <c r="P667">
        <v>3.9677619342839428E-2</v>
      </c>
    </row>
    <row r="668" spans="1:16" x14ac:dyDescent="0.25">
      <c r="A668" s="38">
        <f>+COUNTIF($B$1:B668,ESTADISTICAS!B$9)</f>
        <v>25</v>
      </c>
      <c r="B668">
        <v>47</v>
      </c>
      <c r="C668">
        <v>47258</v>
      </c>
      <c r="D668" t="s">
        <v>2278</v>
      </c>
      <c r="E668">
        <v>3.7013401403956606E-2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5.1546391752577321E-4</v>
      </c>
      <c r="O668">
        <v>0</v>
      </c>
      <c r="P668">
        <v>0</v>
      </c>
    </row>
    <row r="669" spans="1:16" x14ac:dyDescent="0.25">
      <c r="A669" s="38">
        <f>+COUNTIF($B$1:B669,ESTADISTICAS!B$9)</f>
        <v>25</v>
      </c>
      <c r="B669">
        <v>47</v>
      </c>
      <c r="C669">
        <v>47268</v>
      </c>
      <c r="D669" t="s">
        <v>1815</v>
      </c>
      <c r="E669">
        <v>3.8325471698113206E-2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5.1255766273705791E-4</v>
      </c>
      <c r="M669">
        <v>0</v>
      </c>
      <c r="N669">
        <v>4.2836744407425036E-3</v>
      </c>
      <c r="O669">
        <v>0</v>
      </c>
      <c r="P669">
        <v>0</v>
      </c>
    </row>
    <row r="670" spans="1:16" x14ac:dyDescent="0.25">
      <c r="A670" s="38">
        <f>+COUNTIF($B$1:B670,ESTADISTICAS!B$9)</f>
        <v>25</v>
      </c>
      <c r="B670">
        <v>47</v>
      </c>
      <c r="C670">
        <v>47288</v>
      </c>
      <c r="D670" t="s">
        <v>2279</v>
      </c>
      <c r="E670">
        <v>7.5838065579776515E-2</v>
      </c>
      <c r="F670">
        <v>7.1313095024250039E-2</v>
      </c>
      <c r="G670">
        <v>6.7465210498502737E-2</v>
      </c>
      <c r="H670">
        <v>5.2859618717504331E-2</v>
      </c>
      <c r="I670">
        <v>1.9668205917564564E-2</v>
      </c>
      <c r="J670">
        <v>3.0384875084402429E-3</v>
      </c>
      <c r="K670">
        <v>7.2980593796649531E-3</v>
      </c>
      <c r="L670">
        <v>1.5777488614183474E-2</v>
      </c>
      <c r="M670">
        <v>4.7029314939645711E-4</v>
      </c>
      <c r="N670">
        <v>5.1538578141579507E-3</v>
      </c>
      <c r="O670">
        <v>2.9700029700029698E-4</v>
      </c>
      <c r="P670">
        <v>5.9049306170652497E-4</v>
      </c>
    </row>
    <row r="671" spans="1:16" x14ac:dyDescent="0.25">
      <c r="A671" s="38">
        <f>+COUNTIF($B$1:B671,ESTADISTICAS!B$9)</f>
        <v>25</v>
      </c>
      <c r="B671">
        <v>47</v>
      </c>
      <c r="C671">
        <v>47318</v>
      </c>
      <c r="D671" t="s">
        <v>1816</v>
      </c>
      <c r="E671">
        <v>2.7417746759720838E-2</v>
      </c>
      <c r="F671">
        <v>1.685671789786812E-2</v>
      </c>
      <c r="G671">
        <v>0</v>
      </c>
      <c r="H671">
        <v>4.9677098857426726E-4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</row>
    <row r="672" spans="1:16" x14ac:dyDescent="0.25">
      <c r="A672" s="38">
        <f>+COUNTIF($B$1:B672,ESTADISTICAS!B$9)</f>
        <v>25</v>
      </c>
      <c r="B672">
        <v>47</v>
      </c>
      <c r="C672">
        <v>47460</v>
      </c>
      <c r="D672" t="s">
        <v>1817</v>
      </c>
      <c r="E672">
        <v>0</v>
      </c>
      <c r="F672">
        <v>0</v>
      </c>
      <c r="G672">
        <v>0</v>
      </c>
      <c r="H672">
        <v>0</v>
      </c>
      <c r="I672">
        <v>2.4343369634849454E-2</v>
      </c>
      <c r="J672">
        <v>1.50093808630394E-2</v>
      </c>
      <c r="K672">
        <v>0</v>
      </c>
      <c r="L672">
        <v>0</v>
      </c>
      <c r="M672">
        <v>0</v>
      </c>
      <c r="N672">
        <v>5.3734551316496511E-4</v>
      </c>
      <c r="O672">
        <v>0</v>
      </c>
      <c r="P672">
        <v>0</v>
      </c>
    </row>
    <row r="673" spans="1:16" x14ac:dyDescent="0.25">
      <c r="A673" s="38">
        <f>+COUNTIF($B$1:B673,ESTADISTICAS!B$9)</f>
        <v>25</v>
      </c>
      <c r="B673">
        <v>47</v>
      </c>
      <c r="C673">
        <v>47541</v>
      </c>
      <c r="D673" t="s">
        <v>2343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</row>
    <row r="674" spans="1:16" x14ac:dyDescent="0.25">
      <c r="A674" s="38">
        <f>+COUNTIF($B$1:B674,ESTADISTICAS!B$9)</f>
        <v>25</v>
      </c>
      <c r="B674">
        <v>47</v>
      </c>
      <c r="C674">
        <v>47545</v>
      </c>
      <c r="D674" t="s">
        <v>1818</v>
      </c>
      <c r="E674">
        <v>2.0689655172413793E-2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</row>
    <row r="675" spans="1:16" x14ac:dyDescent="0.25">
      <c r="A675" s="38">
        <f>+COUNTIF($B$1:B675,ESTADISTICAS!B$9)</f>
        <v>25</v>
      </c>
      <c r="B675">
        <v>47</v>
      </c>
      <c r="C675">
        <v>47551</v>
      </c>
      <c r="D675" t="s">
        <v>2280</v>
      </c>
      <c r="E675">
        <v>5.1048951048951047E-2</v>
      </c>
      <c r="F675">
        <v>1.6771488469601678E-2</v>
      </c>
      <c r="G675">
        <v>0</v>
      </c>
      <c r="H675">
        <v>0</v>
      </c>
      <c r="I675">
        <v>0</v>
      </c>
      <c r="J675">
        <v>6.889424733034792E-4</v>
      </c>
      <c r="K675">
        <v>0</v>
      </c>
      <c r="L675">
        <v>6.6622251832111927E-4</v>
      </c>
      <c r="M675">
        <v>0</v>
      </c>
      <c r="N675">
        <v>1.5782828282828283E-3</v>
      </c>
      <c r="O675">
        <v>6.2015503875968996E-4</v>
      </c>
      <c r="P675">
        <v>0</v>
      </c>
    </row>
    <row r="676" spans="1:16" x14ac:dyDescent="0.25">
      <c r="A676" s="38">
        <f>+COUNTIF($B$1:B676,ESTADISTICAS!B$9)</f>
        <v>25</v>
      </c>
      <c r="B676">
        <v>47</v>
      </c>
      <c r="C676">
        <v>47555</v>
      </c>
      <c r="D676" t="s">
        <v>2281</v>
      </c>
      <c r="E676">
        <v>8.2279751153923344E-2</v>
      </c>
      <c r="F676">
        <v>6.2698412698412698E-2</v>
      </c>
      <c r="G676">
        <v>6.1553588987217307E-2</v>
      </c>
      <c r="H676">
        <v>7.3446327683615822E-2</v>
      </c>
      <c r="I676">
        <v>8.0076997112608281E-2</v>
      </c>
      <c r="J676">
        <v>5.1243120136648321E-2</v>
      </c>
      <c r="K676">
        <v>4.0603464332277892E-2</v>
      </c>
      <c r="L676">
        <v>3.6260932944606417E-2</v>
      </c>
      <c r="M676">
        <v>1.6531832571227575E-2</v>
      </c>
      <c r="N676">
        <v>3.3717529674866679E-2</v>
      </c>
      <c r="O676">
        <v>4.6792581248936531E-2</v>
      </c>
      <c r="P676">
        <v>9.19229469415343E-2</v>
      </c>
    </row>
    <row r="677" spans="1:16" x14ac:dyDescent="0.25">
      <c r="A677" s="38">
        <f>+COUNTIF($B$1:B677,ESTADISTICAS!B$9)</f>
        <v>25</v>
      </c>
      <c r="B677">
        <v>47</v>
      </c>
      <c r="C677">
        <v>47570</v>
      </c>
      <c r="D677" t="s">
        <v>1819</v>
      </c>
      <c r="E677">
        <v>0</v>
      </c>
      <c r="F677">
        <v>1.161790017211704E-2</v>
      </c>
      <c r="G677">
        <v>1.1254689453939141E-2</v>
      </c>
      <c r="H677">
        <v>1.0980073200488003E-2</v>
      </c>
      <c r="I677">
        <v>0</v>
      </c>
      <c r="J677">
        <v>0</v>
      </c>
      <c r="K677">
        <v>0</v>
      </c>
      <c r="L677">
        <v>7.3072707343807086E-4</v>
      </c>
      <c r="M677">
        <v>0</v>
      </c>
      <c r="N677">
        <v>1.5640599001663893E-2</v>
      </c>
      <c r="O677">
        <v>4.4958253050738596E-3</v>
      </c>
      <c r="P677">
        <v>0</v>
      </c>
    </row>
    <row r="678" spans="1:16" x14ac:dyDescent="0.25">
      <c r="A678" s="38">
        <f>+COUNTIF($B$1:B678,ESTADISTICAS!B$9)</f>
        <v>25</v>
      </c>
      <c r="B678">
        <v>47</v>
      </c>
      <c r="C678">
        <v>47605</v>
      </c>
      <c r="D678" t="s">
        <v>1820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</row>
    <row r="679" spans="1:16" x14ac:dyDescent="0.25">
      <c r="A679" s="38">
        <f>+COUNTIF($B$1:B679,ESTADISTICAS!B$9)</f>
        <v>25</v>
      </c>
      <c r="B679">
        <v>47</v>
      </c>
      <c r="C679">
        <v>47660</v>
      </c>
      <c r="D679" t="s">
        <v>2282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6.9444444444444447E-4</v>
      </c>
      <c r="P679">
        <v>0</v>
      </c>
    </row>
    <row r="680" spans="1:16" x14ac:dyDescent="0.25">
      <c r="A680" s="38">
        <f>+COUNTIF($B$1:B680,ESTADISTICAS!B$9)</f>
        <v>25</v>
      </c>
      <c r="B680">
        <v>47</v>
      </c>
      <c r="C680">
        <v>47675</v>
      </c>
      <c r="D680" t="s">
        <v>1544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1.0799136069114472E-3</v>
      </c>
      <c r="O680">
        <v>0</v>
      </c>
      <c r="P680">
        <v>0</v>
      </c>
    </row>
    <row r="681" spans="1:16" x14ac:dyDescent="0.25">
      <c r="A681" s="38">
        <f>+COUNTIF($B$1:B681,ESTADISTICAS!B$9)</f>
        <v>25</v>
      </c>
      <c r="B681">
        <v>47</v>
      </c>
      <c r="C681">
        <v>47692</v>
      </c>
      <c r="D681" t="s">
        <v>1822</v>
      </c>
      <c r="E681">
        <v>0</v>
      </c>
      <c r="F681">
        <v>3.5502958579881658E-2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5.9241706161137445E-4</v>
      </c>
      <c r="O681">
        <v>0</v>
      </c>
      <c r="P681">
        <v>0</v>
      </c>
    </row>
    <row r="682" spans="1:16" x14ac:dyDescent="0.25">
      <c r="A682" s="38">
        <f>+COUNTIF($B$1:B682,ESTADISTICAS!B$9)</f>
        <v>25</v>
      </c>
      <c r="B682">
        <v>47</v>
      </c>
      <c r="C682">
        <v>47703</v>
      </c>
      <c r="D682" t="s">
        <v>1823</v>
      </c>
      <c r="E682">
        <v>0</v>
      </c>
      <c r="F682">
        <v>0</v>
      </c>
      <c r="G682">
        <v>0</v>
      </c>
      <c r="H682">
        <v>1.0989010989010989E-3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</row>
    <row r="683" spans="1:16" x14ac:dyDescent="0.25">
      <c r="A683" s="38">
        <f>+COUNTIF($B$1:B683,ESTADISTICAS!B$9)</f>
        <v>25</v>
      </c>
      <c r="B683">
        <v>47</v>
      </c>
      <c r="C683">
        <v>47707</v>
      </c>
      <c r="D683" t="s">
        <v>2283</v>
      </c>
      <c r="E683">
        <v>1.911976911976912E-2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0.18314077877620882</v>
      </c>
      <c r="L683">
        <v>8.7221979938944616E-4</v>
      </c>
      <c r="M683">
        <v>0</v>
      </c>
      <c r="N683">
        <v>0</v>
      </c>
      <c r="O683">
        <v>4.2625745950554135E-4</v>
      </c>
      <c r="P683">
        <v>0</v>
      </c>
    </row>
    <row r="684" spans="1:16" x14ac:dyDescent="0.25">
      <c r="A684" s="38">
        <f>+COUNTIF($B$1:B684,ESTADISTICAS!B$9)</f>
        <v>25</v>
      </c>
      <c r="B684">
        <v>47</v>
      </c>
      <c r="C684">
        <v>47720</v>
      </c>
      <c r="D684" t="s">
        <v>1824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</row>
    <row r="685" spans="1:16" x14ac:dyDescent="0.25">
      <c r="A685" s="38">
        <f>+COUNTIF($B$1:B685,ESTADISTICAS!B$9)</f>
        <v>25</v>
      </c>
      <c r="B685">
        <v>47</v>
      </c>
      <c r="C685">
        <v>47745</v>
      </c>
      <c r="D685" t="s">
        <v>1825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</row>
    <row r="686" spans="1:16" x14ac:dyDescent="0.25">
      <c r="A686" s="38">
        <f>+COUNTIF($B$1:B686,ESTADISTICAS!B$9)</f>
        <v>25</v>
      </c>
      <c r="B686">
        <v>47</v>
      </c>
      <c r="C686">
        <v>47798</v>
      </c>
      <c r="D686" t="s">
        <v>2284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8.5324232081911264E-4</v>
      </c>
      <c r="O686">
        <v>0</v>
      </c>
      <c r="P686">
        <v>0</v>
      </c>
    </row>
    <row r="687" spans="1:16" x14ac:dyDescent="0.25">
      <c r="A687" s="38">
        <f>+COUNTIF($B$1:B687,ESTADISTICAS!B$9)</f>
        <v>25</v>
      </c>
      <c r="B687">
        <v>47</v>
      </c>
      <c r="C687">
        <v>47960</v>
      </c>
      <c r="D687" t="s">
        <v>1826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</row>
    <row r="688" spans="1:16" x14ac:dyDescent="0.25">
      <c r="A688" s="38">
        <f>+COUNTIF($B$1:B688,ESTADISTICAS!B$9)</f>
        <v>25</v>
      </c>
      <c r="B688">
        <v>47</v>
      </c>
      <c r="C688">
        <v>47980</v>
      </c>
      <c r="D688" t="s">
        <v>1827</v>
      </c>
      <c r="E688">
        <v>1.3671089666264576E-2</v>
      </c>
      <c r="F688">
        <v>2.3740590619571511E-2</v>
      </c>
      <c r="G688">
        <v>2.7432808155699723E-2</v>
      </c>
      <c r="H688">
        <v>1.355206847360913E-2</v>
      </c>
      <c r="I688">
        <v>4.4866264020707505E-3</v>
      </c>
      <c r="J688">
        <v>0</v>
      </c>
      <c r="K688">
        <v>0</v>
      </c>
      <c r="L688">
        <v>4.6612802983219391E-4</v>
      </c>
      <c r="M688">
        <v>0</v>
      </c>
      <c r="N688">
        <v>5.0768579890001411E-3</v>
      </c>
      <c r="O688">
        <v>8.1245768449559913E-4</v>
      </c>
      <c r="P688">
        <v>0</v>
      </c>
    </row>
    <row r="689" spans="1:16" x14ac:dyDescent="0.25">
      <c r="A689" s="38">
        <f>+COUNTIF($B$1:B689,ESTADISTICAS!B$9)</f>
        <v>25</v>
      </c>
      <c r="B689">
        <v>50</v>
      </c>
      <c r="C689">
        <v>50001</v>
      </c>
      <c r="D689" t="s">
        <v>1828</v>
      </c>
      <c r="E689">
        <v>0.38898552034154826</v>
      </c>
      <c r="F689">
        <v>0.44622430692302584</v>
      </c>
      <c r="G689">
        <v>0.47482264873569219</v>
      </c>
      <c r="H689">
        <v>0.52402524905530745</v>
      </c>
      <c r="I689">
        <v>0.55816921179122891</v>
      </c>
      <c r="J689">
        <v>0.59015805355673256</v>
      </c>
      <c r="K689">
        <v>0.61697531511503534</v>
      </c>
      <c r="L689">
        <v>0.55395908493733448</v>
      </c>
      <c r="M689">
        <v>0.55234010659560295</v>
      </c>
      <c r="N689">
        <v>0.55234853073244083</v>
      </c>
      <c r="O689">
        <v>0.61982080511504645</v>
      </c>
      <c r="P689">
        <v>0.61959966816277046</v>
      </c>
    </row>
    <row r="690" spans="1:16" x14ac:dyDescent="0.25">
      <c r="A690" s="38">
        <f>+COUNTIF($B$1:B690,ESTADISTICAS!B$9)</f>
        <v>25</v>
      </c>
      <c r="B690">
        <v>50</v>
      </c>
      <c r="C690">
        <v>50006</v>
      </c>
      <c r="D690" t="s">
        <v>1829</v>
      </c>
      <c r="E690">
        <v>0.2902646926873037</v>
      </c>
      <c r="F690">
        <v>0.3262649897630886</v>
      </c>
      <c r="G690">
        <v>0.32037996545768566</v>
      </c>
      <c r="H690">
        <v>0.36403633267101904</v>
      </c>
      <c r="I690">
        <v>0.2991021324354658</v>
      </c>
      <c r="J690">
        <v>0.30133185349611541</v>
      </c>
      <c r="K690">
        <v>0.29437646088271691</v>
      </c>
      <c r="L690">
        <v>0.30965366784837745</v>
      </c>
      <c r="M690">
        <v>0.32107709130672496</v>
      </c>
      <c r="N690">
        <v>0.34577789845234863</v>
      </c>
      <c r="O690">
        <v>0.38128813559322033</v>
      </c>
      <c r="P690">
        <v>0.50396499863275912</v>
      </c>
    </row>
    <row r="691" spans="1:16" x14ac:dyDescent="0.25">
      <c r="A691" s="38">
        <f>+COUNTIF($B$1:B691,ESTADISTICAS!B$9)</f>
        <v>25</v>
      </c>
      <c r="B691">
        <v>50</v>
      </c>
      <c r="C691">
        <v>50110</v>
      </c>
      <c r="D691" t="s">
        <v>1830</v>
      </c>
      <c r="E691">
        <v>0</v>
      </c>
      <c r="F691">
        <v>0.15510204081632653</v>
      </c>
      <c r="G691">
        <v>4.6382189239332093E-2</v>
      </c>
      <c r="H691">
        <v>3.8062283737024222E-2</v>
      </c>
      <c r="I691">
        <v>0</v>
      </c>
      <c r="J691">
        <v>3.7828947368421052E-2</v>
      </c>
      <c r="K691">
        <v>0</v>
      </c>
      <c r="L691">
        <v>0</v>
      </c>
      <c r="M691">
        <v>4.2187500000000003E-2</v>
      </c>
      <c r="N691">
        <v>4.3478260869565216E-2</v>
      </c>
      <c r="O691">
        <v>4.192546583850932E-2</v>
      </c>
      <c r="P691">
        <v>8.1250000000000003E-2</v>
      </c>
    </row>
    <row r="692" spans="1:16" x14ac:dyDescent="0.25">
      <c r="A692" s="38">
        <f>+COUNTIF($B$1:B692,ESTADISTICAS!B$9)</f>
        <v>25</v>
      </c>
      <c r="B692">
        <v>50</v>
      </c>
      <c r="C692">
        <v>50124</v>
      </c>
      <c r="D692" t="s">
        <v>1831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2.0161290322580645E-3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</row>
    <row r="693" spans="1:16" x14ac:dyDescent="0.25">
      <c r="A693" s="38">
        <f>+COUNTIF($B$1:B693,ESTADISTICAS!B$9)</f>
        <v>25</v>
      </c>
      <c r="B693">
        <v>50</v>
      </c>
      <c r="C693">
        <v>50150</v>
      </c>
      <c r="D693" t="s">
        <v>2285</v>
      </c>
      <c r="E693">
        <v>8.6956521739130432E-2</v>
      </c>
      <c r="F693">
        <v>9.7096188747731391E-2</v>
      </c>
      <c r="G693">
        <v>0.1144578313253012</v>
      </c>
      <c r="H693">
        <v>0.20149875104079934</v>
      </c>
      <c r="I693">
        <v>9.0541632983023437E-2</v>
      </c>
      <c r="J693">
        <v>4.3443917851500792E-2</v>
      </c>
      <c r="K693">
        <v>2.4980483996877439E-2</v>
      </c>
      <c r="L693">
        <v>2.471042471042471E-2</v>
      </c>
      <c r="M693">
        <v>0</v>
      </c>
      <c r="N693">
        <v>9.372746935832732E-3</v>
      </c>
      <c r="O693">
        <v>0</v>
      </c>
      <c r="P693">
        <v>0</v>
      </c>
    </row>
    <row r="694" spans="1:16" x14ac:dyDescent="0.25">
      <c r="A694" s="38">
        <f>+COUNTIF($B$1:B694,ESTADISTICAS!B$9)</f>
        <v>25</v>
      </c>
      <c r="B694">
        <v>50</v>
      </c>
      <c r="C694">
        <v>50223</v>
      </c>
      <c r="D694" t="s">
        <v>2344</v>
      </c>
      <c r="E694">
        <v>0</v>
      </c>
      <c r="F694">
        <v>0</v>
      </c>
      <c r="G694">
        <v>2.9259896729776247E-2</v>
      </c>
      <c r="H694">
        <v>2.8523489932885907E-2</v>
      </c>
      <c r="I694">
        <v>2.3140495867768594E-2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</row>
    <row r="695" spans="1:16" x14ac:dyDescent="0.25">
      <c r="A695" s="38">
        <f>+COUNTIF($B$1:B695,ESTADISTICAS!B$9)</f>
        <v>25</v>
      </c>
      <c r="B695">
        <v>50</v>
      </c>
      <c r="C695">
        <v>50226</v>
      </c>
      <c r="D695" t="s">
        <v>2286</v>
      </c>
      <c r="E695">
        <v>0.15803108808290156</v>
      </c>
      <c r="F695">
        <v>0.16709248850281042</v>
      </c>
      <c r="G695">
        <v>0.17089249492900607</v>
      </c>
      <c r="H695">
        <v>0.20263424518743667</v>
      </c>
      <c r="I695">
        <v>0.16974538192710933</v>
      </c>
      <c r="J695">
        <v>9.8352471293060406E-2</v>
      </c>
      <c r="K695">
        <v>0.11044776119402985</v>
      </c>
      <c r="L695">
        <v>0.13464373464373464</v>
      </c>
      <c r="M695">
        <v>0.11589242053789731</v>
      </c>
      <c r="N695">
        <v>0.12960235640648013</v>
      </c>
      <c r="O695">
        <v>0.15126050420168066</v>
      </c>
      <c r="P695">
        <v>0.25559423172550971</v>
      </c>
    </row>
    <row r="696" spans="1:16" x14ac:dyDescent="0.25">
      <c r="A696" s="38">
        <f>+COUNTIF($B$1:B696,ESTADISTICAS!B$9)</f>
        <v>25</v>
      </c>
      <c r="B696">
        <v>50</v>
      </c>
      <c r="C696">
        <v>50245</v>
      </c>
      <c r="D696" t="s">
        <v>1833</v>
      </c>
      <c r="E696">
        <v>0.23684210526315788</v>
      </c>
      <c r="F696">
        <v>0.31632653061224492</v>
      </c>
      <c r="G696">
        <v>0.31313131313131315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</row>
    <row r="697" spans="1:16" x14ac:dyDescent="0.25">
      <c r="A697" s="38">
        <f>+COUNTIF($B$1:B697,ESTADISTICAS!B$9)</f>
        <v>25</v>
      </c>
      <c r="B697">
        <v>50</v>
      </c>
      <c r="C697">
        <v>50251</v>
      </c>
      <c r="D697" t="s">
        <v>2287</v>
      </c>
      <c r="E697">
        <v>1.375515818431912E-3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1.4771048744460858E-3</v>
      </c>
      <c r="M697">
        <v>0</v>
      </c>
      <c r="N697">
        <v>3.1645569620253164E-3</v>
      </c>
      <c r="O697">
        <v>0</v>
      </c>
      <c r="P697">
        <v>0</v>
      </c>
    </row>
    <row r="698" spans="1:16" x14ac:dyDescent="0.25">
      <c r="A698" s="38">
        <f>+COUNTIF($B$1:B698,ESTADISTICAS!B$9)</f>
        <v>25</v>
      </c>
      <c r="B698">
        <v>50</v>
      </c>
      <c r="C698">
        <v>50270</v>
      </c>
      <c r="D698" t="s">
        <v>1834</v>
      </c>
      <c r="E698">
        <v>0</v>
      </c>
      <c r="F698">
        <v>8.0645161290322578E-2</v>
      </c>
      <c r="G698">
        <v>5.993690851735016E-2</v>
      </c>
      <c r="H698">
        <v>0.17812500000000001</v>
      </c>
      <c r="I698">
        <v>0</v>
      </c>
      <c r="J698">
        <v>5.2941176470588235E-2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</row>
    <row r="699" spans="1:16" x14ac:dyDescent="0.25">
      <c r="A699" s="38">
        <f>+COUNTIF($B$1:B699,ESTADISTICAS!B$9)</f>
        <v>25</v>
      </c>
      <c r="B699">
        <v>50</v>
      </c>
      <c r="C699">
        <v>50287</v>
      </c>
      <c r="D699" t="s">
        <v>1835</v>
      </c>
      <c r="E699">
        <v>0</v>
      </c>
      <c r="F699">
        <v>0</v>
      </c>
      <c r="G699">
        <v>1.5527950310559006E-2</v>
      </c>
      <c r="H699">
        <v>9.0909090909090905E-3</v>
      </c>
      <c r="I699">
        <v>8.9108910891089101E-3</v>
      </c>
      <c r="J699">
        <v>1.9665683382497543E-3</v>
      </c>
      <c r="K699">
        <v>0</v>
      </c>
      <c r="L699">
        <v>0</v>
      </c>
      <c r="M699">
        <v>0</v>
      </c>
      <c r="N699">
        <v>1.9083969465648854E-3</v>
      </c>
      <c r="O699">
        <v>9.5693779904306223E-4</v>
      </c>
      <c r="P699">
        <v>0</v>
      </c>
    </row>
    <row r="700" spans="1:16" x14ac:dyDescent="0.25">
      <c r="A700" s="38">
        <f>+COUNTIF($B$1:B700,ESTADISTICAS!B$9)</f>
        <v>25</v>
      </c>
      <c r="B700">
        <v>50</v>
      </c>
      <c r="C700">
        <v>50313</v>
      </c>
      <c r="D700" t="s">
        <v>1280</v>
      </c>
      <c r="E700">
        <v>0.1165079365079365</v>
      </c>
      <c r="F700">
        <v>0.12448330683624802</v>
      </c>
      <c r="G700">
        <v>0.15645161290322582</v>
      </c>
      <c r="H700">
        <v>0.13394166530878279</v>
      </c>
      <c r="I700">
        <v>7.6193590582079793E-2</v>
      </c>
      <c r="J700">
        <v>0.11107491856677525</v>
      </c>
      <c r="K700">
        <v>0.1254863813229572</v>
      </c>
      <c r="L700">
        <v>0.18049254698639014</v>
      </c>
      <c r="M700">
        <v>0.14308426073131955</v>
      </c>
      <c r="N700">
        <v>0.1419457735247209</v>
      </c>
      <c r="O700">
        <v>0.14084055181264035</v>
      </c>
      <c r="P700">
        <v>0.14868804664723032</v>
      </c>
    </row>
    <row r="701" spans="1:16" x14ac:dyDescent="0.25">
      <c r="A701" s="38">
        <f>+COUNTIF($B$1:B701,ESTADISTICAS!B$9)</f>
        <v>25</v>
      </c>
      <c r="B701">
        <v>50</v>
      </c>
      <c r="C701">
        <v>50318</v>
      </c>
      <c r="D701" t="s">
        <v>1816</v>
      </c>
      <c r="E701">
        <v>0</v>
      </c>
      <c r="F701">
        <v>2.0671834625322998E-2</v>
      </c>
      <c r="G701">
        <v>1.804123711340206E-2</v>
      </c>
      <c r="H701">
        <v>1.7241379310344827E-2</v>
      </c>
      <c r="I701">
        <v>8.6430423509075197E-4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</row>
    <row r="702" spans="1:16" x14ac:dyDescent="0.25">
      <c r="A702" s="38">
        <f>+COUNTIF($B$1:B702,ESTADISTICAS!B$9)</f>
        <v>25</v>
      </c>
      <c r="B702">
        <v>50</v>
      </c>
      <c r="C702">
        <v>50325</v>
      </c>
      <c r="D702" t="s">
        <v>1836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</row>
    <row r="703" spans="1:16" x14ac:dyDescent="0.25">
      <c r="A703" s="38">
        <f>+COUNTIF($B$1:B703,ESTADISTICAS!B$9)</f>
        <v>25</v>
      </c>
      <c r="B703">
        <v>50</v>
      </c>
      <c r="C703">
        <v>50330</v>
      </c>
      <c r="D703" t="s">
        <v>2288</v>
      </c>
      <c r="E703">
        <v>2.1321961620469083E-3</v>
      </c>
      <c r="F703">
        <v>2.5236593059936908E-2</v>
      </c>
      <c r="G703">
        <v>1.238390092879257E-2</v>
      </c>
      <c r="H703">
        <v>1.131687242798354E-2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1.1160714285714285E-3</v>
      </c>
      <c r="O703">
        <v>1.1547344110854503E-3</v>
      </c>
      <c r="P703">
        <v>0</v>
      </c>
    </row>
    <row r="704" spans="1:16" x14ac:dyDescent="0.25">
      <c r="A704" s="38">
        <f>+COUNTIF($B$1:B704,ESTADISTICAS!B$9)</f>
        <v>25</v>
      </c>
      <c r="B704">
        <v>50</v>
      </c>
      <c r="C704">
        <v>50350</v>
      </c>
      <c r="D704" t="s">
        <v>1837</v>
      </c>
      <c r="E704">
        <v>2.6413100898045432E-3</v>
      </c>
      <c r="F704">
        <v>1.6533066132264528E-2</v>
      </c>
      <c r="G704">
        <v>0</v>
      </c>
      <c r="H704">
        <v>0</v>
      </c>
      <c r="I704">
        <v>0</v>
      </c>
      <c r="J704">
        <v>0</v>
      </c>
      <c r="K704">
        <v>4.253509145044662E-4</v>
      </c>
      <c r="L704">
        <v>1.2448132780082987E-2</v>
      </c>
      <c r="M704">
        <v>7.0074196207749384E-3</v>
      </c>
      <c r="N704">
        <v>2.5423728813559324E-2</v>
      </c>
      <c r="O704">
        <v>1.7864231838030965E-2</v>
      </c>
      <c r="P704">
        <v>1.6574585635359115E-2</v>
      </c>
    </row>
    <row r="705" spans="1:16" x14ac:dyDescent="0.25">
      <c r="A705" s="38">
        <f>+COUNTIF($B$1:B705,ESTADISTICAS!B$9)</f>
        <v>25</v>
      </c>
      <c r="B705">
        <v>50</v>
      </c>
      <c r="C705">
        <v>50370</v>
      </c>
      <c r="D705" t="s">
        <v>1838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2.0242914979757085E-3</v>
      </c>
      <c r="M705">
        <v>0</v>
      </c>
      <c r="N705">
        <v>0</v>
      </c>
      <c r="O705">
        <v>0</v>
      </c>
      <c r="P705">
        <v>0</v>
      </c>
    </row>
    <row r="706" spans="1:16" x14ac:dyDescent="0.25">
      <c r="A706" s="38">
        <f>+COUNTIF($B$1:B706,ESTADISTICAS!B$9)</f>
        <v>25</v>
      </c>
      <c r="B706">
        <v>50</v>
      </c>
      <c r="C706">
        <v>50400</v>
      </c>
      <c r="D706" t="s">
        <v>1839</v>
      </c>
      <c r="E706">
        <v>0</v>
      </c>
      <c r="F706">
        <v>2.1739130434782608E-2</v>
      </c>
      <c r="G706">
        <v>1.8423746161719549E-2</v>
      </c>
      <c r="H706">
        <v>1.3238289205702648E-2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1.0649627263045794E-3</v>
      </c>
      <c r="O706">
        <v>0</v>
      </c>
      <c r="P706">
        <v>0</v>
      </c>
    </row>
    <row r="707" spans="1:16" x14ac:dyDescent="0.25">
      <c r="A707" s="38">
        <f>+COUNTIF($B$1:B707,ESTADISTICAS!B$9)</f>
        <v>25</v>
      </c>
      <c r="B707">
        <v>50</v>
      </c>
      <c r="C707">
        <v>50450</v>
      </c>
      <c r="D707" t="s">
        <v>1840</v>
      </c>
      <c r="E707">
        <v>0</v>
      </c>
      <c r="F707">
        <v>2.729528535980149E-2</v>
      </c>
      <c r="G707">
        <v>6.3938618925831206E-2</v>
      </c>
      <c r="H707">
        <v>4.1005291005291003E-2</v>
      </c>
      <c r="I707">
        <v>2.1768707482993196E-2</v>
      </c>
      <c r="J707">
        <v>0</v>
      </c>
      <c r="K707">
        <v>0</v>
      </c>
      <c r="L707">
        <v>0</v>
      </c>
      <c r="M707">
        <v>3.4674063800277391E-2</v>
      </c>
      <c r="N707">
        <v>3.0470914127423823E-2</v>
      </c>
      <c r="O707">
        <v>0.08</v>
      </c>
      <c r="P707">
        <v>9.5435684647302899E-2</v>
      </c>
    </row>
    <row r="708" spans="1:16" x14ac:dyDescent="0.25">
      <c r="A708" s="38">
        <f>+COUNTIF($B$1:B708,ESTADISTICAS!B$9)</f>
        <v>25</v>
      </c>
      <c r="B708">
        <v>50</v>
      </c>
      <c r="C708">
        <v>50568</v>
      </c>
      <c r="D708" t="s">
        <v>1841</v>
      </c>
      <c r="E708">
        <v>4.6711153479504289E-2</v>
      </c>
      <c r="F708">
        <v>4.3912780133252574E-2</v>
      </c>
      <c r="G708">
        <v>1.4718614718614719E-2</v>
      </c>
      <c r="H708">
        <v>1.4214046822742474E-2</v>
      </c>
      <c r="I708">
        <v>0</v>
      </c>
      <c r="J708">
        <v>5.2924053982535059E-4</v>
      </c>
      <c r="K708">
        <v>0</v>
      </c>
      <c r="L708">
        <v>5.0722799898554399E-4</v>
      </c>
      <c r="M708">
        <v>0</v>
      </c>
      <c r="N708">
        <v>2.3860653781913624E-4</v>
      </c>
      <c r="O708">
        <v>3.225047080979284E-2</v>
      </c>
      <c r="P708">
        <v>3.7585153864223633E-2</v>
      </c>
    </row>
    <row r="709" spans="1:16" x14ac:dyDescent="0.25">
      <c r="A709" s="38">
        <f>+COUNTIF($B$1:B709,ESTADISTICAS!B$9)</f>
        <v>25</v>
      </c>
      <c r="B709">
        <v>50</v>
      </c>
      <c r="C709">
        <v>50573</v>
      </c>
      <c r="D709" t="s">
        <v>1842</v>
      </c>
      <c r="E709">
        <v>6.0203283815480846E-2</v>
      </c>
      <c r="F709">
        <v>0.10809763657497094</v>
      </c>
      <c r="G709">
        <v>8.110205665502522E-2</v>
      </c>
      <c r="H709">
        <v>6.87111801242236E-2</v>
      </c>
      <c r="I709">
        <v>8.5205267234701784E-3</v>
      </c>
      <c r="J709">
        <v>1.5426147319706903E-3</v>
      </c>
      <c r="K709">
        <v>0</v>
      </c>
      <c r="L709">
        <v>3.8520801232665641E-4</v>
      </c>
      <c r="M709">
        <v>0</v>
      </c>
      <c r="N709">
        <v>1.1732499022291747E-3</v>
      </c>
      <c r="O709">
        <v>3.9603960396039607E-4</v>
      </c>
      <c r="P709">
        <v>1.0346199761241544E-2</v>
      </c>
    </row>
    <row r="710" spans="1:16" x14ac:dyDescent="0.25">
      <c r="A710" s="38">
        <f>+COUNTIF($B$1:B710,ESTADISTICAS!B$9)</f>
        <v>25</v>
      </c>
      <c r="B710">
        <v>50</v>
      </c>
      <c r="C710">
        <v>50577</v>
      </c>
      <c r="D710" t="s">
        <v>1843</v>
      </c>
      <c r="E710">
        <v>0</v>
      </c>
      <c r="F710">
        <v>0</v>
      </c>
      <c r="G710">
        <v>5.246252676659529E-2</v>
      </c>
      <c r="H710">
        <v>3.4297963558413719E-2</v>
      </c>
      <c r="I710">
        <v>3.125E-2</v>
      </c>
      <c r="J710">
        <v>1.0917030567685589E-3</v>
      </c>
      <c r="K710">
        <v>0</v>
      </c>
      <c r="L710">
        <v>0</v>
      </c>
      <c r="M710">
        <v>0</v>
      </c>
      <c r="N710">
        <v>2.1810250817884407E-3</v>
      </c>
      <c r="O710">
        <v>1.1001100110011001E-3</v>
      </c>
      <c r="P710">
        <v>0</v>
      </c>
    </row>
    <row r="711" spans="1:16" x14ac:dyDescent="0.25">
      <c r="A711" s="38">
        <f>+COUNTIF($B$1:B711,ESTADISTICAS!B$9)</f>
        <v>25</v>
      </c>
      <c r="B711">
        <v>50</v>
      </c>
      <c r="C711">
        <v>50590</v>
      </c>
      <c r="D711" t="s">
        <v>1560</v>
      </c>
      <c r="E711">
        <v>0</v>
      </c>
      <c r="F711">
        <v>2.2058823529411766E-2</v>
      </c>
      <c r="G711">
        <v>1.5424164524421594E-2</v>
      </c>
      <c r="H711">
        <v>1.5652173913043479E-2</v>
      </c>
      <c r="I711">
        <v>0</v>
      </c>
      <c r="J711">
        <v>0</v>
      </c>
      <c r="K711">
        <v>0</v>
      </c>
      <c r="L711">
        <v>2.6363636363636363E-2</v>
      </c>
      <c r="M711">
        <v>2.0351526364477335E-2</v>
      </c>
      <c r="N711">
        <v>1.881467544684854E-2</v>
      </c>
      <c r="O711">
        <v>1.5238095238095238E-2</v>
      </c>
      <c r="P711">
        <v>4.38512869399428E-2</v>
      </c>
    </row>
    <row r="712" spans="1:16" x14ac:dyDescent="0.25">
      <c r="A712" s="38">
        <f>+COUNTIF($B$1:B712,ESTADISTICAS!B$9)</f>
        <v>25</v>
      </c>
      <c r="B712">
        <v>50</v>
      </c>
      <c r="C712">
        <v>50606</v>
      </c>
      <c r="D712" t="s">
        <v>1844</v>
      </c>
      <c r="E712">
        <v>7.2202166064981946E-4</v>
      </c>
      <c r="F712">
        <v>1.7705382436260624E-2</v>
      </c>
      <c r="G712">
        <v>0</v>
      </c>
      <c r="H712">
        <v>5.9701492537313432E-2</v>
      </c>
      <c r="I712">
        <v>6.7613252197430695E-4</v>
      </c>
      <c r="J712">
        <v>1.8704074816299265E-2</v>
      </c>
      <c r="K712">
        <v>0</v>
      </c>
      <c r="L712">
        <v>0</v>
      </c>
      <c r="M712">
        <v>0</v>
      </c>
      <c r="N712">
        <v>6.5487884741322858E-4</v>
      </c>
      <c r="O712">
        <v>0</v>
      </c>
      <c r="P712">
        <v>6.6312997347480103E-4</v>
      </c>
    </row>
    <row r="713" spans="1:16" x14ac:dyDescent="0.25">
      <c r="A713" s="38">
        <f>+COUNTIF($B$1:B713,ESTADISTICAS!B$9)</f>
        <v>25</v>
      </c>
      <c r="B713">
        <v>50</v>
      </c>
      <c r="C713">
        <v>50680</v>
      </c>
      <c r="D713" t="s">
        <v>1845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3.6866359447004608E-3</v>
      </c>
      <c r="M713">
        <v>0</v>
      </c>
      <c r="N713">
        <v>1.8001800180018001E-3</v>
      </c>
      <c r="O713">
        <v>0</v>
      </c>
      <c r="P713">
        <v>0</v>
      </c>
    </row>
    <row r="714" spans="1:16" x14ac:dyDescent="0.25">
      <c r="A714" s="38">
        <f>+COUNTIF($B$1:B714,ESTADISTICAS!B$9)</f>
        <v>25</v>
      </c>
      <c r="B714">
        <v>50</v>
      </c>
      <c r="C714">
        <v>50683</v>
      </c>
      <c r="D714" t="s">
        <v>1846</v>
      </c>
      <c r="E714">
        <v>3.7831021437578815E-3</v>
      </c>
      <c r="F714">
        <v>3.1325301204819279E-2</v>
      </c>
      <c r="G714">
        <v>2.9748283752860413E-2</v>
      </c>
      <c r="H714">
        <v>5.2690582959641255E-2</v>
      </c>
      <c r="I714">
        <v>6.9922308546059936E-2</v>
      </c>
      <c r="J714">
        <v>3.9106145251396648E-2</v>
      </c>
      <c r="K714">
        <v>1.7817371937639197E-2</v>
      </c>
      <c r="L714">
        <v>2.8089887640449437E-2</v>
      </c>
      <c r="M714">
        <v>0</v>
      </c>
      <c r="N714">
        <v>4.5197740112994352E-3</v>
      </c>
      <c r="O714">
        <v>1.152073732718894E-3</v>
      </c>
      <c r="P714">
        <v>0</v>
      </c>
    </row>
    <row r="715" spans="1:16" x14ac:dyDescent="0.25">
      <c r="A715" s="38">
        <f>+COUNTIF($B$1:B715,ESTADISTICAS!B$9)</f>
        <v>25</v>
      </c>
      <c r="B715">
        <v>50</v>
      </c>
      <c r="C715">
        <v>50686</v>
      </c>
      <c r="D715" t="s">
        <v>1847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</row>
    <row r="716" spans="1:16" x14ac:dyDescent="0.25">
      <c r="A716" s="38">
        <f>+COUNTIF($B$1:B716,ESTADISTICAS!B$9)</f>
        <v>25</v>
      </c>
      <c r="B716">
        <v>50</v>
      </c>
      <c r="C716">
        <v>50689</v>
      </c>
      <c r="D716" t="s">
        <v>1620</v>
      </c>
      <c r="E716">
        <v>7.699665231946437E-2</v>
      </c>
      <c r="F716">
        <v>4.9744304974430498E-2</v>
      </c>
      <c r="G716">
        <v>6.3262539539087212E-2</v>
      </c>
      <c r="H716">
        <v>5.4964539007092202E-2</v>
      </c>
      <c r="I716">
        <v>3.5226772346983709E-2</v>
      </c>
      <c r="J716">
        <v>1.9616390584132521E-2</v>
      </c>
      <c r="K716">
        <v>1.880192391779624E-2</v>
      </c>
      <c r="L716">
        <v>2.3063533507397736E-2</v>
      </c>
      <c r="M716">
        <v>2.3336214347450302E-2</v>
      </c>
      <c r="N716">
        <v>1.5866020273248127E-2</v>
      </c>
      <c r="O716">
        <v>2.6929982046678635E-2</v>
      </c>
      <c r="P716">
        <v>4.072398190045249E-2</v>
      </c>
    </row>
    <row r="717" spans="1:16" x14ac:dyDescent="0.25">
      <c r="A717" s="38">
        <f>+COUNTIF($B$1:B717,ESTADISTICAS!B$9)</f>
        <v>25</v>
      </c>
      <c r="B717">
        <v>50</v>
      </c>
      <c r="C717">
        <v>50711</v>
      </c>
      <c r="D717" t="s">
        <v>1848</v>
      </c>
      <c r="E717">
        <v>3.5119047619047619E-2</v>
      </c>
      <c r="F717">
        <v>1.498800959232614E-2</v>
      </c>
      <c r="G717">
        <v>1.5853658536585366E-2</v>
      </c>
      <c r="H717">
        <v>1.1830635118306352E-2</v>
      </c>
      <c r="I717">
        <v>0</v>
      </c>
      <c r="J717">
        <v>6.3171193935565378E-4</v>
      </c>
      <c r="K717">
        <v>0</v>
      </c>
      <c r="L717">
        <v>6.5104166666666663E-4</v>
      </c>
      <c r="M717">
        <v>0</v>
      </c>
      <c r="N717">
        <v>6.8119891008174384E-4</v>
      </c>
      <c r="O717">
        <v>1.4035087719298245E-3</v>
      </c>
      <c r="P717">
        <v>0</v>
      </c>
    </row>
    <row r="718" spans="1:16" x14ac:dyDescent="0.25">
      <c r="A718" s="38">
        <f>+COUNTIF($B$1:B718,ESTADISTICAS!B$9)</f>
        <v>25</v>
      </c>
      <c r="B718">
        <v>52</v>
      </c>
      <c r="C718">
        <v>52001</v>
      </c>
      <c r="D718" t="s">
        <v>2289</v>
      </c>
      <c r="E718">
        <v>0.61021565764349095</v>
      </c>
      <c r="F718">
        <v>0.75650928292559616</v>
      </c>
      <c r="G718">
        <v>0.80951977879352177</v>
      </c>
      <c r="H718">
        <v>0.87418513689700128</v>
      </c>
      <c r="I718">
        <v>0.93809388335704125</v>
      </c>
      <c r="J718">
        <v>0.9542406876790831</v>
      </c>
      <c r="K718">
        <v>1.0201493833593887</v>
      </c>
      <c r="L718">
        <v>1.0669659887900931</v>
      </c>
      <c r="M718">
        <v>1.090429123948677</v>
      </c>
      <c r="N718">
        <v>1.1040515362996179</v>
      </c>
      <c r="O718">
        <v>1.1906855560983554</v>
      </c>
      <c r="P718">
        <v>1.2280224394504351</v>
      </c>
    </row>
    <row r="719" spans="1:16" x14ac:dyDescent="0.25">
      <c r="A719" s="38">
        <f>+COUNTIF($B$1:B719,ESTADISTICAS!B$9)</f>
        <v>25</v>
      </c>
      <c r="B719">
        <v>52</v>
      </c>
      <c r="C719">
        <v>52019</v>
      </c>
      <c r="D719" t="s">
        <v>1643</v>
      </c>
      <c r="E719">
        <v>0.12249705535924617</v>
      </c>
      <c r="F719">
        <v>0.13990825688073394</v>
      </c>
      <c r="G719">
        <v>0.12430632630410655</v>
      </c>
      <c r="H719">
        <v>2.2123893805309734E-2</v>
      </c>
      <c r="I719">
        <v>6.3053097345132744E-2</v>
      </c>
      <c r="J719">
        <v>4.8697621744054363E-2</v>
      </c>
      <c r="K719">
        <v>4.9883990719257539E-2</v>
      </c>
      <c r="L719">
        <v>7.0658682634730532E-2</v>
      </c>
      <c r="M719">
        <v>6.097560975609756E-2</v>
      </c>
      <c r="N719">
        <v>2.9262086513994912E-2</v>
      </c>
      <c r="O719">
        <v>3.0263157894736843E-2</v>
      </c>
      <c r="P719">
        <v>3.095558546433378E-2</v>
      </c>
    </row>
    <row r="720" spans="1:16" x14ac:dyDescent="0.25">
      <c r="A720" s="38">
        <f>+COUNTIF($B$1:B720,ESTADISTICAS!B$9)</f>
        <v>25</v>
      </c>
      <c r="B720">
        <v>52</v>
      </c>
      <c r="C720">
        <v>52022</v>
      </c>
      <c r="D720" t="s">
        <v>1849</v>
      </c>
      <c r="E720">
        <v>0</v>
      </c>
      <c r="F720">
        <v>3.9933444259567387E-2</v>
      </c>
      <c r="G720">
        <v>3.5000000000000003E-2</v>
      </c>
      <c r="H720">
        <v>0</v>
      </c>
      <c r="I720">
        <v>0</v>
      </c>
      <c r="J720">
        <v>1.6366612111292963E-3</v>
      </c>
      <c r="K720">
        <v>0</v>
      </c>
      <c r="L720">
        <v>1.6835016835016834E-3</v>
      </c>
      <c r="M720">
        <v>0</v>
      </c>
      <c r="N720">
        <v>5.1457975986277877E-3</v>
      </c>
      <c r="O720">
        <v>1.7605633802816902E-3</v>
      </c>
      <c r="P720">
        <v>0</v>
      </c>
    </row>
    <row r="721" spans="1:16" x14ac:dyDescent="0.25">
      <c r="A721" s="38">
        <f>+COUNTIF($B$1:B721,ESTADISTICAS!B$9)</f>
        <v>25</v>
      </c>
      <c r="B721">
        <v>52</v>
      </c>
      <c r="C721">
        <v>52036</v>
      </c>
      <c r="D721" t="s">
        <v>1850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</row>
    <row r="722" spans="1:16" x14ac:dyDescent="0.25">
      <c r="A722" s="38">
        <f>+COUNTIF($B$1:B722,ESTADISTICAS!B$9)</f>
        <v>25</v>
      </c>
      <c r="B722">
        <v>52</v>
      </c>
      <c r="C722">
        <v>52051</v>
      </c>
      <c r="D722" t="s">
        <v>2345</v>
      </c>
      <c r="E722">
        <v>3.1806615776081425E-2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</row>
    <row r="723" spans="1:16" x14ac:dyDescent="0.25">
      <c r="A723" s="38">
        <f>+COUNTIF($B$1:B723,ESTADISTICAS!B$9)</f>
        <v>25</v>
      </c>
      <c r="B723">
        <v>52</v>
      </c>
      <c r="C723">
        <v>52079</v>
      </c>
      <c r="D723" t="s">
        <v>1851</v>
      </c>
      <c r="E723">
        <v>2.0412329046744235E-4</v>
      </c>
      <c r="F723">
        <v>4.5186640471512772E-3</v>
      </c>
      <c r="G723">
        <v>1.147479307750188E-2</v>
      </c>
      <c r="H723">
        <v>2.5477707006369425E-3</v>
      </c>
      <c r="I723">
        <v>3.7433155080213902E-3</v>
      </c>
      <c r="J723">
        <v>3.6939313984168864E-3</v>
      </c>
      <c r="K723">
        <v>0</v>
      </c>
      <c r="L723">
        <v>0</v>
      </c>
      <c r="M723">
        <v>0</v>
      </c>
      <c r="N723">
        <v>3.4812880765883376E-3</v>
      </c>
      <c r="O723">
        <v>3.1651134165640933E-3</v>
      </c>
      <c r="P723">
        <v>3.0384271671134943E-3</v>
      </c>
    </row>
    <row r="724" spans="1:16" x14ac:dyDescent="0.25">
      <c r="A724" s="38">
        <f>+COUNTIF($B$1:B724,ESTADISTICAS!B$9)</f>
        <v>25</v>
      </c>
      <c r="B724">
        <v>52</v>
      </c>
      <c r="C724">
        <v>52083</v>
      </c>
      <c r="D724" t="s">
        <v>1409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</row>
    <row r="725" spans="1:16" x14ac:dyDescent="0.25">
      <c r="A725" s="38">
        <f>+COUNTIF($B$1:B725,ESTADISTICAS!B$9)</f>
        <v>25</v>
      </c>
      <c r="B725">
        <v>52</v>
      </c>
      <c r="C725">
        <v>52110</v>
      </c>
      <c r="D725" t="s">
        <v>1852</v>
      </c>
      <c r="E725">
        <v>0</v>
      </c>
      <c r="F725">
        <v>0</v>
      </c>
      <c r="G725">
        <v>4.9236829148202859E-4</v>
      </c>
      <c r="H725">
        <v>0</v>
      </c>
      <c r="I725">
        <v>1.0617760617760617E-2</v>
      </c>
      <c r="J725">
        <v>5.8252427184466021E-3</v>
      </c>
      <c r="K725">
        <v>6.4007877892663717E-3</v>
      </c>
      <c r="L725">
        <v>1.3930348258706468E-2</v>
      </c>
      <c r="M725">
        <v>0</v>
      </c>
      <c r="N725">
        <v>3.0816640986132513E-3</v>
      </c>
      <c r="O725">
        <v>5.2576235541535224E-4</v>
      </c>
      <c r="P725">
        <v>5.3734551316496511E-4</v>
      </c>
    </row>
    <row r="726" spans="1:16" x14ac:dyDescent="0.25">
      <c r="A726" s="38">
        <f>+COUNTIF($B$1:B726,ESTADISTICAS!B$9)</f>
        <v>25</v>
      </c>
      <c r="B726">
        <v>52</v>
      </c>
      <c r="C726">
        <v>52203</v>
      </c>
      <c r="D726" t="s">
        <v>1853</v>
      </c>
      <c r="E726">
        <v>5.3435114503816793E-2</v>
      </c>
      <c r="F726">
        <v>5.2229299363057327E-2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</row>
    <row r="727" spans="1:16" x14ac:dyDescent="0.25">
      <c r="A727" s="38">
        <f>+COUNTIF($B$1:B727,ESTADISTICAS!B$9)</f>
        <v>25</v>
      </c>
      <c r="B727">
        <v>52</v>
      </c>
      <c r="C727">
        <v>52207</v>
      </c>
      <c r="D727" t="s">
        <v>2290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</row>
    <row r="728" spans="1:16" x14ac:dyDescent="0.25">
      <c r="A728" s="38">
        <f>+COUNTIF($B$1:B728,ESTADISTICAS!B$9)</f>
        <v>25</v>
      </c>
      <c r="B728">
        <v>52</v>
      </c>
      <c r="C728">
        <v>52210</v>
      </c>
      <c r="D728" t="s">
        <v>1855</v>
      </c>
      <c r="E728">
        <v>0</v>
      </c>
      <c r="F728">
        <v>4.5676998368678633E-2</v>
      </c>
      <c r="G728">
        <v>4.2763157894736843E-2</v>
      </c>
      <c r="H728">
        <v>2.1416803953871501E-2</v>
      </c>
      <c r="I728">
        <v>0</v>
      </c>
      <c r="J728">
        <v>1.6556291390728477E-3</v>
      </c>
      <c r="K728">
        <v>0</v>
      </c>
      <c r="L728">
        <v>1.7123287671232876E-3</v>
      </c>
      <c r="M728">
        <v>0</v>
      </c>
      <c r="N728">
        <v>5.3475935828877002E-3</v>
      </c>
      <c r="O728">
        <v>0</v>
      </c>
      <c r="P728">
        <v>0</v>
      </c>
    </row>
    <row r="729" spans="1:16" x14ac:dyDescent="0.25">
      <c r="A729" s="38">
        <f>+COUNTIF($B$1:B729,ESTADISTICAS!B$9)</f>
        <v>25</v>
      </c>
      <c r="B729">
        <v>52</v>
      </c>
      <c r="C729">
        <v>52215</v>
      </c>
      <c r="D729" t="s">
        <v>1381</v>
      </c>
      <c r="E729">
        <v>5.3313023610053314E-2</v>
      </c>
      <c r="F729">
        <v>6.4064801178203234E-2</v>
      </c>
      <c r="G729">
        <v>7.3863636363636367E-2</v>
      </c>
      <c r="H729">
        <v>6.8008327550312289E-2</v>
      </c>
      <c r="I729">
        <v>3.2809295967190705E-2</v>
      </c>
      <c r="J729">
        <v>4.0983606557377051E-3</v>
      </c>
      <c r="K729">
        <v>0</v>
      </c>
      <c r="L729">
        <v>0</v>
      </c>
      <c r="M729">
        <v>2.8691392582225334E-2</v>
      </c>
      <c r="N729">
        <v>2.1398002853067048E-3</v>
      </c>
      <c r="O729">
        <v>0</v>
      </c>
      <c r="P729">
        <v>0</v>
      </c>
    </row>
    <row r="730" spans="1:16" x14ac:dyDescent="0.25">
      <c r="A730" s="38">
        <f>+COUNTIF($B$1:B730,ESTADISTICAS!B$9)</f>
        <v>25</v>
      </c>
      <c r="B730">
        <v>52</v>
      </c>
      <c r="C730">
        <v>52224</v>
      </c>
      <c r="D730" t="s">
        <v>2346</v>
      </c>
      <c r="E730">
        <v>3.934010152284264E-2</v>
      </c>
      <c r="F730">
        <v>0.12262958280657396</v>
      </c>
      <c r="G730">
        <v>8.4942084942084939E-2</v>
      </c>
      <c r="H730">
        <v>7.8406169665809766E-2</v>
      </c>
      <c r="I730">
        <v>0</v>
      </c>
      <c r="J730">
        <v>0</v>
      </c>
      <c r="K730">
        <v>0</v>
      </c>
      <c r="L730">
        <v>1.3140604467805519E-3</v>
      </c>
      <c r="M730">
        <v>0</v>
      </c>
      <c r="N730">
        <v>1.3736263736263737E-3</v>
      </c>
      <c r="O730">
        <v>1.3986013986013986E-3</v>
      </c>
      <c r="P730">
        <v>0</v>
      </c>
    </row>
    <row r="731" spans="1:16" x14ac:dyDescent="0.25">
      <c r="A731" s="38">
        <f>+COUNTIF($B$1:B731,ESTADISTICAS!B$9)</f>
        <v>25</v>
      </c>
      <c r="B731">
        <v>52</v>
      </c>
      <c r="C731">
        <v>52227</v>
      </c>
      <c r="D731" t="s">
        <v>1857</v>
      </c>
      <c r="E731">
        <v>4.3862631757905474E-2</v>
      </c>
      <c r="F731">
        <v>4.6441697293685268E-2</v>
      </c>
      <c r="G731">
        <v>2.4100363156157146E-2</v>
      </c>
      <c r="H731">
        <v>2.0860495436766623E-2</v>
      </c>
      <c r="I731">
        <v>8.698453608247423E-3</v>
      </c>
      <c r="J731">
        <v>6.3979526551503517E-4</v>
      </c>
      <c r="K731">
        <v>0</v>
      </c>
      <c r="L731">
        <v>9.5541401273885351E-4</v>
      </c>
      <c r="M731">
        <v>0</v>
      </c>
      <c r="N731">
        <v>2.5881591717890652E-3</v>
      </c>
      <c r="O731">
        <v>1.0536713862364174E-2</v>
      </c>
      <c r="P731">
        <v>9.3928212009392817E-3</v>
      </c>
    </row>
    <row r="732" spans="1:16" x14ac:dyDescent="0.25">
      <c r="A732" s="38">
        <f>+COUNTIF($B$1:B732,ESTADISTICAS!B$9)</f>
        <v>25</v>
      </c>
      <c r="B732">
        <v>52</v>
      </c>
      <c r="C732">
        <v>52233</v>
      </c>
      <c r="D732" t="s">
        <v>1858</v>
      </c>
      <c r="E732">
        <v>4.7385620915032678E-2</v>
      </c>
      <c r="F732">
        <v>3.2733224222585927E-2</v>
      </c>
      <c r="G732">
        <v>3.2573289902280131E-2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</row>
    <row r="733" spans="1:16" x14ac:dyDescent="0.25">
      <c r="A733" s="38">
        <f>+COUNTIF($B$1:B733,ESTADISTICAS!B$9)</f>
        <v>25</v>
      </c>
      <c r="B733">
        <v>52</v>
      </c>
      <c r="C733">
        <v>52240</v>
      </c>
      <c r="D733" t="s">
        <v>1859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2.3076923076923079E-3</v>
      </c>
      <c r="M733">
        <v>0</v>
      </c>
      <c r="N733">
        <v>2.6604068857589983E-2</v>
      </c>
      <c r="O733">
        <v>2.0032051282051284E-2</v>
      </c>
      <c r="P733">
        <v>2.0475020475020474E-2</v>
      </c>
    </row>
    <row r="734" spans="1:16" x14ac:dyDescent="0.25">
      <c r="A734" s="38">
        <f>+COUNTIF($B$1:B734,ESTADISTICAS!B$9)</f>
        <v>25</v>
      </c>
      <c r="B734">
        <v>52</v>
      </c>
      <c r="C734">
        <v>52250</v>
      </c>
      <c r="D734" t="s">
        <v>2291</v>
      </c>
      <c r="E734">
        <v>3.4028073160357296E-2</v>
      </c>
      <c r="F734">
        <v>2.2005924672027083E-2</v>
      </c>
      <c r="G734">
        <v>3.0392570704938792E-2</v>
      </c>
      <c r="H734">
        <v>2.7507405840033854E-2</v>
      </c>
      <c r="I734">
        <v>1.5260703688003391E-2</v>
      </c>
      <c r="J734">
        <v>0</v>
      </c>
      <c r="K734">
        <v>4.3346337234503684E-4</v>
      </c>
      <c r="L734">
        <v>0</v>
      </c>
      <c r="M734">
        <v>0</v>
      </c>
      <c r="N734">
        <v>4.5085662759242559E-4</v>
      </c>
      <c r="O734">
        <v>0</v>
      </c>
      <c r="P734">
        <v>0</v>
      </c>
    </row>
    <row r="735" spans="1:16" x14ac:dyDescent="0.25">
      <c r="A735" s="38">
        <f>+COUNTIF($B$1:B735,ESTADISTICAS!B$9)</f>
        <v>25</v>
      </c>
      <c r="B735">
        <v>52</v>
      </c>
      <c r="C735">
        <v>52254</v>
      </c>
      <c r="D735" t="s">
        <v>1860</v>
      </c>
      <c r="E735">
        <v>5.3120849933598934E-3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3.9586919104991396E-2</v>
      </c>
    </row>
    <row r="736" spans="1:16" x14ac:dyDescent="0.25">
      <c r="A736" s="38">
        <f>+COUNTIF($B$1:B736,ESTADISTICAS!B$9)</f>
        <v>25</v>
      </c>
      <c r="B736">
        <v>52</v>
      </c>
      <c r="C736">
        <v>52256</v>
      </c>
      <c r="D736" t="s">
        <v>1861</v>
      </c>
      <c r="E736">
        <v>2.5380710659898477E-2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9.9403578528827028E-4</v>
      </c>
      <c r="P736">
        <v>0</v>
      </c>
    </row>
    <row r="737" spans="1:16" x14ac:dyDescent="0.25">
      <c r="A737" s="38">
        <f>+COUNTIF($B$1:B737,ESTADISTICAS!B$9)</f>
        <v>25</v>
      </c>
      <c r="B737">
        <v>52</v>
      </c>
      <c r="C737">
        <v>52258</v>
      </c>
      <c r="D737" t="s">
        <v>1862</v>
      </c>
      <c r="E737">
        <v>7.1832122679580307E-2</v>
      </c>
      <c r="F737">
        <v>4.0926640926640924E-2</v>
      </c>
      <c r="G737">
        <v>3.0791788856304986E-2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3.8657913931436909E-2</v>
      </c>
      <c r="O737">
        <v>2.3827252419955324E-2</v>
      </c>
      <c r="P737">
        <v>2.4260803639120546E-2</v>
      </c>
    </row>
    <row r="738" spans="1:16" x14ac:dyDescent="0.25">
      <c r="A738" s="38">
        <f>+COUNTIF($B$1:B738,ESTADISTICAS!B$9)</f>
        <v>25</v>
      </c>
      <c r="B738">
        <v>52</v>
      </c>
      <c r="C738">
        <v>52260</v>
      </c>
      <c r="D738" t="s">
        <v>1571</v>
      </c>
      <c r="E738">
        <v>5.2519517388218598E-2</v>
      </c>
      <c r="F738">
        <v>2.0938628158844765E-2</v>
      </c>
      <c r="G738">
        <v>2.121433796634967E-2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</row>
    <row r="739" spans="1:16" x14ac:dyDescent="0.25">
      <c r="A739" s="38">
        <f>+COUNTIF($B$1:B739,ESTADISTICAS!B$9)</f>
        <v>25</v>
      </c>
      <c r="B739">
        <v>52</v>
      </c>
      <c r="C739">
        <v>52287</v>
      </c>
      <c r="D739" t="s">
        <v>1863</v>
      </c>
      <c r="E739">
        <v>3.1825795644891124E-2</v>
      </c>
      <c r="F739">
        <v>2.4429967426710098E-2</v>
      </c>
      <c r="G739">
        <v>2.5157232704402517E-2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</row>
    <row r="740" spans="1:16" x14ac:dyDescent="0.25">
      <c r="A740" s="38">
        <f>+COUNTIF($B$1:B740,ESTADISTICAS!B$9)</f>
        <v>25</v>
      </c>
      <c r="B740">
        <v>52</v>
      </c>
      <c r="C740">
        <v>52317</v>
      </c>
      <c r="D740" t="s">
        <v>1864</v>
      </c>
      <c r="E740">
        <v>0</v>
      </c>
      <c r="F740">
        <v>4.2065009560229447E-2</v>
      </c>
      <c r="G740">
        <v>8.9866156787762913E-2</v>
      </c>
      <c r="H740">
        <v>8.0994897959183673E-2</v>
      </c>
      <c r="I740">
        <v>4.9713193116634802E-2</v>
      </c>
      <c r="J740">
        <v>0</v>
      </c>
      <c r="K740">
        <v>0</v>
      </c>
      <c r="L740">
        <v>0</v>
      </c>
      <c r="M740">
        <v>0</v>
      </c>
      <c r="N740">
        <v>2.0270270270270271E-3</v>
      </c>
      <c r="O740">
        <v>6.9204152249134946E-4</v>
      </c>
      <c r="P740">
        <v>0</v>
      </c>
    </row>
    <row r="741" spans="1:16" x14ac:dyDescent="0.25">
      <c r="A741" s="38">
        <f>+COUNTIF($B$1:B741,ESTADISTICAS!B$9)</f>
        <v>25</v>
      </c>
      <c r="B741">
        <v>52</v>
      </c>
      <c r="C741">
        <v>52320</v>
      </c>
      <c r="D741" t="s">
        <v>1865</v>
      </c>
      <c r="E741">
        <v>9.9038461538461534E-2</v>
      </c>
      <c r="F741">
        <v>0.12749762131303521</v>
      </c>
      <c r="G741">
        <v>2.9217719132893498E-2</v>
      </c>
      <c r="H741">
        <v>1.7890772128060263E-2</v>
      </c>
      <c r="I741">
        <v>0</v>
      </c>
      <c r="J741">
        <v>9.5238095238095238E-4</v>
      </c>
      <c r="K741">
        <v>9.8231827111984276E-4</v>
      </c>
      <c r="L741">
        <v>0</v>
      </c>
      <c r="M741">
        <v>0</v>
      </c>
      <c r="N741">
        <v>0</v>
      </c>
      <c r="O741">
        <v>0</v>
      </c>
      <c r="P741">
        <v>0</v>
      </c>
    </row>
    <row r="742" spans="1:16" x14ac:dyDescent="0.25">
      <c r="A742" s="38">
        <f>+COUNTIF($B$1:B742,ESTADISTICAS!B$9)</f>
        <v>25</v>
      </c>
      <c r="B742">
        <v>52</v>
      </c>
      <c r="C742">
        <v>52323</v>
      </c>
      <c r="D742" t="s">
        <v>1866</v>
      </c>
      <c r="E742">
        <v>0.10200364298724955</v>
      </c>
      <c r="F742">
        <v>0.13237924865831843</v>
      </c>
      <c r="G742">
        <v>6.25E-2</v>
      </c>
      <c r="H742">
        <v>1.8675721561969439E-2</v>
      </c>
      <c r="I742">
        <v>1.5100671140939598E-2</v>
      </c>
      <c r="J742">
        <v>0</v>
      </c>
      <c r="K742">
        <v>0</v>
      </c>
      <c r="L742">
        <v>0</v>
      </c>
      <c r="M742">
        <v>0</v>
      </c>
      <c r="N742">
        <v>5.3859964093357273E-3</v>
      </c>
      <c r="O742">
        <v>5.185185185185185E-2</v>
      </c>
      <c r="P742">
        <v>4.3726235741444866E-2</v>
      </c>
    </row>
    <row r="743" spans="1:16" x14ac:dyDescent="0.25">
      <c r="A743" s="38">
        <f>+COUNTIF($B$1:B743,ESTADISTICAS!B$9)</f>
        <v>25</v>
      </c>
      <c r="B743">
        <v>52</v>
      </c>
      <c r="C743">
        <v>52352</v>
      </c>
      <c r="D743" t="s">
        <v>1867</v>
      </c>
      <c r="E743">
        <v>0</v>
      </c>
      <c r="F743">
        <v>4.372355430183357E-2</v>
      </c>
      <c r="G743">
        <v>2.130681818181818E-2</v>
      </c>
      <c r="H743">
        <v>1.849217638691323E-2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1.5649452269170579E-3</v>
      </c>
      <c r="O743">
        <v>0</v>
      </c>
      <c r="P743">
        <v>0</v>
      </c>
    </row>
    <row r="744" spans="1:16" x14ac:dyDescent="0.25">
      <c r="A744" s="38">
        <f>+COUNTIF($B$1:B744,ESTADISTICAS!B$9)</f>
        <v>25</v>
      </c>
      <c r="B744">
        <v>52</v>
      </c>
      <c r="C744">
        <v>52354</v>
      </c>
      <c r="D744" t="s">
        <v>1868</v>
      </c>
      <c r="E744">
        <v>0</v>
      </c>
      <c r="F744">
        <v>0</v>
      </c>
      <c r="G744">
        <v>8.3090379008746357E-2</v>
      </c>
      <c r="H744">
        <v>7.132459970887918E-2</v>
      </c>
      <c r="I744">
        <v>7.132459970887918E-2</v>
      </c>
      <c r="J744">
        <v>2.936857562408223E-3</v>
      </c>
      <c r="K744">
        <v>0</v>
      </c>
      <c r="L744">
        <v>0</v>
      </c>
      <c r="M744">
        <v>0</v>
      </c>
      <c r="N744">
        <v>1.6000000000000001E-3</v>
      </c>
      <c r="O744">
        <v>0</v>
      </c>
      <c r="P744">
        <v>0</v>
      </c>
    </row>
    <row r="745" spans="1:16" x14ac:dyDescent="0.25">
      <c r="A745" s="38">
        <f>+COUNTIF($B$1:B745,ESTADISTICAS!B$9)</f>
        <v>25</v>
      </c>
      <c r="B745">
        <v>52</v>
      </c>
      <c r="C745">
        <v>52356</v>
      </c>
      <c r="D745" t="s">
        <v>1869</v>
      </c>
      <c r="E745">
        <v>0.23886026068505609</v>
      </c>
      <c r="F745">
        <v>0.18809404702351176</v>
      </c>
      <c r="G745">
        <v>0.19145978152929494</v>
      </c>
      <c r="H745">
        <v>0.17677266442820463</v>
      </c>
      <c r="I745">
        <v>0.18065279558228972</v>
      </c>
      <c r="J745">
        <v>0.18524379388784493</v>
      </c>
      <c r="K745">
        <v>0.25064753935046824</v>
      </c>
      <c r="L745">
        <v>0.20439427534771215</v>
      </c>
      <c r="M745">
        <v>0.14839679358717434</v>
      </c>
      <c r="N745">
        <v>0.23184529932112735</v>
      </c>
      <c r="O745">
        <v>0.2752487825534618</v>
      </c>
      <c r="P745">
        <v>0.21241154055525313</v>
      </c>
    </row>
    <row r="746" spans="1:16" x14ac:dyDescent="0.25">
      <c r="A746" s="38">
        <f>+COUNTIF($B$1:B746,ESTADISTICAS!B$9)</f>
        <v>25</v>
      </c>
      <c r="B746">
        <v>52</v>
      </c>
      <c r="C746">
        <v>52378</v>
      </c>
      <c r="D746" t="s">
        <v>1870</v>
      </c>
      <c r="E746">
        <v>0.11388101983002832</v>
      </c>
      <c r="F746">
        <v>4.8368298368298368E-2</v>
      </c>
      <c r="G746">
        <v>1.5096618357487922E-2</v>
      </c>
      <c r="H746">
        <v>6.2617407639323729E-4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</row>
    <row r="747" spans="1:16" x14ac:dyDescent="0.25">
      <c r="A747" s="38">
        <f>+COUNTIF($B$1:B747,ESTADISTICAS!B$9)</f>
        <v>25</v>
      </c>
      <c r="B747">
        <v>52</v>
      </c>
      <c r="C747">
        <v>52381</v>
      </c>
      <c r="D747" t="s">
        <v>1871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</row>
    <row r="748" spans="1:16" x14ac:dyDescent="0.25">
      <c r="A748" s="38">
        <f>+COUNTIF($B$1:B748,ESTADISTICAS!B$9)</f>
        <v>25</v>
      </c>
      <c r="B748">
        <v>52</v>
      </c>
      <c r="C748">
        <v>52385</v>
      </c>
      <c r="D748" t="s">
        <v>1872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</row>
    <row r="749" spans="1:16" x14ac:dyDescent="0.25">
      <c r="A749" s="38">
        <f>+COUNTIF($B$1:B749,ESTADISTICAS!B$9)</f>
        <v>25</v>
      </c>
      <c r="B749">
        <v>52</v>
      </c>
      <c r="C749">
        <v>52390</v>
      </c>
      <c r="D749" t="s">
        <v>1873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</row>
    <row r="750" spans="1:16" x14ac:dyDescent="0.25">
      <c r="A750" s="38">
        <f>+COUNTIF($B$1:B750,ESTADISTICAS!B$9)</f>
        <v>25</v>
      </c>
      <c r="B750">
        <v>52</v>
      </c>
      <c r="C750">
        <v>52399</v>
      </c>
      <c r="D750" t="s">
        <v>1293</v>
      </c>
      <c r="E750">
        <v>6.6285714285714281E-2</v>
      </c>
      <c r="F750">
        <v>6.4030131826741998E-2</v>
      </c>
      <c r="G750">
        <v>5.512393636699963E-2</v>
      </c>
      <c r="H750">
        <v>3.9151115989754848E-2</v>
      </c>
      <c r="I750">
        <v>5.4103122730573709E-2</v>
      </c>
      <c r="J750">
        <v>2.7757487216946677E-2</v>
      </c>
      <c r="K750">
        <v>1.9181113980081151E-2</v>
      </c>
      <c r="L750">
        <v>3.5355414960922961E-2</v>
      </c>
      <c r="M750">
        <v>1.9309320460453028E-2</v>
      </c>
      <c r="N750">
        <v>2.5484975275770254E-2</v>
      </c>
      <c r="O750">
        <v>1.4832162373145981E-2</v>
      </c>
      <c r="P750">
        <v>3.4786085565773693E-2</v>
      </c>
    </row>
    <row r="751" spans="1:16" x14ac:dyDescent="0.25">
      <c r="A751" s="38">
        <f>+COUNTIF($B$1:B751,ESTADISTICAS!B$9)</f>
        <v>25</v>
      </c>
      <c r="B751">
        <v>52</v>
      </c>
      <c r="C751">
        <v>52405</v>
      </c>
      <c r="D751" t="s">
        <v>1874</v>
      </c>
      <c r="E751">
        <v>3.9790575916230364E-2</v>
      </c>
      <c r="F751">
        <v>3.8581856100104277E-2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1.1560693641618498E-3</v>
      </c>
      <c r="O751">
        <v>0</v>
      </c>
      <c r="P751">
        <v>0</v>
      </c>
    </row>
    <row r="752" spans="1:16" x14ac:dyDescent="0.25">
      <c r="A752" s="38">
        <f>+COUNTIF($B$1:B752,ESTADISTICAS!B$9)</f>
        <v>25</v>
      </c>
      <c r="B752">
        <v>52</v>
      </c>
      <c r="C752">
        <v>52411</v>
      </c>
      <c r="D752" t="s">
        <v>1875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3.8224414303329221E-2</v>
      </c>
      <c r="M752">
        <v>3.3962264150943396E-2</v>
      </c>
      <c r="N752">
        <v>3.515625E-2</v>
      </c>
      <c r="O752">
        <v>3.6339165545087482E-2</v>
      </c>
      <c r="P752">
        <v>7.43801652892562E-2</v>
      </c>
    </row>
    <row r="753" spans="1:16" x14ac:dyDescent="0.25">
      <c r="A753" s="38">
        <f>+COUNTIF($B$1:B753,ESTADISTICAS!B$9)</f>
        <v>25</v>
      </c>
      <c r="B753">
        <v>52</v>
      </c>
      <c r="C753">
        <v>52418</v>
      </c>
      <c r="D753" t="s">
        <v>2347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1.221001221001221E-3</v>
      </c>
      <c r="M753">
        <v>0</v>
      </c>
      <c r="N753">
        <v>0</v>
      </c>
      <c r="O753">
        <v>0</v>
      </c>
      <c r="P753">
        <v>0</v>
      </c>
    </row>
    <row r="754" spans="1:16" x14ac:dyDescent="0.25">
      <c r="A754" s="38">
        <f>+COUNTIF($B$1:B754,ESTADISTICAS!B$9)</f>
        <v>25</v>
      </c>
      <c r="B754">
        <v>52</v>
      </c>
      <c r="C754">
        <v>52427</v>
      </c>
      <c r="D754" t="s">
        <v>2292</v>
      </c>
      <c r="E754">
        <v>0</v>
      </c>
      <c r="F754">
        <v>0</v>
      </c>
      <c r="G754">
        <v>1.3720742534301856E-2</v>
      </c>
      <c r="H754">
        <v>1.3422818791946308E-2</v>
      </c>
      <c r="I754">
        <v>6.955177743431221E-3</v>
      </c>
      <c r="J754">
        <v>6.0652009097801364E-3</v>
      </c>
      <c r="K754">
        <v>0</v>
      </c>
      <c r="L754">
        <v>0</v>
      </c>
      <c r="M754">
        <v>0</v>
      </c>
      <c r="N754">
        <v>0</v>
      </c>
      <c r="O754">
        <v>3.6337209302325581E-4</v>
      </c>
      <c r="P754">
        <v>3.6941263391207979E-4</v>
      </c>
    </row>
    <row r="755" spans="1:16" x14ac:dyDescent="0.25">
      <c r="A755" s="38">
        <f>+COUNTIF($B$1:B755,ESTADISTICAS!B$9)</f>
        <v>25</v>
      </c>
      <c r="B755">
        <v>52</v>
      </c>
      <c r="C755">
        <v>52435</v>
      </c>
      <c r="D755" t="s">
        <v>1877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6.2578222778473091E-3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</row>
    <row r="756" spans="1:16" x14ac:dyDescent="0.25">
      <c r="A756" s="38">
        <f>+COUNTIF($B$1:B756,ESTADISTICAS!B$9)</f>
        <v>25</v>
      </c>
      <c r="B756">
        <v>52</v>
      </c>
      <c r="C756">
        <v>52473</v>
      </c>
      <c r="D756" t="s">
        <v>1696</v>
      </c>
      <c r="E756">
        <v>5.4397098821396192E-3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</row>
    <row r="757" spans="1:16" x14ac:dyDescent="0.25">
      <c r="A757" s="38">
        <f>+COUNTIF($B$1:B757,ESTADISTICAS!B$9)</f>
        <v>25</v>
      </c>
      <c r="B757">
        <v>52</v>
      </c>
      <c r="C757">
        <v>52480</v>
      </c>
      <c r="D757" t="s">
        <v>1300</v>
      </c>
      <c r="E757">
        <v>0</v>
      </c>
      <c r="F757">
        <v>0.12871287128712872</v>
      </c>
      <c r="G757">
        <v>0.12853470437017994</v>
      </c>
      <c r="H757">
        <v>0.12532637075718014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</row>
    <row r="758" spans="1:16" x14ac:dyDescent="0.25">
      <c r="A758" s="38">
        <f>+COUNTIF($B$1:B758,ESTADISTICAS!B$9)</f>
        <v>25</v>
      </c>
      <c r="B758">
        <v>52</v>
      </c>
      <c r="C758">
        <v>52490</v>
      </c>
      <c r="D758" t="s">
        <v>2348</v>
      </c>
      <c r="E758">
        <v>0</v>
      </c>
      <c r="F758">
        <v>1.2424565140220093E-2</v>
      </c>
      <c r="G758">
        <v>1.0861948142957253E-2</v>
      </c>
      <c r="H758">
        <v>1.0097493036211699E-2</v>
      </c>
      <c r="I758">
        <v>0</v>
      </c>
      <c r="J758">
        <v>7.0921985815602842E-4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</row>
    <row r="759" spans="1:16" x14ac:dyDescent="0.25">
      <c r="A759" s="38">
        <f>+COUNTIF($B$1:B759,ESTADISTICAS!B$9)</f>
        <v>25</v>
      </c>
      <c r="B759">
        <v>52</v>
      </c>
      <c r="C759">
        <v>52506</v>
      </c>
      <c r="D759" t="s">
        <v>1878</v>
      </c>
      <c r="E759">
        <v>8.2539682539682538E-2</v>
      </c>
      <c r="F759">
        <v>7.3899371069182387E-2</v>
      </c>
      <c r="G759">
        <v>0.15566037735849056</v>
      </c>
      <c r="H759">
        <v>0.14603174603174604</v>
      </c>
      <c r="I759">
        <v>0.104</v>
      </c>
      <c r="J759">
        <v>3.2362459546925568E-3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</row>
    <row r="760" spans="1:16" x14ac:dyDescent="0.25">
      <c r="A760" s="38">
        <f>+COUNTIF($B$1:B760,ESTADISTICAS!B$9)</f>
        <v>25</v>
      </c>
      <c r="B760">
        <v>52</v>
      </c>
      <c r="C760">
        <v>52520</v>
      </c>
      <c r="D760" t="s">
        <v>1879</v>
      </c>
      <c r="E760">
        <v>0</v>
      </c>
      <c r="F760">
        <v>2.8869286287089013E-2</v>
      </c>
      <c r="G760">
        <v>4.9180327868852458E-2</v>
      </c>
      <c r="H760">
        <v>4.6636085626911315E-2</v>
      </c>
      <c r="I760">
        <v>4.4006069802731411E-2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</row>
    <row r="761" spans="1:16" x14ac:dyDescent="0.25">
      <c r="A761" s="38">
        <f>+COUNTIF($B$1:B761,ESTADISTICAS!B$9)</f>
        <v>25</v>
      </c>
      <c r="B761">
        <v>52</v>
      </c>
      <c r="C761">
        <v>52540</v>
      </c>
      <c r="D761" t="s">
        <v>1880</v>
      </c>
      <c r="E761">
        <v>3.2786885245901641E-2</v>
      </c>
      <c r="F761">
        <v>2.7000964320154291E-2</v>
      </c>
      <c r="G761">
        <v>2.681992337164751E-2</v>
      </c>
      <c r="H761">
        <v>2.5886864813039309E-2</v>
      </c>
      <c r="I761">
        <v>2.5193798449612403E-2</v>
      </c>
      <c r="J761">
        <v>0</v>
      </c>
      <c r="K761">
        <v>0</v>
      </c>
      <c r="L761">
        <v>0</v>
      </c>
      <c r="M761">
        <v>0</v>
      </c>
      <c r="N761">
        <v>1.0319917440660474E-3</v>
      </c>
      <c r="O761">
        <v>0</v>
      </c>
      <c r="P761">
        <v>2.159827213822894E-2</v>
      </c>
    </row>
    <row r="762" spans="1:16" x14ac:dyDescent="0.25">
      <c r="A762" s="38">
        <f>+COUNTIF($B$1:B762,ESTADISTICAS!B$9)</f>
        <v>25</v>
      </c>
      <c r="B762">
        <v>52</v>
      </c>
      <c r="C762">
        <v>52560</v>
      </c>
      <c r="D762" t="s">
        <v>1881</v>
      </c>
      <c r="E762">
        <v>3.7661050545094152E-2</v>
      </c>
      <c r="F762">
        <v>1.9427402862985686E-2</v>
      </c>
      <c r="G762">
        <v>4.8025613660618999E-2</v>
      </c>
      <c r="H762">
        <v>2.8634361233480177E-2</v>
      </c>
      <c r="I762">
        <v>2.9445073612684031E-2</v>
      </c>
      <c r="J762">
        <v>3.4883720930232558E-3</v>
      </c>
      <c r="K762">
        <v>0</v>
      </c>
      <c r="L762">
        <v>1.2300123001230013E-3</v>
      </c>
      <c r="M762">
        <v>0</v>
      </c>
      <c r="N762">
        <v>3.8910505836575876E-3</v>
      </c>
      <c r="O762">
        <v>2.6881720430107529E-3</v>
      </c>
      <c r="P762">
        <v>0</v>
      </c>
    </row>
    <row r="763" spans="1:16" x14ac:dyDescent="0.25">
      <c r="A763" s="38">
        <f>+COUNTIF($B$1:B763,ESTADISTICAS!B$9)</f>
        <v>25</v>
      </c>
      <c r="B763">
        <v>52</v>
      </c>
      <c r="C763">
        <v>52565</v>
      </c>
      <c r="D763" t="s">
        <v>1882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</row>
    <row r="764" spans="1:16" x14ac:dyDescent="0.25">
      <c r="A764" s="38">
        <f>+COUNTIF($B$1:B764,ESTADISTICAS!B$9)</f>
        <v>25</v>
      </c>
      <c r="B764">
        <v>52</v>
      </c>
      <c r="C764">
        <v>52573</v>
      </c>
      <c r="D764" t="s">
        <v>1883</v>
      </c>
      <c r="E764">
        <v>0.19377652050919378</v>
      </c>
      <c r="F764">
        <v>0.11756373937677053</v>
      </c>
      <c r="G764">
        <v>0.11235955056179775</v>
      </c>
      <c r="H764">
        <v>6.6384180790960451E-2</v>
      </c>
      <c r="I764">
        <v>6.2411347517730496E-2</v>
      </c>
      <c r="J764">
        <v>0</v>
      </c>
      <c r="K764">
        <v>0</v>
      </c>
      <c r="L764">
        <v>4.6511627906976744E-3</v>
      </c>
      <c r="M764">
        <v>0</v>
      </c>
      <c r="N764">
        <v>3.2467532467532464E-2</v>
      </c>
      <c r="O764">
        <v>1.6835016835016834E-3</v>
      </c>
      <c r="P764">
        <v>8.6655112651646451E-2</v>
      </c>
    </row>
    <row r="765" spans="1:16" x14ac:dyDescent="0.25">
      <c r="A765" s="38">
        <f>+COUNTIF($B$1:B765,ESTADISTICAS!B$9)</f>
        <v>25</v>
      </c>
      <c r="B765">
        <v>52</v>
      </c>
      <c r="C765">
        <v>52585</v>
      </c>
      <c r="D765" t="s">
        <v>1884</v>
      </c>
      <c r="E765">
        <v>9.5010252904989753E-2</v>
      </c>
      <c r="F765">
        <v>4.054982817869416E-2</v>
      </c>
      <c r="G765">
        <v>2.9799029799029798E-2</v>
      </c>
      <c r="H765">
        <v>2.8551532033426183E-2</v>
      </c>
      <c r="I765">
        <v>1.2048192771084338E-2</v>
      </c>
      <c r="J765">
        <v>2.1382751247327157E-3</v>
      </c>
      <c r="K765">
        <v>0</v>
      </c>
      <c r="L765">
        <v>7.3691967575534268E-4</v>
      </c>
      <c r="M765">
        <v>0</v>
      </c>
      <c r="N765">
        <v>4.601226993865031E-3</v>
      </c>
      <c r="O765">
        <v>7.9176563737133805E-4</v>
      </c>
      <c r="P765">
        <v>0</v>
      </c>
    </row>
    <row r="766" spans="1:16" x14ac:dyDescent="0.25">
      <c r="A766" s="38">
        <f>+COUNTIF($B$1:B766,ESTADISTICAS!B$9)</f>
        <v>25</v>
      </c>
      <c r="B766">
        <v>52</v>
      </c>
      <c r="C766">
        <v>52612</v>
      </c>
      <c r="D766" t="s">
        <v>1712</v>
      </c>
      <c r="E766">
        <v>5.1385681293302538E-2</v>
      </c>
      <c r="F766">
        <v>2.7870680044593088E-2</v>
      </c>
      <c r="G766">
        <v>3.4889962426194313E-2</v>
      </c>
      <c r="H766">
        <v>4.9896049896049899E-2</v>
      </c>
      <c r="I766">
        <v>4.6263345195729534E-2</v>
      </c>
      <c r="J766">
        <v>1.6574585635359115E-2</v>
      </c>
      <c r="K766">
        <v>0</v>
      </c>
      <c r="L766">
        <v>1.4356435643564357E-2</v>
      </c>
      <c r="M766">
        <v>1.2877662209014363E-2</v>
      </c>
      <c r="N766">
        <v>1.8830525272547076E-2</v>
      </c>
      <c r="O766">
        <v>1.9950124688279301E-2</v>
      </c>
      <c r="P766">
        <v>1.9736842105263157E-2</v>
      </c>
    </row>
    <row r="767" spans="1:16" x14ac:dyDescent="0.25">
      <c r="A767" s="38">
        <f>+COUNTIF($B$1:B767,ESTADISTICAS!B$9)</f>
        <v>25</v>
      </c>
      <c r="B767">
        <v>52</v>
      </c>
      <c r="C767">
        <v>52621</v>
      </c>
      <c r="D767" t="s">
        <v>1885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</row>
    <row r="768" spans="1:16" x14ac:dyDescent="0.25">
      <c r="A768" s="38">
        <f>+COUNTIF($B$1:B768,ESTADISTICAS!B$9)</f>
        <v>25</v>
      </c>
      <c r="B768">
        <v>52</v>
      </c>
      <c r="C768">
        <v>52678</v>
      </c>
      <c r="D768" t="s">
        <v>1886</v>
      </c>
      <c r="E768">
        <v>2.5410099710517851E-2</v>
      </c>
      <c r="F768">
        <v>2.3540793292486296E-2</v>
      </c>
      <c r="G768">
        <v>3.8473973488522467E-2</v>
      </c>
      <c r="H768">
        <v>4.1203400915631135E-2</v>
      </c>
      <c r="I768">
        <v>2.7507547802750755E-2</v>
      </c>
      <c r="J768">
        <v>1.4812263176024801E-2</v>
      </c>
      <c r="K768">
        <v>1.2147195426938193E-2</v>
      </c>
      <c r="L768">
        <v>1.2991833704528583E-2</v>
      </c>
      <c r="M768">
        <v>1.2942519984773505E-2</v>
      </c>
      <c r="N768">
        <v>1.2484897301651228E-2</v>
      </c>
      <c r="O768">
        <v>1.3058129738837404E-2</v>
      </c>
      <c r="P768">
        <v>1.2936610608020699E-2</v>
      </c>
    </row>
    <row r="769" spans="1:16" x14ac:dyDescent="0.25">
      <c r="A769" s="38">
        <f>+COUNTIF($B$1:B769,ESTADISTICAS!B$9)</f>
        <v>25</v>
      </c>
      <c r="B769">
        <v>52</v>
      </c>
      <c r="C769">
        <v>52683</v>
      </c>
      <c r="D769" t="s">
        <v>1887</v>
      </c>
      <c r="E769">
        <v>0</v>
      </c>
      <c r="F769">
        <v>0</v>
      </c>
      <c r="G769">
        <v>2.8118609406952964E-2</v>
      </c>
      <c r="H769">
        <v>2.8423772609819122E-2</v>
      </c>
      <c r="I769">
        <v>2.107481559536354E-2</v>
      </c>
      <c r="J769">
        <v>5.4171180931744309E-4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</row>
    <row r="770" spans="1:16" x14ac:dyDescent="0.25">
      <c r="A770" s="38">
        <f>+COUNTIF($B$1:B770,ESTADISTICAS!B$9)</f>
        <v>25</v>
      </c>
      <c r="B770">
        <v>52</v>
      </c>
      <c r="C770">
        <v>52685</v>
      </c>
      <c r="D770" t="s">
        <v>1714</v>
      </c>
      <c r="E770">
        <v>5.6116722783389451E-2</v>
      </c>
      <c r="F770">
        <v>4.9255441008018326E-2</v>
      </c>
      <c r="G770">
        <v>4.3478260869565216E-2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</row>
    <row r="771" spans="1:16" x14ac:dyDescent="0.25">
      <c r="A771" s="38">
        <f>+COUNTIF($B$1:B771,ESTADISTICAS!B$9)</f>
        <v>25</v>
      </c>
      <c r="B771">
        <v>52</v>
      </c>
      <c r="C771">
        <v>52687</v>
      </c>
      <c r="D771" t="s">
        <v>1888</v>
      </c>
      <c r="E771">
        <v>9.299442033477991E-3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</row>
    <row r="772" spans="1:16" x14ac:dyDescent="0.25">
      <c r="A772" s="38">
        <f>+COUNTIF($B$1:B772,ESTADISTICAS!B$9)</f>
        <v>25</v>
      </c>
      <c r="B772">
        <v>52</v>
      </c>
      <c r="C772">
        <v>52693</v>
      </c>
      <c r="D772" t="s">
        <v>1889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1.237432327919567E-2</v>
      </c>
      <c r="K772">
        <v>0</v>
      </c>
      <c r="L772">
        <v>8.23045267489712E-3</v>
      </c>
      <c r="M772">
        <v>0</v>
      </c>
      <c r="N772">
        <v>2.456140350877193E-2</v>
      </c>
      <c r="O772">
        <v>2.5570776255707764E-2</v>
      </c>
      <c r="P772">
        <v>7.2965388213283439E-2</v>
      </c>
    </row>
    <row r="773" spans="1:16" x14ac:dyDescent="0.25">
      <c r="A773" s="38">
        <f>+COUNTIF($B$1:B773,ESTADISTICAS!B$9)</f>
        <v>25</v>
      </c>
      <c r="B773">
        <v>52</v>
      </c>
      <c r="C773">
        <v>52694</v>
      </c>
      <c r="D773" t="s">
        <v>1890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1.6611295681063123E-3</v>
      </c>
      <c r="M773">
        <v>0</v>
      </c>
      <c r="N773">
        <v>0</v>
      </c>
      <c r="O773">
        <v>1.7301038062283738E-3</v>
      </c>
      <c r="P773">
        <v>0</v>
      </c>
    </row>
    <row r="774" spans="1:16" x14ac:dyDescent="0.25">
      <c r="A774" s="38">
        <f>+COUNTIF($B$1:B774,ESTADISTICAS!B$9)</f>
        <v>25</v>
      </c>
      <c r="B774">
        <v>52</v>
      </c>
      <c r="C774">
        <v>52696</v>
      </c>
      <c r="D774" t="s">
        <v>1891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</row>
    <row r="775" spans="1:16" x14ac:dyDescent="0.25">
      <c r="A775" s="38">
        <f>+COUNTIF($B$1:B775,ESTADISTICAS!B$9)</f>
        <v>25</v>
      </c>
      <c r="B775">
        <v>52</v>
      </c>
      <c r="C775">
        <v>52699</v>
      </c>
      <c r="D775" t="s">
        <v>1892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9.372071227741331E-4</v>
      </c>
      <c r="K775">
        <v>0</v>
      </c>
      <c r="L775">
        <v>0</v>
      </c>
      <c r="M775">
        <v>0</v>
      </c>
      <c r="N775">
        <v>0</v>
      </c>
      <c r="O775">
        <v>2.4390243902439025E-2</v>
      </c>
      <c r="P775">
        <v>2.3809523809523808E-2</v>
      </c>
    </row>
    <row r="776" spans="1:16" x14ac:dyDescent="0.25">
      <c r="A776" s="38">
        <f>+COUNTIF($B$1:B776,ESTADISTICAS!B$9)</f>
        <v>25</v>
      </c>
      <c r="B776">
        <v>52</v>
      </c>
      <c r="C776">
        <v>52720</v>
      </c>
      <c r="D776" t="s">
        <v>1893</v>
      </c>
      <c r="E776">
        <v>0</v>
      </c>
      <c r="F776">
        <v>4.7473200612557429E-2</v>
      </c>
      <c r="G776">
        <v>7.8787878787878782E-2</v>
      </c>
      <c r="H776">
        <v>6.0240963855421686E-2</v>
      </c>
      <c r="I776">
        <v>2.5679758308157101E-2</v>
      </c>
      <c r="J776">
        <v>1.0558069381598794E-2</v>
      </c>
      <c r="K776">
        <v>0</v>
      </c>
      <c r="L776">
        <v>3.1298904538341159E-3</v>
      </c>
      <c r="M776">
        <v>0</v>
      </c>
      <c r="N776">
        <v>3.2258064516129032E-3</v>
      </c>
      <c r="O776">
        <v>0</v>
      </c>
      <c r="P776">
        <v>0</v>
      </c>
    </row>
    <row r="777" spans="1:16" x14ac:dyDescent="0.25">
      <c r="A777" s="38">
        <f>+COUNTIF($B$1:B777,ESTADISTICAS!B$9)</f>
        <v>25</v>
      </c>
      <c r="B777">
        <v>52</v>
      </c>
      <c r="C777">
        <v>52786</v>
      </c>
      <c r="D777" t="s">
        <v>1894</v>
      </c>
      <c r="E777">
        <v>0</v>
      </c>
      <c r="F777">
        <v>0</v>
      </c>
      <c r="G777">
        <v>0</v>
      </c>
      <c r="H777">
        <v>0</v>
      </c>
      <c r="I777">
        <v>3.286978508217446E-2</v>
      </c>
      <c r="J777">
        <v>3.0264005151320026E-2</v>
      </c>
      <c r="K777">
        <v>2.5016458196181698E-2</v>
      </c>
      <c r="L777">
        <v>2.6954177897574125E-2</v>
      </c>
      <c r="M777">
        <v>2.7472527472527472E-2</v>
      </c>
      <c r="N777">
        <v>7.0126227208976155E-4</v>
      </c>
      <c r="O777">
        <v>0</v>
      </c>
      <c r="P777">
        <v>0</v>
      </c>
    </row>
    <row r="778" spans="1:16" x14ac:dyDescent="0.25">
      <c r="A778" s="38">
        <f>+COUNTIF($B$1:B778,ESTADISTICAS!B$9)</f>
        <v>25</v>
      </c>
      <c r="B778">
        <v>52</v>
      </c>
      <c r="C778">
        <v>52788</v>
      </c>
      <c r="D778" t="s">
        <v>1895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6.18921308576481E-3</v>
      </c>
      <c r="M778">
        <v>0</v>
      </c>
      <c r="N778">
        <v>0</v>
      </c>
      <c r="O778">
        <v>0</v>
      </c>
      <c r="P778">
        <v>0</v>
      </c>
    </row>
    <row r="779" spans="1:16" x14ac:dyDescent="0.25">
      <c r="A779" s="38">
        <f>+COUNTIF($B$1:B779,ESTADISTICAS!B$9)</f>
        <v>25</v>
      </c>
      <c r="B779">
        <v>52</v>
      </c>
      <c r="C779">
        <v>52835</v>
      </c>
      <c r="D779" t="s">
        <v>2293</v>
      </c>
      <c r="E779">
        <v>4.9906289500065378E-2</v>
      </c>
      <c r="F779">
        <v>6.4007500213074234E-2</v>
      </c>
      <c r="G779">
        <v>6.5995992653197527E-2</v>
      </c>
      <c r="H779">
        <v>5.6036427780284698E-2</v>
      </c>
      <c r="I779">
        <v>5.3417506373679736E-2</v>
      </c>
      <c r="J779">
        <v>6.0247250541864014E-2</v>
      </c>
      <c r="K779">
        <v>6.8256381531567573E-2</v>
      </c>
      <c r="L779">
        <v>7.7302038691072217E-2</v>
      </c>
      <c r="M779">
        <v>7.4875274396328073E-2</v>
      </c>
      <c r="N779">
        <v>8.3753173995405258E-2</v>
      </c>
      <c r="O779">
        <v>0.10529760687257107</v>
      </c>
      <c r="P779">
        <v>0.12155848489904889</v>
      </c>
    </row>
    <row r="780" spans="1:16" x14ac:dyDescent="0.25">
      <c r="A780" s="38">
        <f>+COUNTIF($B$1:B780,ESTADISTICAS!B$9)</f>
        <v>25</v>
      </c>
      <c r="B780">
        <v>52</v>
      </c>
      <c r="C780">
        <v>52838</v>
      </c>
      <c r="D780" t="s">
        <v>2294</v>
      </c>
      <c r="E780">
        <v>0.11079398028022834</v>
      </c>
      <c r="F780">
        <v>0.14614412136536031</v>
      </c>
      <c r="G780">
        <v>8.9390962671905702E-2</v>
      </c>
      <c r="H780">
        <v>9.2619392185238777E-2</v>
      </c>
      <c r="I780">
        <v>7.3480134035423653E-2</v>
      </c>
      <c r="J780">
        <v>3.5825919692233713E-2</v>
      </c>
      <c r="K780">
        <v>3.3454545454545452E-2</v>
      </c>
      <c r="L780">
        <v>5.8722358722358724E-2</v>
      </c>
      <c r="M780">
        <v>9.6742591231937305E-2</v>
      </c>
      <c r="N780">
        <v>0.10027575833542242</v>
      </c>
      <c r="O780">
        <v>0.11613566289825282</v>
      </c>
      <c r="P780">
        <v>0.14454664914586071</v>
      </c>
    </row>
    <row r="781" spans="1:16" x14ac:dyDescent="0.25">
      <c r="A781" s="38">
        <f>+COUNTIF($B$1:B781,ESTADISTICAS!B$9)</f>
        <v>25</v>
      </c>
      <c r="B781">
        <v>52</v>
      </c>
      <c r="C781">
        <v>52885</v>
      </c>
      <c r="D781" t="s">
        <v>1897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1.0111223458038423E-3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</row>
    <row r="782" spans="1:16" x14ac:dyDescent="0.25">
      <c r="A782" s="38">
        <f>+COUNTIF($B$1:B782,ESTADISTICAS!B$9)</f>
        <v>25</v>
      </c>
      <c r="B782">
        <v>54</v>
      </c>
      <c r="C782">
        <v>54001</v>
      </c>
      <c r="D782" t="s">
        <v>2295</v>
      </c>
      <c r="E782">
        <v>0.51477000033798626</v>
      </c>
      <c r="F782">
        <v>0.57742760222582423</v>
      </c>
      <c r="G782">
        <v>0.49738713411609065</v>
      </c>
      <c r="H782">
        <v>0.60282119335495921</v>
      </c>
      <c r="I782">
        <v>0.63722983207648587</v>
      </c>
      <c r="J782">
        <v>0.67087991432882799</v>
      </c>
      <c r="K782">
        <v>0.66824399618856889</v>
      </c>
      <c r="L782">
        <v>0.6627765113815135</v>
      </c>
      <c r="M782">
        <v>0.63229196340961602</v>
      </c>
      <c r="N782">
        <v>0.5937380270034176</v>
      </c>
      <c r="O782">
        <v>0.62926045990244495</v>
      </c>
      <c r="P782">
        <v>0.61741753759485296</v>
      </c>
    </row>
    <row r="783" spans="1:16" x14ac:dyDescent="0.25">
      <c r="A783" s="38">
        <f>+COUNTIF($B$1:B783,ESTADISTICAS!B$9)</f>
        <v>25</v>
      </c>
      <c r="B783">
        <v>54</v>
      </c>
      <c r="C783">
        <v>54003</v>
      </c>
      <c r="D783" t="s">
        <v>2349</v>
      </c>
      <c r="E783">
        <v>5.9778305621536028E-2</v>
      </c>
      <c r="F783">
        <v>7.8257517347725514E-2</v>
      </c>
      <c r="G783">
        <v>5.2788104089219329E-2</v>
      </c>
      <c r="H783">
        <v>2.8975009054690328E-2</v>
      </c>
      <c r="I783">
        <v>1.6105941302791697E-2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1.2982689747003996E-2</v>
      </c>
      <c r="P783">
        <v>2.1028037383177569E-2</v>
      </c>
    </row>
    <row r="784" spans="1:16" x14ac:dyDescent="0.25">
      <c r="A784" s="38">
        <f>+COUNTIF($B$1:B784,ESTADISTICAS!B$9)</f>
        <v>25</v>
      </c>
      <c r="B784">
        <v>54</v>
      </c>
      <c r="C784">
        <v>54051</v>
      </c>
      <c r="D784" t="s">
        <v>1899</v>
      </c>
      <c r="E784">
        <v>5.3682896379525592E-2</v>
      </c>
      <c r="F784">
        <v>3.3898305084745763E-2</v>
      </c>
      <c r="G784">
        <v>6.3397129186602869E-2</v>
      </c>
      <c r="H784">
        <v>5.7988165680473373E-2</v>
      </c>
      <c r="I784">
        <v>4.4705882352941179E-2</v>
      </c>
      <c r="J784">
        <v>4.9763033175355451E-2</v>
      </c>
      <c r="K784">
        <v>2.2458628841607566E-2</v>
      </c>
      <c r="L784">
        <v>4.5292014302741358E-2</v>
      </c>
      <c r="M784">
        <v>3.4077555816686249E-2</v>
      </c>
      <c r="N784">
        <v>3.2073310423825885E-2</v>
      </c>
      <c r="O784">
        <v>1.8099547511312219E-2</v>
      </c>
      <c r="P784">
        <v>1.5783540022547914E-2</v>
      </c>
    </row>
    <row r="785" spans="1:16" x14ac:dyDescent="0.25">
      <c r="A785" s="38">
        <f>+COUNTIF($B$1:B785,ESTADISTICAS!B$9)</f>
        <v>25</v>
      </c>
      <c r="B785">
        <v>54</v>
      </c>
      <c r="C785">
        <v>54099</v>
      </c>
      <c r="D785" t="s">
        <v>1900</v>
      </c>
      <c r="E785">
        <v>7.3825503355704702E-2</v>
      </c>
      <c r="F785">
        <v>0.10361842105263158</v>
      </c>
      <c r="G785">
        <v>8.9599999999999999E-2</v>
      </c>
      <c r="H785">
        <v>0.1253968253968254</v>
      </c>
      <c r="I785">
        <v>7.7399380804953566E-2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</row>
    <row r="786" spans="1:16" x14ac:dyDescent="0.25">
      <c r="A786" s="38">
        <f>+COUNTIF($B$1:B786,ESTADISTICAS!B$9)</f>
        <v>25</v>
      </c>
      <c r="B786">
        <v>54</v>
      </c>
      <c r="C786">
        <v>54109</v>
      </c>
      <c r="D786" t="s">
        <v>1901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0.16666666666666666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</row>
    <row r="787" spans="1:16" x14ac:dyDescent="0.25">
      <c r="A787" s="38">
        <f>+COUNTIF($B$1:B787,ESTADISTICAS!B$9)</f>
        <v>25</v>
      </c>
      <c r="B787">
        <v>54</v>
      </c>
      <c r="C787">
        <v>54125</v>
      </c>
      <c r="D787" t="s">
        <v>1902</v>
      </c>
      <c r="E787">
        <v>0.17551020408163265</v>
      </c>
      <c r="F787">
        <v>0.14468085106382977</v>
      </c>
      <c r="G787">
        <v>0.13304721030042918</v>
      </c>
      <c r="H787">
        <v>9.606986899563319E-2</v>
      </c>
      <c r="I787">
        <v>8.4070796460176997E-2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</row>
    <row r="788" spans="1:16" x14ac:dyDescent="0.25">
      <c r="A788" s="38">
        <f>+COUNTIF($B$1:B788,ESTADISTICAS!B$9)</f>
        <v>25</v>
      </c>
      <c r="B788">
        <v>54</v>
      </c>
      <c r="C788">
        <v>54128</v>
      </c>
      <c r="D788" t="s">
        <v>2350</v>
      </c>
      <c r="E788">
        <v>1.1560693641618498E-3</v>
      </c>
      <c r="F788">
        <v>4.4469783352337512E-2</v>
      </c>
      <c r="G788">
        <v>9.0502793296089387E-2</v>
      </c>
      <c r="H788">
        <v>5.856353591160221E-2</v>
      </c>
      <c r="I788">
        <v>4.6052631578947366E-2</v>
      </c>
      <c r="J788">
        <v>4.5303867403314914E-2</v>
      </c>
      <c r="K788">
        <v>4.1019955654101999E-2</v>
      </c>
      <c r="L788">
        <v>2.2296544035674472E-2</v>
      </c>
      <c r="M788">
        <v>1.2127894156560088E-2</v>
      </c>
      <c r="N788">
        <v>0</v>
      </c>
      <c r="O788">
        <v>0</v>
      </c>
      <c r="P788">
        <v>0</v>
      </c>
    </row>
    <row r="789" spans="1:16" x14ac:dyDescent="0.25">
      <c r="A789" s="38">
        <f>+COUNTIF($B$1:B789,ESTADISTICAS!B$9)</f>
        <v>25</v>
      </c>
      <c r="B789">
        <v>54</v>
      </c>
      <c r="C789">
        <v>54172</v>
      </c>
      <c r="D789" t="s">
        <v>1903</v>
      </c>
      <c r="E789">
        <v>0.10584250635055038</v>
      </c>
      <c r="F789">
        <v>9.407948094079481E-2</v>
      </c>
      <c r="G789">
        <v>0.10215053763440861</v>
      </c>
      <c r="H789">
        <v>4.8997772828507792E-2</v>
      </c>
      <c r="I789">
        <v>4.7376093294460644E-2</v>
      </c>
      <c r="J789">
        <v>3.5481535119478637E-2</v>
      </c>
      <c r="K789">
        <v>1.5895953757225433E-2</v>
      </c>
      <c r="L789">
        <v>8.6455331412103754E-3</v>
      </c>
      <c r="M789">
        <v>6.3246661981728744E-3</v>
      </c>
      <c r="N789">
        <v>1.3495276653171389E-3</v>
      </c>
      <c r="O789">
        <v>0</v>
      </c>
      <c r="P789">
        <v>1.1340893929286191E-2</v>
      </c>
    </row>
    <row r="790" spans="1:16" x14ac:dyDescent="0.25">
      <c r="A790" s="38">
        <f>+COUNTIF($B$1:B790,ESTADISTICAS!B$9)</f>
        <v>25</v>
      </c>
      <c r="B790">
        <v>54</v>
      </c>
      <c r="C790">
        <v>54174</v>
      </c>
      <c r="D790" t="s">
        <v>1904</v>
      </c>
      <c r="E790">
        <v>4.2162162162162162E-2</v>
      </c>
      <c r="F790">
        <v>2.2105263157894735E-2</v>
      </c>
      <c r="G790">
        <v>3.1504065040650404E-2</v>
      </c>
      <c r="H790">
        <v>2.3738872403560832E-2</v>
      </c>
      <c r="I790">
        <v>2.1696252465483234E-2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</row>
    <row r="791" spans="1:16" x14ac:dyDescent="0.25">
      <c r="A791" s="38">
        <f>+COUNTIF($B$1:B791,ESTADISTICAS!B$9)</f>
        <v>25</v>
      </c>
      <c r="B791">
        <v>54</v>
      </c>
      <c r="C791">
        <v>54206</v>
      </c>
      <c r="D791" t="s">
        <v>1905</v>
      </c>
      <c r="E791">
        <v>3.891290920321186E-2</v>
      </c>
      <c r="F791">
        <v>1.1480362537764351E-2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1.337613697164259E-2</v>
      </c>
    </row>
    <row r="792" spans="1:16" x14ac:dyDescent="0.25">
      <c r="A792" s="38">
        <f>+COUNTIF($B$1:B792,ESTADISTICAS!B$9)</f>
        <v>25</v>
      </c>
      <c r="B792">
        <v>54</v>
      </c>
      <c r="C792">
        <v>54223</v>
      </c>
      <c r="D792" t="s">
        <v>1906</v>
      </c>
      <c r="E792">
        <v>8.0128205128205135E-2</v>
      </c>
      <c r="F792">
        <v>3.543913713405239E-2</v>
      </c>
      <c r="G792">
        <v>3.1700288184438041E-2</v>
      </c>
      <c r="H792">
        <v>3.0555555555555555E-2</v>
      </c>
      <c r="I792">
        <v>2.5920873124147339E-2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</row>
    <row r="793" spans="1:16" x14ac:dyDescent="0.25">
      <c r="A793" s="38">
        <f>+COUNTIF($B$1:B793,ESTADISTICAS!B$9)</f>
        <v>25</v>
      </c>
      <c r="B793">
        <v>54</v>
      </c>
      <c r="C793">
        <v>54239</v>
      </c>
      <c r="D793" t="s">
        <v>1907</v>
      </c>
      <c r="E793">
        <v>7.880434782608696E-2</v>
      </c>
      <c r="F793">
        <v>4.5454545454545456E-2</v>
      </c>
      <c r="G793">
        <v>0.15608465608465608</v>
      </c>
      <c r="H793">
        <v>6.3324538258575203E-2</v>
      </c>
      <c r="I793">
        <v>0.14933333333333335</v>
      </c>
      <c r="J793">
        <v>0.215633423180593</v>
      </c>
      <c r="K793">
        <v>0.125</v>
      </c>
      <c r="L793">
        <v>0.14049586776859505</v>
      </c>
      <c r="M793">
        <v>0.12534059945504086</v>
      </c>
      <c r="N793">
        <v>8.5106382978723402E-2</v>
      </c>
      <c r="O793">
        <v>0.15485564304461943</v>
      </c>
      <c r="P793">
        <v>0.12368421052631579</v>
      </c>
    </row>
    <row r="794" spans="1:16" x14ac:dyDescent="0.25">
      <c r="A794" s="38">
        <f>+COUNTIF($B$1:B794,ESTADISTICAS!B$9)</f>
        <v>25</v>
      </c>
      <c r="B794">
        <v>54</v>
      </c>
      <c r="C794">
        <v>54245</v>
      </c>
      <c r="D794" t="s">
        <v>1908</v>
      </c>
      <c r="E794">
        <v>0.12478031634446397</v>
      </c>
      <c r="F794">
        <v>9.6774193548387094E-2</v>
      </c>
      <c r="G794">
        <v>6.9868995633187769E-2</v>
      </c>
      <c r="H794">
        <v>2.9437229437229439E-2</v>
      </c>
      <c r="I794">
        <v>1.6435986159169549E-2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</row>
    <row r="795" spans="1:16" x14ac:dyDescent="0.25">
      <c r="A795" s="38">
        <f>+COUNTIF($B$1:B795,ESTADISTICAS!B$9)</f>
        <v>25</v>
      </c>
      <c r="B795">
        <v>54</v>
      </c>
      <c r="C795">
        <v>54250</v>
      </c>
      <c r="D795" t="s">
        <v>1909</v>
      </c>
      <c r="E795">
        <v>0</v>
      </c>
      <c r="F795">
        <v>4.8292108362779744E-2</v>
      </c>
      <c r="G795">
        <v>1.4400921658986175E-2</v>
      </c>
      <c r="H795">
        <v>9.5882684715172025E-3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</row>
    <row r="796" spans="1:16" x14ac:dyDescent="0.25">
      <c r="A796" s="38">
        <f>+COUNTIF($B$1:B796,ESTADISTICAS!B$9)</f>
        <v>25</v>
      </c>
      <c r="B796">
        <v>54</v>
      </c>
      <c r="C796">
        <v>54261</v>
      </c>
      <c r="D796" t="s">
        <v>1910</v>
      </c>
      <c r="E796">
        <v>4.5475638051044084E-2</v>
      </c>
      <c r="F796">
        <v>3.4044484793463461E-2</v>
      </c>
      <c r="G796">
        <v>2.6595744680851064E-2</v>
      </c>
      <c r="H796">
        <v>2.3819835426591596E-2</v>
      </c>
      <c r="I796">
        <v>8.5616438356164379E-4</v>
      </c>
      <c r="J796">
        <v>8.4530853761622987E-4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</row>
    <row r="797" spans="1:16" x14ac:dyDescent="0.25">
      <c r="A797" s="38">
        <f>+COUNTIF($B$1:B797,ESTADISTICAS!B$9)</f>
        <v>25</v>
      </c>
      <c r="B797">
        <v>54</v>
      </c>
      <c r="C797">
        <v>54313</v>
      </c>
      <c r="D797" t="s">
        <v>1911</v>
      </c>
      <c r="E797">
        <v>0.18815331010452963</v>
      </c>
      <c r="F797">
        <v>7.0116861435726208E-2</v>
      </c>
      <c r="G797">
        <v>1.1041009463722398E-2</v>
      </c>
      <c r="H797">
        <v>1.2195121951219513E-2</v>
      </c>
      <c r="I797">
        <v>2.710843373493976E-2</v>
      </c>
      <c r="J797">
        <v>2.5718608169440244E-2</v>
      </c>
      <c r="K797">
        <v>2.4427480916030534E-2</v>
      </c>
      <c r="L797">
        <v>4.5941807044410414E-2</v>
      </c>
      <c r="M797">
        <v>3.2835820895522387E-2</v>
      </c>
      <c r="N797">
        <v>1.1627906976744186E-2</v>
      </c>
      <c r="O797">
        <v>1.0057471264367816E-2</v>
      </c>
      <c r="P797">
        <v>1.0043041606886656E-2</v>
      </c>
    </row>
    <row r="798" spans="1:16" x14ac:dyDescent="0.25">
      <c r="A798" s="38">
        <f>+COUNTIF($B$1:B798,ESTADISTICAS!B$9)</f>
        <v>25</v>
      </c>
      <c r="B798">
        <v>54</v>
      </c>
      <c r="C798">
        <v>54344</v>
      </c>
      <c r="D798" t="s">
        <v>1912</v>
      </c>
      <c r="E798">
        <v>0</v>
      </c>
      <c r="F798">
        <v>0</v>
      </c>
      <c r="G798">
        <v>1.0515247108307045E-3</v>
      </c>
      <c r="H798">
        <v>5.4794520547945202E-2</v>
      </c>
      <c r="I798">
        <v>5.2576235541535225E-2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</row>
    <row r="799" spans="1:16" x14ac:dyDescent="0.25">
      <c r="A799" s="38">
        <f>+COUNTIF($B$1:B799,ESTADISTICAS!B$9)</f>
        <v>25</v>
      </c>
      <c r="B799">
        <v>54</v>
      </c>
      <c r="C799">
        <v>54347</v>
      </c>
      <c r="D799" t="s">
        <v>1913</v>
      </c>
      <c r="E799">
        <v>7.3500967117988397E-2</v>
      </c>
      <c r="F799">
        <v>0.10276679841897234</v>
      </c>
      <c r="G799">
        <v>6.0362173038229376E-2</v>
      </c>
      <c r="H799">
        <v>2.4390243902439025E-2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</row>
    <row r="800" spans="1:16" x14ac:dyDescent="0.25">
      <c r="A800" s="38">
        <f>+COUNTIF($B$1:B800,ESTADISTICAS!B$9)</f>
        <v>25</v>
      </c>
      <c r="B800">
        <v>54</v>
      </c>
      <c r="C800">
        <v>54377</v>
      </c>
      <c r="D800" t="s">
        <v>1914</v>
      </c>
      <c r="E800">
        <v>0</v>
      </c>
      <c r="F800">
        <v>0.1237721021611002</v>
      </c>
      <c r="G800">
        <v>0.18181818181818182</v>
      </c>
      <c r="H800">
        <v>0.14885496183206107</v>
      </c>
      <c r="I800">
        <v>5.3231939163498096E-2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</row>
    <row r="801" spans="1:16" x14ac:dyDescent="0.25">
      <c r="A801" s="38">
        <f>+COUNTIF($B$1:B801,ESTADISTICAS!B$9)</f>
        <v>25</v>
      </c>
      <c r="B801">
        <v>54</v>
      </c>
      <c r="C801">
        <v>54385</v>
      </c>
      <c r="D801" t="s">
        <v>1915</v>
      </c>
      <c r="E801">
        <v>1.2048192771084338E-3</v>
      </c>
      <c r="F801">
        <v>0</v>
      </c>
      <c r="G801">
        <v>0</v>
      </c>
      <c r="H801">
        <v>2.0809248554913295E-2</v>
      </c>
      <c r="I801">
        <v>2.0293122886133032E-2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</row>
    <row r="802" spans="1:16" x14ac:dyDescent="0.25">
      <c r="A802" s="38">
        <f>+COUNTIF($B$1:B802,ESTADISTICAS!B$9)</f>
        <v>25</v>
      </c>
      <c r="B802">
        <v>54</v>
      </c>
      <c r="C802">
        <v>54398</v>
      </c>
      <c r="D802" t="s">
        <v>1916</v>
      </c>
      <c r="E802">
        <v>6.0653188180404355E-2</v>
      </c>
      <c r="F802">
        <v>2.7692307692307693E-2</v>
      </c>
      <c r="G802">
        <v>2.2831050228310501E-2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</row>
    <row r="803" spans="1:16" x14ac:dyDescent="0.25">
      <c r="A803" s="38">
        <f>+COUNTIF($B$1:B803,ESTADISTICAS!B$9)</f>
        <v>25</v>
      </c>
      <c r="B803">
        <v>54</v>
      </c>
      <c r="C803">
        <v>54405</v>
      </c>
      <c r="D803" t="s">
        <v>1917</v>
      </c>
      <c r="E803">
        <v>1.977444770585509E-2</v>
      </c>
      <c r="F803">
        <v>1.9607843137254902E-2</v>
      </c>
      <c r="G803">
        <v>1.904340124003543E-2</v>
      </c>
      <c r="H803">
        <v>2.3275986699436171E-2</v>
      </c>
      <c r="I803">
        <v>1.1218403862539051E-2</v>
      </c>
      <c r="J803">
        <v>6.8598628027439455E-3</v>
      </c>
      <c r="K803">
        <v>0</v>
      </c>
      <c r="L803">
        <v>2.7133360466693801E-4</v>
      </c>
      <c r="M803">
        <v>0</v>
      </c>
      <c r="N803">
        <v>2.5442055718102023E-4</v>
      </c>
      <c r="O803">
        <v>0</v>
      </c>
      <c r="P803">
        <v>0</v>
      </c>
    </row>
    <row r="804" spans="1:16" x14ac:dyDescent="0.25">
      <c r="A804" s="38">
        <f>+COUNTIF($B$1:B804,ESTADISTICAS!B$9)</f>
        <v>25</v>
      </c>
      <c r="B804">
        <v>54</v>
      </c>
      <c r="C804">
        <v>54418</v>
      </c>
      <c r="D804" t="s">
        <v>1918</v>
      </c>
      <c r="E804">
        <v>0.12688821752265861</v>
      </c>
      <c r="F804">
        <v>7.9027355623100301E-2</v>
      </c>
      <c r="G804">
        <v>2.9325513196480938E-3</v>
      </c>
      <c r="H804">
        <v>2.8571428571428571E-3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</row>
    <row r="805" spans="1:16" x14ac:dyDescent="0.25">
      <c r="A805" s="38">
        <f>+COUNTIF($B$1:B805,ESTADISTICAS!B$9)</f>
        <v>25</v>
      </c>
      <c r="B805">
        <v>54</v>
      </c>
      <c r="C805">
        <v>54480</v>
      </c>
      <c r="D805" t="s">
        <v>1919</v>
      </c>
      <c r="E805">
        <v>9.1482649842271294E-2</v>
      </c>
      <c r="F805">
        <v>5.8103975535168197E-2</v>
      </c>
      <c r="G805">
        <v>4.1916167664670656E-2</v>
      </c>
      <c r="H805">
        <v>9.6209912536443148E-2</v>
      </c>
      <c r="I805">
        <v>4.5454545454545456E-2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</row>
    <row r="806" spans="1:16" x14ac:dyDescent="0.25">
      <c r="A806" s="38">
        <f>+COUNTIF($B$1:B806,ESTADISTICAS!B$9)</f>
        <v>25</v>
      </c>
      <c r="B806">
        <v>54</v>
      </c>
      <c r="C806">
        <v>54498</v>
      </c>
      <c r="D806" t="s">
        <v>1920</v>
      </c>
      <c r="E806">
        <v>0.55547483134405817</v>
      </c>
      <c r="F806">
        <v>0.55690933089653771</v>
      </c>
      <c r="G806">
        <v>0.61600079113924056</v>
      </c>
      <c r="H806">
        <v>0.62622442052177285</v>
      </c>
      <c r="I806">
        <v>0.71868701410883962</v>
      </c>
      <c r="J806">
        <v>0.69639957979180589</v>
      </c>
      <c r="K806">
        <v>0.73515157274541476</v>
      </c>
      <c r="L806">
        <v>0.71469086783891089</v>
      </c>
      <c r="M806">
        <v>0.69167816091954026</v>
      </c>
      <c r="N806">
        <v>0.66320369383768429</v>
      </c>
      <c r="O806">
        <v>0.64024870829319558</v>
      </c>
      <c r="P806">
        <v>0.71352455376964741</v>
      </c>
    </row>
    <row r="807" spans="1:16" x14ac:dyDescent="0.25">
      <c r="A807" s="38">
        <f>+COUNTIF($B$1:B807,ESTADISTICAS!B$9)</f>
        <v>25</v>
      </c>
      <c r="B807">
        <v>54</v>
      </c>
      <c r="C807">
        <v>54518</v>
      </c>
      <c r="D807" t="s">
        <v>1921</v>
      </c>
      <c r="E807">
        <v>1.5912047073397337</v>
      </c>
      <c r="F807">
        <v>1.8565560302333224</v>
      </c>
      <c r="G807">
        <v>1.9564434845212384</v>
      </c>
      <c r="H807">
        <v>1.9072936660268713</v>
      </c>
      <c r="I807">
        <v>2.1070088845014809</v>
      </c>
      <c r="J807">
        <v>2.3127374525094981</v>
      </c>
      <c r="K807">
        <v>2.7028112449799195</v>
      </c>
      <c r="L807">
        <v>2.9132273001811959</v>
      </c>
      <c r="M807">
        <v>2.9184624344787422</v>
      </c>
      <c r="N807">
        <v>2.8627599243856334</v>
      </c>
      <c r="O807">
        <v>2.9542127978982924</v>
      </c>
      <c r="P807">
        <v>3.0815393408268243</v>
      </c>
    </row>
    <row r="808" spans="1:16" x14ac:dyDescent="0.25">
      <c r="A808" s="38">
        <f>+COUNTIF($B$1:B808,ESTADISTICAS!B$9)</f>
        <v>25</v>
      </c>
      <c r="B808">
        <v>54</v>
      </c>
      <c r="C808">
        <v>54520</v>
      </c>
      <c r="D808" t="s">
        <v>1922</v>
      </c>
      <c r="E808">
        <v>0.1111111111111111</v>
      </c>
      <c r="F808">
        <v>0.10891089108910891</v>
      </c>
      <c r="G808">
        <v>6.0827250608272508E-2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</row>
    <row r="809" spans="1:16" x14ac:dyDescent="0.25">
      <c r="A809" s="38">
        <f>+COUNTIF($B$1:B809,ESTADISTICAS!B$9)</f>
        <v>25</v>
      </c>
      <c r="B809">
        <v>54</v>
      </c>
      <c r="C809">
        <v>54553</v>
      </c>
      <c r="D809" t="s">
        <v>1923</v>
      </c>
      <c r="E809">
        <v>0.14096916299559473</v>
      </c>
      <c r="F809">
        <v>9.5170454545454544E-2</v>
      </c>
      <c r="G809">
        <v>6.6945606694560664E-2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</row>
    <row r="810" spans="1:16" x14ac:dyDescent="0.25">
      <c r="A810" s="38">
        <f>+COUNTIF($B$1:B810,ESTADISTICAS!B$9)</f>
        <v>25</v>
      </c>
      <c r="B810">
        <v>54</v>
      </c>
      <c r="C810">
        <v>54599</v>
      </c>
      <c r="D810" t="s">
        <v>1924</v>
      </c>
      <c r="E810">
        <v>9.375E-2</v>
      </c>
      <c r="F810">
        <v>0.1837160751565762</v>
      </c>
      <c r="G810">
        <v>0.15637860082304528</v>
      </c>
      <c r="H810">
        <v>0.13135593220338984</v>
      </c>
      <c r="I810">
        <v>4.3196544276457881E-2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</row>
    <row r="811" spans="1:16" x14ac:dyDescent="0.25">
      <c r="A811" s="38">
        <f>+COUNTIF($B$1:B811,ESTADISTICAS!B$9)</f>
        <v>25</v>
      </c>
      <c r="B811">
        <v>54</v>
      </c>
      <c r="C811">
        <v>54660</v>
      </c>
      <c r="D811" t="s">
        <v>1925</v>
      </c>
      <c r="E811">
        <v>6.5165876777251192E-2</v>
      </c>
      <c r="F811">
        <v>5.5299539170506916E-2</v>
      </c>
      <c r="G811">
        <v>8.1382385730211823E-2</v>
      </c>
      <c r="H811">
        <v>8.1967213114754092E-2</v>
      </c>
      <c r="I811">
        <v>0.12229437229437229</v>
      </c>
      <c r="J811">
        <v>5.5495103373231776E-2</v>
      </c>
      <c r="K811">
        <v>5.518763796909492E-2</v>
      </c>
      <c r="L811">
        <v>4.5404208194905871E-2</v>
      </c>
      <c r="M811">
        <v>1.4176663031624863E-2</v>
      </c>
      <c r="N811">
        <v>1.276595744680851E-2</v>
      </c>
      <c r="O811">
        <v>1.2658227848101266E-2</v>
      </c>
      <c r="P811">
        <v>1.2631578947368421E-2</v>
      </c>
    </row>
    <row r="812" spans="1:16" x14ac:dyDescent="0.25">
      <c r="A812" s="38">
        <f>+COUNTIF($B$1:B812,ESTADISTICAS!B$9)</f>
        <v>25</v>
      </c>
      <c r="B812">
        <v>54</v>
      </c>
      <c r="C812">
        <v>54670</v>
      </c>
      <c r="D812" t="s">
        <v>2351</v>
      </c>
      <c r="E812">
        <v>3.342366757000903E-2</v>
      </c>
      <c r="F812">
        <v>2.6220614828209764E-2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</row>
    <row r="813" spans="1:16" x14ac:dyDescent="0.25">
      <c r="A813" s="38">
        <f>+COUNTIF($B$1:B813,ESTADISTICAS!B$9)</f>
        <v>25</v>
      </c>
      <c r="B813">
        <v>54</v>
      </c>
      <c r="C813">
        <v>54673</v>
      </c>
      <c r="D813" t="s">
        <v>1715</v>
      </c>
      <c r="E813">
        <v>0</v>
      </c>
      <c r="F813">
        <v>6.9169960474308304E-2</v>
      </c>
      <c r="G813">
        <v>0.14606741573033707</v>
      </c>
      <c r="H813">
        <v>0.08</v>
      </c>
      <c r="I813">
        <v>2.4778761061946902E-2</v>
      </c>
      <c r="J813">
        <v>5.2631578947368418E-2</v>
      </c>
      <c r="K813">
        <v>3.292894280762565E-2</v>
      </c>
      <c r="L813">
        <v>6.2818336162988112E-2</v>
      </c>
      <c r="M813">
        <v>4.1459369817578771E-2</v>
      </c>
      <c r="N813">
        <v>3.2761310452418098E-2</v>
      </c>
      <c r="O813">
        <v>3.463855421686747E-2</v>
      </c>
      <c r="P813">
        <v>3.1484257871064465E-2</v>
      </c>
    </row>
    <row r="814" spans="1:16" x14ac:dyDescent="0.25">
      <c r="A814" s="38">
        <f>+COUNTIF($B$1:B814,ESTADISTICAS!B$9)</f>
        <v>25</v>
      </c>
      <c r="B814">
        <v>54</v>
      </c>
      <c r="C814">
        <v>54680</v>
      </c>
      <c r="D814" t="s">
        <v>1926</v>
      </c>
      <c r="E814">
        <v>0</v>
      </c>
      <c r="F814">
        <v>0</v>
      </c>
      <c r="G814">
        <v>0.19081272084805653</v>
      </c>
      <c r="H814">
        <v>5.1546391752577317E-2</v>
      </c>
      <c r="I814">
        <v>0.12837837837837837</v>
      </c>
      <c r="J814">
        <v>0.12457912457912458</v>
      </c>
      <c r="K814">
        <v>8.3612040133779264E-2</v>
      </c>
      <c r="L814">
        <v>0</v>
      </c>
      <c r="M814">
        <v>0</v>
      </c>
      <c r="N814">
        <v>0</v>
      </c>
      <c r="O814">
        <v>0</v>
      </c>
      <c r="P814">
        <v>0</v>
      </c>
    </row>
    <row r="815" spans="1:16" x14ac:dyDescent="0.25">
      <c r="A815" s="38">
        <f>+COUNTIF($B$1:B815,ESTADISTICAS!B$9)</f>
        <v>25</v>
      </c>
      <c r="B815">
        <v>54</v>
      </c>
      <c r="C815">
        <v>54720</v>
      </c>
      <c r="D815" t="s">
        <v>1927</v>
      </c>
      <c r="E815">
        <v>8.2284172661870505E-2</v>
      </c>
      <c r="F815">
        <v>5.3886925795053005E-2</v>
      </c>
      <c r="G815">
        <v>3.281519861830743E-2</v>
      </c>
      <c r="H815">
        <v>1.9157088122605363E-2</v>
      </c>
      <c r="I815">
        <v>1.1378002528445006E-2</v>
      </c>
      <c r="J815">
        <v>6.29987400251995E-3</v>
      </c>
      <c r="K815">
        <v>8.4139671855279767E-4</v>
      </c>
      <c r="L815">
        <v>8.3857442348008382E-4</v>
      </c>
      <c r="M815">
        <v>0</v>
      </c>
      <c r="N815">
        <v>0</v>
      </c>
      <c r="O815">
        <v>0</v>
      </c>
      <c r="P815">
        <v>0</v>
      </c>
    </row>
    <row r="816" spans="1:16" x14ac:dyDescent="0.25">
      <c r="A816" s="38">
        <f>+COUNTIF($B$1:B816,ESTADISTICAS!B$9)</f>
        <v>25</v>
      </c>
      <c r="B816">
        <v>54</v>
      </c>
      <c r="C816">
        <v>54743</v>
      </c>
      <c r="D816" t="s">
        <v>1928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</row>
    <row r="817" spans="1:16" x14ac:dyDescent="0.25">
      <c r="A817" s="38">
        <f>+COUNTIF($B$1:B817,ESTADISTICAS!B$9)</f>
        <v>25</v>
      </c>
      <c r="B817">
        <v>54</v>
      </c>
      <c r="C817">
        <v>54800</v>
      </c>
      <c r="D817" t="s">
        <v>1929</v>
      </c>
      <c r="E817">
        <v>2.9014844804318488E-2</v>
      </c>
      <c r="F817">
        <v>1.0825439783491205E-2</v>
      </c>
      <c r="G817">
        <v>8.152173913043478E-3</v>
      </c>
      <c r="H817">
        <v>1.7723244717109749E-2</v>
      </c>
      <c r="I817">
        <v>1.4996591683708248E-2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</row>
    <row r="818" spans="1:16" x14ac:dyDescent="0.25">
      <c r="A818" s="38">
        <f>+COUNTIF($B$1:B818,ESTADISTICAS!B$9)</f>
        <v>25</v>
      </c>
      <c r="B818">
        <v>54</v>
      </c>
      <c r="C818">
        <v>54810</v>
      </c>
      <c r="D818" t="s">
        <v>1930</v>
      </c>
      <c r="E818">
        <v>6.0106856634016027E-2</v>
      </c>
      <c r="F818">
        <v>6.9504778453518684E-2</v>
      </c>
      <c r="G818">
        <v>7.1307659754549307E-2</v>
      </c>
      <c r="H818">
        <v>5.0651230101302458E-2</v>
      </c>
      <c r="I818">
        <v>3.6063569682151589E-2</v>
      </c>
      <c r="J818">
        <v>1.3682092555331992E-2</v>
      </c>
      <c r="K818">
        <v>1.1336515513126491E-2</v>
      </c>
      <c r="L818">
        <v>5.4901960784313726E-3</v>
      </c>
      <c r="M818">
        <v>7.0786301894011864E-3</v>
      </c>
      <c r="N818">
        <v>5.1104216097828071E-3</v>
      </c>
      <c r="O818">
        <v>1.0108175208370278E-2</v>
      </c>
      <c r="P818">
        <v>1.3448947089010795E-2</v>
      </c>
    </row>
    <row r="819" spans="1:16" x14ac:dyDescent="0.25">
      <c r="A819" s="38">
        <f>+COUNTIF($B$1:B819,ESTADISTICAS!B$9)</f>
        <v>25</v>
      </c>
      <c r="B819">
        <v>54</v>
      </c>
      <c r="C819">
        <v>54820</v>
      </c>
      <c r="D819" t="s">
        <v>1338</v>
      </c>
      <c r="E819">
        <v>7.2240259740259744E-2</v>
      </c>
      <c r="F819">
        <v>5.5776892430278883E-2</v>
      </c>
      <c r="G819">
        <v>6.3895304080061582E-2</v>
      </c>
      <c r="H819">
        <v>6.1840120663650078E-2</v>
      </c>
      <c r="I819">
        <v>3.0920060331825039E-2</v>
      </c>
      <c r="J819">
        <v>1.5232292460015233E-3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</row>
    <row r="820" spans="1:16" x14ac:dyDescent="0.25">
      <c r="A820" s="38">
        <f>+COUNTIF($B$1:B820,ESTADISTICAS!B$9)</f>
        <v>25</v>
      </c>
      <c r="B820">
        <v>54</v>
      </c>
      <c r="C820">
        <v>54871</v>
      </c>
      <c r="D820" t="s">
        <v>1931</v>
      </c>
      <c r="E820">
        <v>0.10983981693363844</v>
      </c>
      <c r="F820">
        <v>4.1095890410958902E-2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</row>
    <row r="821" spans="1:16" x14ac:dyDescent="0.25">
      <c r="A821" s="38">
        <f>+COUNTIF($B$1:B821,ESTADISTICAS!B$9)</f>
        <v>25</v>
      </c>
      <c r="B821">
        <v>54</v>
      </c>
      <c r="C821">
        <v>54874</v>
      </c>
      <c r="D821" t="s">
        <v>1932</v>
      </c>
      <c r="E821">
        <v>0.51250584385226738</v>
      </c>
      <c r="F821">
        <v>0.53299137328048496</v>
      </c>
      <c r="G821">
        <v>0.4954986554425348</v>
      </c>
      <c r="H821">
        <v>0.50117068602200887</v>
      </c>
      <c r="I821">
        <v>0.50228471001757469</v>
      </c>
      <c r="J821">
        <v>0.6017336300808247</v>
      </c>
      <c r="K821">
        <v>0.66397660818713455</v>
      </c>
      <c r="L821">
        <v>0.68850547913266491</v>
      </c>
      <c r="M821">
        <v>0.66150670794633648</v>
      </c>
      <c r="N821">
        <v>0.58133333333333337</v>
      </c>
      <c r="O821">
        <v>0.51796505878474897</v>
      </c>
      <c r="P821">
        <v>0.49514237855946397</v>
      </c>
    </row>
    <row r="822" spans="1:16" x14ac:dyDescent="0.25">
      <c r="A822" s="38">
        <f>+COUNTIF($B$1:B822,ESTADISTICAS!B$9)</f>
        <v>25</v>
      </c>
      <c r="B822">
        <v>63</v>
      </c>
      <c r="C822">
        <v>63001</v>
      </c>
      <c r="D822" t="s">
        <v>1244</v>
      </c>
      <c r="E822">
        <v>0.91868873533665429</v>
      </c>
      <c r="F822">
        <v>0.94300827235125673</v>
      </c>
      <c r="G822">
        <v>1.029086586090747</v>
      </c>
      <c r="H822">
        <v>1.1205532811320005</v>
      </c>
      <c r="I822">
        <v>1.0526105221044209</v>
      </c>
      <c r="J822">
        <v>1.1348705501618124</v>
      </c>
      <c r="K822">
        <v>1.1924795997867716</v>
      </c>
      <c r="L822">
        <v>1.0980677937869576</v>
      </c>
      <c r="M822">
        <v>1.2176679048716963</v>
      </c>
      <c r="N822">
        <v>1.1674525241164511</v>
      </c>
      <c r="O822">
        <v>1.1858262861169837</v>
      </c>
      <c r="P822">
        <v>1.1354326445908147</v>
      </c>
    </row>
    <row r="823" spans="1:16" x14ac:dyDescent="0.25">
      <c r="A823" s="38">
        <f>+COUNTIF($B$1:B823,ESTADISTICAS!B$9)</f>
        <v>25</v>
      </c>
      <c r="B823">
        <v>63</v>
      </c>
      <c r="C823">
        <v>63111</v>
      </c>
      <c r="D823" t="s">
        <v>1414</v>
      </c>
      <c r="E823">
        <v>0</v>
      </c>
      <c r="F823">
        <v>7.5697211155378488E-2</v>
      </c>
      <c r="G823">
        <v>0.203125</v>
      </c>
      <c r="H823">
        <v>3.875968992248062E-2</v>
      </c>
      <c r="I823">
        <v>0</v>
      </c>
      <c r="J823">
        <v>3.8314176245210726E-3</v>
      </c>
      <c r="K823">
        <v>8.0459770114942528E-2</v>
      </c>
      <c r="L823">
        <v>0.1124031007751938</v>
      </c>
      <c r="M823">
        <v>8.5271317829457363E-2</v>
      </c>
      <c r="N823">
        <v>0.15294117647058825</v>
      </c>
      <c r="O823">
        <v>3.5573122529644272E-2</v>
      </c>
      <c r="P823">
        <v>2.3809523809523808E-2</v>
      </c>
    </row>
    <row r="824" spans="1:16" x14ac:dyDescent="0.25">
      <c r="A824" s="38">
        <f>+COUNTIF($B$1:B824,ESTADISTICAS!B$9)</f>
        <v>25</v>
      </c>
      <c r="B824">
        <v>63</v>
      </c>
      <c r="C824">
        <v>63130</v>
      </c>
      <c r="D824" t="s">
        <v>2296</v>
      </c>
      <c r="E824">
        <v>0.11077593430534607</v>
      </c>
      <c r="F824">
        <v>3.5661218424962851E-2</v>
      </c>
      <c r="G824">
        <v>7.5277596342259959E-2</v>
      </c>
      <c r="H824">
        <v>3.2121310940811998E-2</v>
      </c>
      <c r="I824">
        <v>1.0474631751227497E-2</v>
      </c>
      <c r="J824">
        <v>8.4311456439080841E-3</v>
      </c>
      <c r="K824">
        <v>5.6951423785594644E-3</v>
      </c>
      <c r="L824">
        <v>4.930295817749065E-3</v>
      </c>
      <c r="M824">
        <v>1.5741367637102235E-2</v>
      </c>
      <c r="N824">
        <v>1.026694045174538E-3</v>
      </c>
      <c r="O824">
        <v>1.7343045438779049E-4</v>
      </c>
      <c r="P824">
        <v>0</v>
      </c>
    </row>
    <row r="825" spans="1:16" x14ac:dyDescent="0.25">
      <c r="A825" s="38">
        <f>+COUNTIF($B$1:B825,ESTADISTICAS!B$9)</f>
        <v>25</v>
      </c>
      <c r="B825">
        <v>63</v>
      </c>
      <c r="C825">
        <v>63190</v>
      </c>
      <c r="D825" t="s">
        <v>1934</v>
      </c>
      <c r="E825">
        <v>0.2305593451568895</v>
      </c>
      <c r="F825">
        <v>0.16211374832064487</v>
      </c>
      <c r="G825">
        <v>0.200533570475767</v>
      </c>
      <c r="H825">
        <v>0.14399645547186532</v>
      </c>
      <c r="I825">
        <v>0.11447661469933185</v>
      </c>
      <c r="J825">
        <v>9.8338572070049396E-2</v>
      </c>
      <c r="K825">
        <v>8.9511754068716087E-2</v>
      </c>
      <c r="L825">
        <v>8.352350524874487E-2</v>
      </c>
      <c r="M825">
        <v>8.507734303912648E-2</v>
      </c>
      <c r="N825">
        <v>0</v>
      </c>
      <c r="O825">
        <v>0</v>
      </c>
      <c r="P825">
        <v>0</v>
      </c>
    </row>
    <row r="826" spans="1:16" x14ac:dyDescent="0.25">
      <c r="A826" s="38">
        <f>+COUNTIF($B$1:B826,ESTADISTICAS!B$9)</f>
        <v>25</v>
      </c>
      <c r="B826">
        <v>63</v>
      </c>
      <c r="C826">
        <v>63212</v>
      </c>
      <c r="D826" t="s">
        <v>1381</v>
      </c>
      <c r="E826">
        <v>0.27373068432671083</v>
      </c>
      <c r="F826">
        <v>0.11038961038961038</v>
      </c>
      <c r="G826">
        <v>0.10864745011086474</v>
      </c>
      <c r="H826">
        <v>0</v>
      </c>
      <c r="I826">
        <v>0</v>
      </c>
      <c r="J826">
        <v>2.2222222222222222E-3</v>
      </c>
      <c r="K826">
        <v>0</v>
      </c>
      <c r="L826">
        <v>2.2935779816513763E-3</v>
      </c>
      <c r="M826">
        <v>0</v>
      </c>
      <c r="N826">
        <v>0</v>
      </c>
      <c r="O826">
        <v>0</v>
      </c>
      <c r="P826">
        <v>0</v>
      </c>
    </row>
    <row r="827" spans="1:16" x14ac:dyDescent="0.25">
      <c r="A827" s="38">
        <f>+COUNTIF($B$1:B827,ESTADISTICAS!B$9)</f>
        <v>25</v>
      </c>
      <c r="B827">
        <v>63</v>
      </c>
      <c r="C827">
        <v>63272</v>
      </c>
      <c r="D827" t="s">
        <v>1935</v>
      </c>
      <c r="E827">
        <v>5.8762886597938144E-2</v>
      </c>
      <c r="F827">
        <v>5.2577319587628867E-2</v>
      </c>
      <c r="G827">
        <v>8.6956521739130432E-2</v>
      </c>
      <c r="H827">
        <v>2.5853154084798345E-2</v>
      </c>
      <c r="I827">
        <v>1.1542497376705142E-2</v>
      </c>
      <c r="J827">
        <v>0</v>
      </c>
      <c r="K827">
        <v>1.0810810810810811E-3</v>
      </c>
      <c r="L827">
        <v>0</v>
      </c>
      <c r="M827">
        <v>0</v>
      </c>
      <c r="N827">
        <v>0</v>
      </c>
      <c r="O827">
        <v>0</v>
      </c>
      <c r="P827">
        <v>2.9748283752860413E-2</v>
      </c>
    </row>
    <row r="828" spans="1:16" x14ac:dyDescent="0.25">
      <c r="A828" s="38">
        <f>+COUNTIF($B$1:B828,ESTADISTICAS!B$9)</f>
        <v>25</v>
      </c>
      <c r="B828">
        <v>63</v>
      </c>
      <c r="C828">
        <v>63302</v>
      </c>
      <c r="D828" t="s">
        <v>1936</v>
      </c>
      <c r="E828">
        <v>0</v>
      </c>
      <c r="F828">
        <v>9.3233082706766918E-2</v>
      </c>
      <c r="G828">
        <v>0.12481203007518797</v>
      </c>
      <c r="H828">
        <v>5.9451219512195119E-2</v>
      </c>
      <c r="I828">
        <v>1.9047619047619049E-2</v>
      </c>
      <c r="J828">
        <v>1.9292604501607719E-2</v>
      </c>
      <c r="K828">
        <v>1.6556291390728478E-2</v>
      </c>
      <c r="L828">
        <v>2.3450586264656615E-2</v>
      </c>
      <c r="M828">
        <v>7.7054794520547948E-2</v>
      </c>
      <c r="N828">
        <v>5.114638447971781E-2</v>
      </c>
      <c r="O828">
        <v>4.8736462093862815E-2</v>
      </c>
      <c r="P828">
        <v>8.1818181818181818E-2</v>
      </c>
    </row>
    <row r="829" spans="1:16" x14ac:dyDescent="0.25">
      <c r="A829" s="38">
        <f>+COUNTIF($B$1:B829,ESTADISTICAS!B$9)</f>
        <v>25</v>
      </c>
      <c r="B829">
        <v>63</v>
      </c>
      <c r="C829">
        <v>63401</v>
      </c>
      <c r="D829" t="s">
        <v>1937</v>
      </c>
      <c r="E829">
        <v>5.2820697089471791E-2</v>
      </c>
      <c r="F829">
        <v>4.2130919220055713E-2</v>
      </c>
      <c r="G829">
        <v>4.8229342327150086E-2</v>
      </c>
      <c r="H829">
        <v>3.3123550844650546E-2</v>
      </c>
      <c r="I829">
        <v>9.1954022988505746E-3</v>
      </c>
      <c r="J829">
        <v>3.2894736842105262E-4</v>
      </c>
      <c r="K829">
        <v>0</v>
      </c>
      <c r="L829">
        <v>3.3545790003354579E-4</v>
      </c>
      <c r="M829">
        <v>0</v>
      </c>
      <c r="N829">
        <v>0</v>
      </c>
      <c r="O829">
        <v>0</v>
      </c>
      <c r="P829">
        <v>0</v>
      </c>
    </row>
    <row r="830" spans="1:16" x14ac:dyDescent="0.25">
      <c r="A830" s="38">
        <f>+COUNTIF($B$1:B830,ESTADISTICAS!B$9)</f>
        <v>25</v>
      </c>
      <c r="B830">
        <v>63</v>
      </c>
      <c r="C830">
        <v>63470</v>
      </c>
      <c r="D830" t="s">
        <v>1938</v>
      </c>
      <c r="E830">
        <v>0.11094224924012158</v>
      </c>
      <c r="F830">
        <v>6.6586682663467303E-2</v>
      </c>
      <c r="G830">
        <v>7.3359073359073365E-2</v>
      </c>
      <c r="H830">
        <v>3.2085561497326207E-2</v>
      </c>
      <c r="I830">
        <v>9.267563527653214E-3</v>
      </c>
      <c r="J830">
        <v>9.099181073703367E-4</v>
      </c>
      <c r="K830">
        <v>0</v>
      </c>
      <c r="L830">
        <v>2.5284450063211127E-3</v>
      </c>
      <c r="M830">
        <v>3.5760728218465543E-2</v>
      </c>
      <c r="N830">
        <v>1.9808517662594917E-3</v>
      </c>
      <c r="O830">
        <v>0</v>
      </c>
      <c r="P830">
        <v>0</v>
      </c>
    </row>
    <row r="831" spans="1:16" x14ac:dyDescent="0.25">
      <c r="A831" s="38">
        <f>+COUNTIF($B$1:B831,ESTADISTICAS!B$9)</f>
        <v>25</v>
      </c>
      <c r="B831">
        <v>63</v>
      </c>
      <c r="C831">
        <v>63548</v>
      </c>
      <c r="D831" t="s">
        <v>1939</v>
      </c>
      <c r="E831">
        <v>0.3283261802575107</v>
      </c>
      <c r="F831">
        <v>4.7311827956989246E-2</v>
      </c>
      <c r="G831">
        <v>0.11572052401746726</v>
      </c>
      <c r="H831">
        <v>2.1978021978021978E-3</v>
      </c>
      <c r="I831">
        <v>0</v>
      </c>
      <c r="J831">
        <v>2.34192037470726E-3</v>
      </c>
      <c r="K831">
        <v>0</v>
      </c>
      <c r="L831">
        <v>0</v>
      </c>
      <c r="M831">
        <v>8.6294416243654817E-2</v>
      </c>
      <c r="N831">
        <v>0</v>
      </c>
      <c r="O831">
        <v>0</v>
      </c>
      <c r="P831">
        <v>0</v>
      </c>
    </row>
    <row r="832" spans="1:16" x14ac:dyDescent="0.25">
      <c r="A832" s="38">
        <f>+COUNTIF($B$1:B832,ESTADISTICAS!B$9)</f>
        <v>25</v>
      </c>
      <c r="B832">
        <v>63</v>
      </c>
      <c r="C832">
        <v>63594</v>
      </c>
      <c r="D832" t="s">
        <v>1940</v>
      </c>
      <c r="E832">
        <v>0.12975146198830409</v>
      </c>
      <c r="F832">
        <v>0.13086510263929618</v>
      </c>
      <c r="G832">
        <v>0.18914901523597175</v>
      </c>
      <c r="H832">
        <v>8.7301587301587297E-2</v>
      </c>
      <c r="I832">
        <v>0.12037037037037036</v>
      </c>
      <c r="J832">
        <v>0.11346682371417353</v>
      </c>
      <c r="K832">
        <v>9.3674939951961564E-2</v>
      </c>
      <c r="L832">
        <v>5.150391429748661E-2</v>
      </c>
      <c r="M832">
        <v>5.5487053020961775E-2</v>
      </c>
      <c r="N832">
        <v>1.0075566750629723E-2</v>
      </c>
      <c r="O832">
        <v>1.287001287001287E-3</v>
      </c>
      <c r="P832">
        <v>4.3649061545176777E-4</v>
      </c>
    </row>
    <row r="833" spans="1:16" x14ac:dyDescent="0.25">
      <c r="A833" s="38">
        <f>+COUNTIF($B$1:B833,ESTADISTICAS!B$9)</f>
        <v>25</v>
      </c>
      <c r="B833">
        <v>63</v>
      </c>
      <c r="C833">
        <v>63690</v>
      </c>
      <c r="D833" t="s">
        <v>1941</v>
      </c>
      <c r="E833">
        <v>0</v>
      </c>
      <c r="F833">
        <v>0</v>
      </c>
      <c r="G833">
        <v>5.5555555555555552E-2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5.0872093023255814E-2</v>
      </c>
      <c r="N833">
        <v>0</v>
      </c>
      <c r="O833">
        <v>0</v>
      </c>
      <c r="P833">
        <v>0</v>
      </c>
    </row>
    <row r="834" spans="1:16" x14ac:dyDescent="0.25">
      <c r="A834" s="38">
        <f>+COUNTIF($B$1:B834,ESTADISTICAS!B$9)</f>
        <v>25</v>
      </c>
      <c r="B834">
        <v>66</v>
      </c>
      <c r="C834">
        <v>66001</v>
      </c>
      <c r="D834" t="s">
        <v>1942</v>
      </c>
      <c r="E834">
        <v>0.74546824002008538</v>
      </c>
      <c r="F834">
        <v>0.79683719538050934</v>
      </c>
      <c r="G834">
        <v>0.84004393300217173</v>
      </c>
      <c r="H834">
        <v>0.93000377405963019</v>
      </c>
      <c r="I834">
        <v>1.0700969046468449</v>
      </c>
      <c r="J834">
        <v>1.0759747780208468</v>
      </c>
      <c r="K834">
        <v>1.1178861788617886</v>
      </c>
      <c r="L834">
        <v>1.1336394584751801</v>
      </c>
      <c r="M834">
        <v>1.1504408228693561</v>
      </c>
      <c r="N834">
        <v>1.1182591729445559</v>
      </c>
      <c r="O834">
        <v>1.1732259576932624</v>
      </c>
      <c r="P834">
        <v>1.1671405647363531</v>
      </c>
    </row>
    <row r="835" spans="1:16" x14ac:dyDescent="0.25">
      <c r="A835" s="38">
        <f>+COUNTIF($B$1:B835,ESTADISTICAS!B$9)</f>
        <v>25</v>
      </c>
      <c r="B835">
        <v>66</v>
      </c>
      <c r="C835">
        <v>66045</v>
      </c>
      <c r="D835" t="s">
        <v>1943</v>
      </c>
      <c r="E835">
        <v>9.0259159964253793E-2</v>
      </c>
      <c r="F835">
        <v>4.2704626334519574E-2</v>
      </c>
      <c r="G835">
        <v>8.5508550855085505E-2</v>
      </c>
      <c r="H835">
        <v>5.2871467639015499E-2</v>
      </c>
      <c r="I835">
        <v>2.7001862197392923E-2</v>
      </c>
      <c r="J835">
        <v>1.6205910390848427E-2</v>
      </c>
      <c r="K835">
        <v>0</v>
      </c>
      <c r="L835">
        <v>2.9263370332996974E-2</v>
      </c>
      <c r="M835">
        <v>2.1716649431230611E-2</v>
      </c>
      <c r="N835">
        <v>0</v>
      </c>
      <c r="O835">
        <v>0</v>
      </c>
      <c r="P835">
        <v>0</v>
      </c>
    </row>
    <row r="836" spans="1:16" x14ac:dyDescent="0.25">
      <c r="A836" s="38">
        <f>+COUNTIF($B$1:B836,ESTADISTICAS!B$9)</f>
        <v>25</v>
      </c>
      <c r="B836">
        <v>66</v>
      </c>
      <c r="C836">
        <v>66075</v>
      </c>
      <c r="D836" t="s">
        <v>1567</v>
      </c>
      <c r="E836">
        <v>0</v>
      </c>
      <c r="F836">
        <v>0</v>
      </c>
      <c r="G836">
        <v>5.5956678700361008E-2</v>
      </c>
      <c r="H836">
        <v>5.5855855855855854E-2</v>
      </c>
      <c r="I836">
        <v>0</v>
      </c>
      <c r="J836">
        <v>1.893939393939394E-3</v>
      </c>
      <c r="K836">
        <v>0</v>
      </c>
      <c r="L836">
        <v>0</v>
      </c>
      <c r="M836">
        <v>0</v>
      </c>
      <c r="N836">
        <v>0</v>
      </c>
      <c r="O836">
        <v>4.7722342733188719E-2</v>
      </c>
      <c r="P836">
        <v>0</v>
      </c>
    </row>
    <row r="837" spans="1:16" x14ac:dyDescent="0.25">
      <c r="A837" s="38">
        <f>+COUNTIF($B$1:B837,ESTADISTICAS!B$9)</f>
        <v>25</v>
      </c>
      <c r="B837">
        <v>66</v>
      </c>
      <c r="C837">
        <v>66088</v>
      </c>
      <c r="D837" t="s">
        <v>1944</v>
      </c>
      <c r="E837">
        <v>2.0389669234254643E-2</v>
      </c>
      <c r="F837">
        <v>3.5600182565038795E-2</v>
      </c>
      <c r="G837">
        <v>6.561191251744998E-2</v>
      </c>
      <c r="H837">
        <v>5.4079696394686905E-2</v>
      </c>
      <c r="I837">
        <v>4.9180327868852458E-2</v>
      </c>
      <c r="J837">
        <v>4.965243296921549E-4</v>
      </c>
      <c r="K837">
        <v>0</v>
      </c>
      <c r="L837">
        <v>1.184346035015448E-2</v>
      </c>
      <c r="M837">
        <v>1.1554621848739496E-2</v>
      </c>
      <c r="N837">
        <v>5.3590568060021436E-4</v>
      </c>
      <c r="O837">
        <v>4.3122270742358082E-2</v>
      </c>
      <c r="P837">
        <v>3.8058466629895205E-2</v>
      </c>
    </row>
    <row r="838" spans="1:16" x14ac:dyDescent="0.25">
      <c r="A838" s="38">
        <f>+COUNTIF($B$1:B838,ESTADISTICAS!B$9)</f>
        <v>25</v>
      </c>
      <c r="B838">
        <v>66</v>
      </c>
      <c r="C838">
        <v>66170</v>
      </c>
      <c r="D838" t="s">
        <v>1945</v>
      </c>
      <c r="E838">
        <v>0.14448478078748953</v>
      </c>
      <c r="F838">
        <v>0.12843224092116917</v>
      </c>
      <c r="G838">
        <v>0.11625332152347211</v>
      </c>
      <c r="H838">
        <v>0.147448752228164</v>
      </c>
      <c r="I838">
        <v>0.13651417344934044</v>
      </c>
      <c r="J838">
        <v>0.1658186341022162</v>
      </c>
      <c r="K838">
        <v>0.16544138599190744</v>
      </c>
      <c r="L838">
        <v>0.20827348463085321</v>
      </c>
      <c r="M838">
        <v>0.21560242704420687</v>
      </c>
      <c r="N838">
        <v>0.2</v>
      </c>
      <c r="O838">
        <v>0.17903723025847759</v>
      </c>
      <c r="P838">
        <v>0.12300406775544898</v>
      </c>
    </row>
    <row r="839" spans="1:16" x14ac:dyDescent="0.25">
      <c r="A839" s="38">
        <f>+COUNTIF($B$1:B839,ESTADISTICAS!B$9)</f>
        <v>25</v>
      </c>
      <c r="B839">
        <v>66</v>
      </c>
      <c r="C839">
        <v>66318</v>
      </c>
      <c r="D839" t="s">
        <v>1946</v>
      </c>
      <c r="E839">
        <v>7.7071290944123308E-2</v>
      </c>
      <c r="F839">
        <v>6.9523809523809529E-2</v>
      </c>
      <c r="G839">
        <v>1.532567049808429E-2</v>
      </c>
      <c r="H839">
        <v>1.4478764478764479E-2</v>
      </c>
      <c r="I839">
        <v>0</v>
      </c>
      <c r="J839">
        <v>0</v>
      </c>
      <c r="K839">
        <v>0</v>
      </c>
      <c r="L839">
        <v>3.1813361611876985E-2</v>
      </c>
      <c r="M839">
        <v>0</v>
      </c>
      <c r="N839">
        <v>1.092896174863388E-3</v>
      </c>
      <c r="O839">
        <v>3.662597114317425E-2</v>
      </c>
      <c r="P839">
        <v>0</v>
      </c>
    </row>
    <row r="840" spans="1:16" x14ac:dyDescent="0.25">
      <c r="A840" s="38">
        <f>+COUNTIF($B$1:B840,ESTADISTICAS!B$9)</f>
        <v>25</v>
      </c>
      <c r="B840">
        <v>66</v>
      </c>
      <c r="C840">
        <v>66383</v>
      </c>
      <c r="D840" t="s">
        <v>1947</v>
      </c>
      <c r="E840">
        <v>0.16959064327485379</v>
      </c>
      <c r="F840">
        <v>0.11834319526627218</v>
      </c>
      <c r="G840">
        <v>4.608294930875576E-3</v>
      </c>
      <c r="H840">
        <v>4.8231511254019296E-3</v>
      </c>
      <c r="I840">
        <v>0</v>
      </c>
      <c r="J840">
        <v>0</v>
      </c>
      <c r="K840">
        <v>0</v>
      </c>
      <c r="L840">
        <v>1.8484288354898336E-3</v>
      </c>
      <c r="M840">
        <v>0</v>
      </c>
      <c r="N840">
        <v>0</v>
      </c>
      <c r="O840">
        <v>4.142011834319527E-2</v>
      </c>
      <c r="P840">
        <v>0</v>
      </c>
    </row>
    <row r="841" spans="1:16" x14ac:dyDescent="0.25">
      <c r="A841" s="38">
        <f>+COUNTIF($B$1:B841,ESTADISTICAS!B$9)</f>
        <v>25</v>
      </c>
      <c r="B841">
        <v>66</v>
      </c>
      <c r="C841">
        <v>66400</v>
      </c>
      <c r="D841" t="s">
        <v>1948</v>
      </c>
      <c r="E841">
        <v>8.678955453149001E-2</v>
      </c>
      <c r="F841">
        <v>6.8181818181818177E-2</v>
      </c>
      <c r="G841">
        <v>4.9794084612504681E-2</v>
      </c>
      <c r="H841">
        <v>2.4344569288389514E-2</v>
      </c>
      <c r="I841">
        <v>1.5987818804720211E-2</v>
      </c>
      <c r="J841">
        <v>1.313248358439552E-2</v>
      </c>
      <c r="K841">
        <v>2.4044146629877809E-2</v>
      </c>
      <c r="L841">
        <v>2.2900763358778626E-2</v>
      </c>
      <c r="M841">
        <v>2.2113022113022112E-2</v>
      </c>
      <c r="N841">
        <v>1.6842105263157896E-3</v>
      </c>
      <c r="O841">
        <v>0</v>
      </c>
      <c r="P841">
        <v>0</v>
      </c>
    </row>
    <row r="842" spans="1:16" x14ac:dyDescent="0.25">
      <c r="A842" s="38">
        <f>+COUNTIF($B$1:B842,ESTADISTICAS!B$9)</f>
        <v>25</v>
      </c>
      <c r="B842">
        <v>66</v>
      </c>
      <c r="C842">
        <v>66440</v>
      </c>
      <c r="D842" t="s">
        <v>1949</v>
      </c>
      <c r="E842">
        <v>0.16592498410680229</v>
      </c>
      <c r="F842">
        <v>9.2297899427116484E-2</v>
      </c>
      <c r="G842">
        <v>1.2337662337662338E-2</v>
      </c>
      <c r="H842">
        <v>0</v>
      </c>
      <c r="I842">
        <v>0</v>
      </c>
      <c r="J842">
        <v>0</v>
      </c>
      <c r="K842">
        <v>0</v>
      </c>
      <c r="L842">
        <v>1.488095238095238E-3</v>
      </c>
      <c r="M842">
        <v>0</v>
      </c>
      <c r="N842">
        <v>7.874015748031496E-4</v>
      </c>
      <c r="O842">
        <v>0</v>
      </c>
      <c r="P842">
        <v>2.6960784313725492E-2</v>
      </c>
    </row>
    <row r="843" spans="1:16" x14ac:dyDescent="0.25">
      <c r="A843" s="38">
        <f>+COUNTIF($B$1:B843,ESTADISTICAS!B$9)</f>
        <v>25</v>
      </c>
      <c r="B843">
        <v>66</v>
      </c>
      <c r="C843">
        <v>66456</v>
      </c>
      <c r="D843" t="s">
        <v>1950</v>
      </c>
      <c r="E843">
        <v>9.057706355003653E-2</v>
      </c>
      <c r="F843">
        <v>0.1479663394109397</v>
      </c>
      <c r="G843">
        <v>9.4504021447721173E-2</v>
      </c>
      <c r="H843">
        <v>7.4675324675324672E-2</v>
      </c>
      <c r="I843">
        <v>0.13574660633484162</v>
      </c>
      <c r="J843">
        <v>8.8197146562905324E-2</v>
      </c>
      <c r="K843">
        <v>7.8930202217873446E-2</v>
      </c>
      <c r="L843">
        <v>0</v>
      </c>
      <c r="M843">
        <v>0</v>
      </c>
      <c r="N843">
        <v>0</v>
      </c>
      <c r="O843">
        <v>2.8928336620644313E-2</v>
      </c>
      <c r="P843">
        <v>0</v>
      </c>
    </row>
    <row r="844" spans="1:16" x14ac:dyDescent="0.25">
      <c r="A844" s="38">
        <f>+COUNTIF($B$1:B844,ESTADISTICAS!B$9)</f>
        <v>25</v>
      </c>
      <c r="B844">
        <v>66</v>
      </c>
      <c r="C844">
        <v>66572</v>
      </c>
      <c r="D844" t="s">
        <v>1951</v>
      </c>
      <c r="E844">
        <v>2.9498525073746312E-2</v>
      </c>
      <c r="F844">
        <v>2.104499274310595E-2</v>
      </c>
      <c r="G844">
        <v>8.5836909871244635E-3</v>
      </c>
      <c r="H844">
        <v>1.4378145219266715E-3</v>
      </c>
      <c r="I844">
        <v>0</v>
      </c>
      <c r="J844">
        <v>7.2306579898770787E-4</v>
      </c>
      <c r="K844">
        <v>0</v>
      </c>
      <c r="L844">
        <v>1.2354651162790697E-2</v>
      </c>
      <c r="M844">
        <v>2.4087591240875911E-2</v>
      </c>
      <c r="N844">
        <v>1.167883211678832E-2</v>
      </c>
      <c r="O844">
        <v>1.0940919037199124E-2</v>
      </c>
      <c r="P844">
        <v>1.0181818181818183E-2</v>
      </c>
    </row>
    <row r="845" spans="1:16" x14ac:dyDescent="0.25">
      <c r="A845" s="38">
        <f>+COUNTIF($B$1:B845,ESTADISTICAS!B$9)</f>
        <v>25</v>
      </c>
      <c r="B845">
        <v>66</v>
      </c>
      <c r="C845">
        <v>66594</v>
      </c>
      <c r="D845" t="s">
        <v>1952</v>
      </c>
      <c r="E845">
        <v>0.10547184773988898</v>
      </c>
      <c r="F845">
        <v>0.11562998405103668</v>
      </c>
      <c r="G845">
        <v>9.0653830726032891E-2</v>
      </c>
      <c r="H845">
        <v>8.2275890298812937E-2</v>
      </c>
      <c r="I845">
        <v>6.4691151919866449E-2</v>
      </c>
      <c r="J845">
        <v>9.7914005959982963E-3</v>
      </c>
      <c r="K845">
        <v>1.4892685063512922E-2</v>
      </c>
      <c r="L845">
        <v>6.2667860340196958E-3</v>
      </c>
      <c r="M845">
        <v>4.9482681061628429E-3</v>
      </c>
      <c r="N845">
        <v>1.7824497257769651E-2</v>
      </c>
      <c r="O845">
        <v>4.3478260869565216E-2</v>
      </c>
      <c r="P845">
        <v>2.0910780669144983E-2</v>
      </c>
    </row>
    <row r="846" spans="1:16" x14ac:dyDescent="0.25">
      <c r="A846" s="38">
        <f>+COUNTIF($B$1:B846,ESTADISTICAS!B$9)</f>
        <v>25</v>
      </c>
      <c r="B846">
        <v>66</v>
      </c>
      <c r="C846">
        <v>66682</v>
      </c>
      <c r="D846" t="s">
        <v>1953</v>
      </c>
      <c r="E846">
        <v>0.28301043219076005</v>
      </c>
      <c r="F846">
        <v>0.26006191950464397</v>
      </c>
      <c r="G846">
        <v>0.22955145118733508</v>
      </c>
      <c r="H846">
        <v>0.24981620349948536</v>
      </c>
      <c r="I846">
        <v>0.23744224176479356</v>
      </c>
      <c r="J846">
        <v>0.23824640967498109</v>
      </c>
      <c r="K846">
        <v>0.20243039532379634</v>
      </c>
      <c r="L846">
        <v>0.21459899749373434</v>
      </c>
      <c r="M846">
        <v>0.17361553150859324</v>
      </c>
      <c r="N846">
        <v>0.17667958656330748</v>
      </c>
      <c r="O846">
        <v>0.16688589279842156</v>
      </c>
      <c r="P846">
        <v>0.20966929662581837</v>
      </c>
    </row>
    <row r="847" spans="1:16" x14ac:dyDescent="0.25">
      <c r="A847" s="38">
        <f>+COUNTIF($B$1:B847,ESTADISTICAS!B$9)</f>
        <v>25</v>
      </c>
      <c r="B847">
        <v>66</v>
      </c>
      <c r="C847">
        <v>66687</v>
      </c>
      <c r="D847" t="s">
        <v>1954</v>
      </c>
      <c r="E847">
        <v>4.5415595544130251E-2</v>
      </c>
      <c r="F847">
        <v>1.5450643776824034E-2</v>
      </c>
      <c r="G847">
        <v>0</v>
      </c>
      <c r="H847">
        <v>0</v>
      </c>
      <c r="I847">
        <v>2.8444444444444446E-2</v>
      </c>
      <c r="J847">
        <v>3.3605812897366028E-2</v>
      </c>
      <c r="K847">
        <v>3.0303030303030304E-2</v>
      </c>
      <c r="L847">
        <v>8.7976539589442824E-3</v>
      </c>
      <c r="M847">
        <v>0</v>
      </c>
      <c r="N847">
        <v>1.0309278350515464E-3</v>
      </c>
      <c r="O847">
        <v>0</v>
      </c>
      <c r="P847">
        <v>0</v>
      </c>
    </row>
    <row r="848" spans="1:16" x14ac:dyDescent="0.25">
      <c r="A848" s="38">
        <f>+COUNTIF($B$1:B848,ESTADISTICAS!B$9)</f>
        <v>25</v>
      </c>
      <c r="B848">
        <v>68</v>
      </c>
      <c r="C848">
        <v>68001</v>
      </c>
      <c r="D848" t="s">
        <v>1955</v>
      </c>
      <c r="E848">
        <v>1.4603255134345321</v>
      </c>
      <c r="F848">
        <v>1.5665408449567024</v>
      </c>
      <c r="G848">
        <v>1.5776869981687562</v>
      </c>
      <c r="H848">
        <v>1.6409788752154568</v>
      </c>
      <c r="I848">
        <v>1.674954069813883</v>
      </c>
      <c r="J848">
        <v>1.7195961450206516</v>
      </c>
      <c r="K848">
        <v>1.6988967943080981</v>
      </c>
      <c r="L848">
        <v>1.6597132990684227</v>
      </c>
      <c r="M848">
        <v>1.6373897066246694</v>
      </c>
      <c r="N848">
        <v>1.6015265621819663</v>
      </c>
      <c r="O848">
        <v>1.6410203534530756</v>
      </c>
      <c r="P848">
        <v>1.7043884770889488</v>
      </c>
    </row>
    <row r="849" spans="1:16" x14ac:dyDescent="0.25">
      <c r="A849" s="38">
        <f>+COUNTIF($B$1:B849,ESTADISTICAS!B$9)</f>
        <v>25</v>
      </c>
      <c r="B849">
        <v>68</v>
      </c>
      <c r="C849">
        <v>68013</v>
      </c>
      <c r="D849" t="s">
        <v>1956</v>
      </c>
      <c r="E849">
        <v>6.369426751592357E-3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</row>
    <row r="850" spans="1:16" x14ac:dyDescent="0.25">
      <c r="A850" s="38">
        <f>+COUNTIF($B$1:B850,ESTADISTICAS!B$9)</f>
        <v>25</v>
      </c>
      <c r="B850">
        <v>68</v>
      </c>
      <c r="C850">
        <v>68020</v>
      </c>
      <c r="D850" t="s">
        <v>1551</v>
      </c>
      <c r="E850">
        <v>0.34124629080118696</v>
      </c>
      <c r="F850">
        <v>0.20183486238532111</v>
      </c>
      <c r="G850">
        <v>3.1545741324921135E-3</v>
      </c>
      <c r="H850">
        <v>3.2258064516129032E-3</v>
      </c>
      <c r="I850">
        <v>0</v>
      </c>
      <c r="J850">
        <v>0</v>
      </c>
      <c r="K850">
        <v>3.4843205574912892E-3</v>
      </c>
      <c r="L850">
        <v>9.0252707581227443E-2</v>
      </c>
      <c r="M850">
        <v>0</v>
      </c>
      <c r="N850">
        <v>7.4349442379182153E-3</v>
      </c>
      <c r="O850">
        <v>0</v>
      </c>
      <c r="P850">
        <v>0</v>
      </c>
    </row>
    <row r="851" spans="1:16" x14ac:dyDescent="0.25">
      <c r="A851" s="38">
        <f>+COUNTIF($B$1:B851,ESTADISTICAS!B$9)</f>
        <v>25</v>
      </c>
      <c r="B851">
        <v>68</v>
      </c>
      <c r="C851">
        <v>68051</v>
      </c>
      <c r="D851" t="s">
        <v>1957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5.6022408963585435E-3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</row>
    <row r="852" spans="1:16" x14ac:dyDescent="0.25">
      <c r="A852" s="38">
        <f>+COUNTIF($B$1:B852,ESTADISTICAS!B$9)</f>
        <v>25</v>
      </c>
      <c r="B852">
        <v>68</v>
      </c>
      <c r="C852">
        <v>68077</v>
      </c>
      <c r="D852" t="s">
        <v>1245</v>
      </c>
      <c r="E852">
        <v>0.25659574468085106</v>
      </c>
      <c r="F852">
        <v>0.19214876033057851</v>
      </c>
      <c r="G852">
        <v>0.12190247801758593</v>
      </c>
      <c r="H852">
        <v>0.13723196881091618</v>
      </c>
      <c r="I852">
        <v>9.8234842670759784E-2</v>
      </c>
      <c r="J852">
        <v>7.0556826849733023E-2</v>
      </c>
      <c r="K852">
        <v>2.4809160305343511E-2</v>
      </c>
      <c r="L852">
        <v>3.8051750380517502E-4</v>
      </c>
      <c r="M852">
        <v>0</v>
      </c>
      <c r="N852">
        <v>1.3983371126228269E-2</v>
      </c>
      <c r="O852">
        <v>0.16213151927437641</v>
      </c>
      <c r="P852">
        <v>0</v>
      </c>
    </row>
    <row r="853" spans="1:16" x14ac:dyDescent="0.25">
      <c r="A853" s="38">
        <f>+COUNTIF($B$1:B853,ESTADISTICAS!B$9)</f>
        <v>25</v>
      </c>
      <c r="B853">
        <v>68</v>
      </c>
      <c r="C853">
        <v>68079</v>
      </c>
      <c r="D853" t="s">
        <v>1958</v>
      </c>
      <c r="E853">
        <v>4.1666666666666664E-2</v>
      </c>
      <c r="F853">
        <v>0.16103896103896104</v>
      </c>
      <c r="G853">
        <v>0.10326797385620914</v>
      </c>
      <c r="H853">
        <v>5.867014341590613E-2</v>
      </c>
      <c r="I853">
        <v>0</v>
      </c>
      <c r="J853">
        <v>2.0969855832241154E-2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</row>
    <row r="854" spans="1:16" x14ac:dyDescent="0.25">
      <c r="A854" s="38">
        <f>+COUNTIF($B$1:B854,ESTADISTICAS!B$9)</f>
        <v>25</v>
      </c>
      <c r="B854">
        <v>68</v>
      </c>
      <c r="C854">
        <v>68081</v>
      </c>
      <c r="D854" t="s">
        <v>1959</v>
      </c>
      <c r="E854">
        <v>0.23219118917362511</v>
      </c>
      <c r="F854">
        <v>0.49044695622238799</v>
      </c>
      <c r="G854">
        <v>0.48257111785244117</v>
      </c>
      <c r="H854">
        <v>0.60783978089695312</v>
      </c>
      <c r="I854">
        <v>0.58200455580865607</v>
      </c>
      <c r="J854">
        <v>0.61791726105563483</v>
      </c>
      <c r="K854">
        <v>0.62757237030667812</v>
      </c>
      <c r="L854">
        <v>0.61762328213419559</v>
      </c>
      <c r="M854">
        <v>0.61264891380518571</v>
      </c>
      <c r="N854">
        <v>0.59597741707833451</v>
      </c>
      <c r="O854">
        <v>0.65664011413625012</v>
      </c>
      <c r="P854">
        <v>0.60934105720492393</v>
      </c>
    </row>
    <row r="855" spans="1:16" x14ac:dyDescent="0.25">
      <c r="A855" s="38">
        <f>+COUNTIF($B$1:B855,ESTADISTICAS!B$9)</f>
        <v>25</v>
      </c>
      <c r="B855">
        <v>68</v>
      </c>
      <c r="C855">
        <v>68092</v>
      </c>
      <c r="D855" t="s">
        <v>1249</v>
      </c>
      <c r="E855">
        <v>0</v>
      </c>
      <c r="F855">
        <v>0</v>
      </c>
      <c r="G855">
        <v>2.004008016032064E-3</v>
      </c>
      <c r="H855">
        <v>1.984126984126984E-3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</row>
    <row r="856" spans="1:16" x14ac:dyDescent="0.25">
      <c r="A856" s="38">
        <f>+COUNTIF($B$1:B856,ESTADISTICAS!B$9)</f>
        <v>25</v>
      </c>
      <c r="B856">
        <v>68</v>
      </c>
      <c r="C856">
        <v>68101</v>
      </c>
      <c r="D856" t="s">
        <v>2093</v>
      </c>
      <c r="E856">
        <v>2.6138279932546374E-2</v>
      </c>
      <c r="F856">
        <v>0</v>
      </c>
      <c r="G856">
        <v>0</v>
      </c>
      <c r="H856">
        <v>0</v>
      </c>
      <c r="I856">
        <v>0</v>
      </c>
      <c r="J856">
        <v>2.0222446916076846E-3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</row>
    <row r="857" spans="1:16" x14ac:dyDescent="0.25">
      <c r="A857" s="38">
        <f>+COUNTIF($B$1:B857,ESTADISTICAS!B$9)</f>
        <v>25</v>
      </c>
      <c r="B857">
        <v>68</v>
      </c>
      <c r="C857">
        <v>68121</v>
      </c>
      <c r="D857" t="s">
        <v>1650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7.3529411764705881E-3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</row>
    <row r="858" spans="1:16" x14ac:dyDescent="0.25">
      <c r="A858" s="38">
        <f>+COUNTIF($B$1:B858,ESTADISTICAS!B$9)</f>
        <v>25</v>
      </c>
      <c r="B858">
        <v>68</v>
      </c>
      <c r="C858">
        <v>68132</v>
      </c>
      <c r="D858" t="s">
        <v>1960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</row>
    <row r="859" spans="1:16" x14ac:dyDescent="0.25">
      <c r="A859" s="38">
        <f>+COUNTIF($B$1:B859,ESTADISTICAS!B$9)</f>
        <v>25</v>
      </c>
      <c r="B859">
        <v>68</v>
      </c>
      <c r="C859">
        <v>68147</v>
      </c>
      <c r="D859" t="s">
        <v>1961</v>
      </c>
      <c r="E859">
        <v>0.12447257383966245</v>
      </c>
      <c r="F859">
        <v>0.13191489361702127</v>
      </c>
      <c r="G859">
        <v>0.12205567451820129</v>
      </c>
      <c r="H859">
        <v>8.8362068965517238E-2</v>
      </c>
      <c r="I859">
        <v>3.2822757111597371E-2</v>
      </c>
      <c r="J859">
        <v>2.2172949002217295E-3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</row>
    <row r="860" spans="1:16" x14ac:dyDescent="0.25">
      <c r="A860" s="38">
        <f>+COUNTIF($B$1:B860,ESTADISTICAS!B$9)</f>
        <v>25</v>
      </c>
      <c r="B860">
        <v>68</v>
      </c>
      <c r="C860">
        <v>68152</v>
      </c>
      <c r="D860" t="s">
        <v>1962</v>
      </c>
      <c r="E860">
        <v>0</v>
      </c>
      <c r="F860">
        <v>7.2319201995012475E-2</v>
      </c>
      <c r="G860">
        <v>5.6410256410256411E-2</v>
      </c>
      <c r="H860">
        <v>2.8350515463917526E-2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</row>
    <row r="861" spans="1:16" x14ac:dyDescent="0.25">
      <c r="A861" s="38">
        <f>+COUNTIF($B$1:B861,ESTADISTICAS!B$9)</f>
        <v>25</v>
      </c>
      <c r="B861">
        <v>68</v>
      </c>
      <c r="C861">
        <v>68160</v>
      </c>
      <c r="D861" t="s">
        <v>1963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</row>
    <row r="862" spans="1:16" x14ac:dyDescent="0.25">
      <c r="A862" s="38">
        <f>+COUNTIF($B$1:B862,ESTADISTICAS!B$9)</f>
        <v>25</v>
      </c>
      <c r="B862">
        <v>68</v>
      </c>
      <c r="C862">
        <v>68162</v>
      </c>
      <c r="D862" t="s">
        <v>1964</v>
      </c>
      <c r="E862">
        <v>5.4290718038528897E-2</v>
      </c>
      <c r="F862">
        <v>0.16027874564459929</v>
      </c>
      <c r="G862">
        <v>9.8073555166374782E-2</v>
      </c>
      <c r="H862">
        <v>8.9965397923875437E-2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</row>
    <row r="863" spans="1:16" x14ac:dyDescent="0.25">
      <c r="A863" s="38">
        <f>+COUNTIF($B$1:B863,ESTADISTICAS!B$9)</f>
        <v>25</v>
      </c>
      <c r="B863">
        <v>68</v>
      </c>
      <c r="C863">
        <v>68167</v>
      </c>
      <c r="D863" t="s">
        <v>1965</v>
      </c>
      <c r="E863">
        <v>6.8520357497517378E-2</v>
      </c>
      <c r="F863">
        <v>8.2917082917082913E-2</v>
      </c>
      <c r="G863">
        <v>6.2937062937062943E-2</v>
      </c>
      <c r="H863">
        <v>3.8229376257545272E-2</v>
      </c>
      <c r="I863">
        <v>0</v>
      </c>
      <c r="J863">
        <v>9.4438614900314802E-3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</row>
    <row r="864" spans="1:16" x14ac:dyDescent="0.25">
      <c r="A864" s="38">
        <f>+COUNTIF($B$1:B864,ESTADISTICAS!B$9)</f>
        <v>25</v>
      </c>
      <c r="B864">
        <v>68</v>
      </c>
      <c r="C864">
        <v>68169</v>
      </c>
      <c r="D864" t="s">
        <v>1966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</row>
    <row r="865" spans="1:16" x14ac:dyDescent="0.25">
      <c r="A865" s="38">
        <f>+COUNTIF($B$1:B865,ESTADISTICAS!B$9)</f>
        <v>25</v>
      </c>
      <c r="B865">
        <v>68</v>
      </c>
      <c r="C865">
        <v>68176</v>
      </c>
      <c r="D865" t="s">
        <v>2352</v>
      </c>
      <c r="E865">
        <v>0</v>
      </c>
      <c r="F865">
        <v>0</v>
      </c>
      <c r="G865">
        <v>0.1336206896551724</v>
      </c>
      <c r="H865">
        <v>9.0517241379310345E-2</v>
      </c>
      <c r="I865">
        <v>7.2961373390557943E-2</v>
      </c>
      <c r="J865">
        <v>9.0909090909090912E-2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</row>
    <row r="866" spans="1:16" x14ac:dyDescent="0.25">
      <c r="A866" s="38">
        <f>+COUNTIF($B$1:B866,ESTADISTICAS!B$9)</f>
        <v>25</v>
      </c>
      <c r="B866">
        <v>68</v>
      </c>
      <c r="C866">
        <v>68179</v>
      </c>
      <c r="D866" t="s">
        <v>1967</v>
      </c>
      <c r="E866">
        <v>0</v>
      </c>
      <c r="F866">
        <v>0.10327455919395466</v>
      </c>
      <c r="G866">
        <v>0.10353535353535354</v>
      </c>
      <c r="H866">
        <v>7.3417721518987344E-2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</row>
    <row r="867" spans="1:16" x14ac:dyDescent="0.25">
      <c r="A867" s="38">
        <f>+COUNTIF($B$1:B867,ESTADISTICAS!B$9)</f>
        <v>25</v>
      </c>
      <c r="B867">
        <v>68</v>
      </c>
      <c r="C867">
        <v>68190</v>
      </c>
      <c r="D867" t="s">
        <v>1968</v>
      </c>
      <c r="E867">
        <v>0.11382419233658903</v>
      </c>
      <c r="F867">
        <v>5.5968827488487423E-2</v>
      </c>
      <c r="G867">
        <v>2.5624178712220762E-2</v>
      </c>
      <c r="H867">
        <v>8.6956521739130436E-3</v>
      </c>
      <c r="I867">
        <v>6.936067551266586E-3</v>
      </c>
      <c r="J867">
        <v>3.8713519952352591E-3</v>
      </c>
      <c r="K867">
        <v>0</v>
      </c>
      <c r="L867">
        <v>0</v>
      </c>
      <c r="M867">
        <v>0</v>
      </c>
      <c r="N867">
        <v>2.6860059092130003E-4</v>
      </c>
      <c r="O867">
        <v>0</v>
      </c>
      <c r="P867">
        <v>0</v>
      </c>
    </row>
    <row r="868" spans="1:16" x14ac:dyDescent="0.25">
      <c r="A868" s="38">
        <f>+COUNTIF($B$1:B868,ESTADISTICAS!B$9)</f>
        <v>25</v>
      </c>
      <c r="B868">
        <v>68</v>
      </c>
      <c r="C868">
        <v>68207</v>
      </c>
      <c r="D868" t="s">
        <v>1266</v>
      </c>
      <c r="E868">
        <v>7.3770491803278687E-2</v>
      </c>
      <c r="F868">
        <v>7.43801652892562E-2</v>
      </c>
      <c r="G868">
        <v>6.8322981366459631E-2</v>
      </c>
      <c r="H868">
        <v>4.9484536082474224E-2</v>
      </c>
      <c r="I868">
        <v>2.9473684210526315E-2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</row>
    <row r="869" spans="1:16" x14ac:dyDescent="0.25">
      <c r="A869" s="38">
        <f>+COUNTIF($B$1:B869,ESTADISTICAS!B$9)</f>
        <v>25</v>
      </c>
      <c r="B869">
        <v>68</v>
      </c>
      <c r="C869">
        <v>68209</v>
      </c>
      <c r="D869" t="s">
        <v>1969</v>
      </c>
      <c r="E869">
        <v>0.12345679012345678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</row>
    <row r="870" spans="1:16" x14ac:dyDescent="0.25">
      <c r="A870" s="38">
        <f>+COUNTIF($B$1:B870,ESTADISTICAS!B$9)</f>
        <v>25</v>
      </c>
      <c r="B870">
        <v>68</v>
      </c>
      <c r="C870">
        <v>68211</v>
      </c>
      <c r="D870" t="s">
        <v>1970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7.7220077220077222E-3</v>
      </c>
      <c r="K870">
        <v>0</v>
      </c>
      <c r="L870">
        <v>4.1493775933609959E-3</v>
      </c>
      <c r="M870">
        <v>0</v>
      </c>
      <c r="N870">
        <v>0</v>
      </c>
      <c r="O870">
        <v>0</v>
      </c>
      <c r="P870">
        <v>0</v>
      </c>
    </row>
    <row r="871" spans="1:16" x14ac:dyDescent="0.25">
      <c r="A871" s="38">
        <f>+COUNTIF($B$1:B871,ESTADISTICAS!B$9)</f>
        <v>25</v>
      </c>
      <c r="B871">
        <v>68</v>
      </c>
      <c r="C871">
        <v>68217</v>
      </c>
      <c r="D871" t="s">
        <v>1971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</row>
    <row r="872" spans="1:16" x14ac:dyDescent="0.25">
      <c r="A872" s="38">
        <f>+COUNTIF($B$1:B872,ESTADISTICAS!B$9)</f>
        <v>25</v>
      </c>
      <c r="B872">
        <v>68</v>
      </c>
      <c r="C872">
        <v>68229</v>
      </c>
      <c r="D872" t="s">
        <v>1972</v>
      </c>
      <c r="E872">
        <v>0</v>
      </c>
      <c r="F872">
        <v>6.820461384152457E-2</v>
      </c>
      <c r="G872">
        <v>9.2721834496510475E-2</v>
      </c>
      <c r="H872">
        <v>8.5487077534791248E-2</v>
      </c>
      <c r="I872">
        <v>1.8886679920477135E-2</v>
      </c>
      <c r="J872">
        <v>0.02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</row>
    <row r="873" spans="1:16" x14ac:dyDescent="0.25">
      <c r="A873" s="38">
        <f>+COUNTIF($B$1:B873,ESTADISTICAS!B$9)</f>
        <v>25</v>
      </c>
      <c r="B873">
        <v>68</v>
      </c>
      <c r="C873">
        <v>68235</v>
      </c>
      <c r="D873" t="s">
        <v>1973</v>
      </c>
      <c r="E873">
        <v>1.9241982507288629E-2</v>
      </c>
      <c r="F873">
        <v>2.8752156411730879E-2</v>
      </c>
      <c r="G873">
        <v>2.3782559456398639E-2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</row>
    <row r="874" spans="1:16" x14ac:dyDescent="0.25">
      <c r="A874" s="38">
        <f>+COUNTIF($B$1:B874,ESTADISTICAS!B$9)</f>
        <v>25</v>
      </c>
      <c r="B874">
        <v>68</v>
      </c>
      <c r="C874">
        <v>68245</v>
      </c>
      <c r="D874" t="s">
        <v>1974</v>
      </c>
      <c r="E874">
        <v>0</v>
      </c>
      <c r="F874">
        <v>0.14942528735632185</v>
      </c>
      <c r="G874">
        <v>0.15028901734104047</v>
      </c>
      <c r="H874">
        <v>0.11976047904191617</v>
      </c>
      <c r="I874">
        <v>0</v>
      </c>
      <c r="J874">
        <v>6.369426751592357E-3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</row>
    <row r="875" spans="1:16" x14ac:dyDescent="0.25">
      <c r="A875" s="38">
        <f>+COUNTIF($B$1:B875,ESTADISTICAS!B$9)</f>
        <v>25</v>
      </c>
      <c r="B875">
        <v>68</v>
      </c>
      <c r="C875">
        <v>68250</v>
      </c>
      <c r="D875" t="s">
        <v>1385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7.6481835564053535E-3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</row>
    <row r="876" spans="1:16" x14ac:dyDescent="0.25">
      <c r="A876" s="38">
        <f>+COUNTIF($B$1:B876,ESTADISTICAS!B$9)</f>
        <v>25</v>
      </c>
      <c r="B876">
        <v>68</v>
      </c>
      <c r="C876">
        <v>68255</v>
      </c>
      <c r="D876" t="s">
        <v>1975</v>
      </c>
      <c r="E876">
        <v>0.15050167224080269</v>
      </c>
      <c r="F876">
        <v>0.17816091954022989</v>
      </c>
      <c r="G876">
        <v>0.22712680577849118</v>
      </c>
      <c r="H876">
        <v>0.21236133122028525</v>
      </c>
      <c r="I876">
        <v>0.14647664291369755</v>
      </c>
      <c r="J876">
        <v>8.088818398096749E-2</v>
      </c>
      <c r="K876">
        <v>0.10192616372391654</v>
      </c>
      <c r="L876">
        <v>0.15403422982885084</v>
      </c>
      <c r="M876">
        <v>0.16152597402597402</v>
      </c>
      <c r="N876">
        <v>0.14158576051779936</v>
      </c>
      <c r="O876">
        <v>0.16139497161394972</v>
      </c>
      <c r="P876">
        <v>0.15203252032520326</v>
      </c>
    </row>
    <row r="877" spans="1:16" x14ac:dyDescent="0.25">
      <c r="A877" s="38">
        <f>+COUNTIF($B$1:B877,ESTADISTICAS!B$9)</f>
        <v>25</v>
      </c>
      <c r="B877">
        <v>68</v>
      </c>
      <c r="C877">
        <v>68264</v>
      </c>
      <c r="D877" t="s">
        <v>1976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8.8495575221238937E-3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</row>
    <row r="878" spans="1:16" x14ac:dyDescent="0.25">
      <c r="A878" s="38">
        <f>+COUNTIF($B$1:B878,ESTADISTICAS!B$9)</f>
        <v>25</v>
      </c>
      <c r="B878">
        <v>68</v>
      </c>
      <c r="C878">
        <v>68266</v>
      </c>
      <c r="D878" t="s">
        <v>1977</v>
      </c>
      <c r="E878">
        <v>0.15064102564102563</v>
      </c>
      <c r="F878">
        <v>0.11038961038961038</v>
      </c>
      <c r="G878">
        <v>0.14238410596026491</v>
      </c>
      <c r="H878">
        <v>0.11666666666666667</v>
      </c>
      <c r="I878">
        <v>9.7315436241610737E-2</v>
      </c>
      <c r="J878">
        <v>4.0955631399317405E-2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</row>
    <row r="879" spans="1:16" x14ac:dyDescent="0.25">
      <c r="A879" s="38">
        <f>+COUNTIF($B$1:B879,ESTADISTICAS!B$9)</f>
        <v>25</v>
      </c>
      <c r="B879">
        <v>68</v>
      </c>
      <c r="C879">
        <v>68271</v>
      </c>
      <c r="D879" t="s">
        <v>1978</v>
      </c>
      <c r="E879">
        <v>0.14203454894433781</v>
      </c>
      <c r="F879">
        <v>0.11741682974559686</v>
      </c>
      <c r="G879">
        <v>7.4446680080482899E-2</v>
      </c>
      <c r="H879">
        <v>4.4624746450304259E-2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</row>
    <row r="880" spans="1:16" x14ac:dyDescent="0.25">
      <c r="A880" s="38">
        <f>+COUNTIF($B$1:B880,ESTADISTICAS!B$9)</f>
        <v>25</v>
      </c>
      <c r="B880">
        <v>68</v>
      </c>
      <c r="C880">
        <v>68276</v>
      </c>
      <c r="D880" t="s">
        <v>1979</v>
      </c>
      <c r="E880">
        <v>5.1892263413376861E-2</v>
      </c>
      <c r="F880">
        <v>5.7330508474576269E-2</v>
      </c>
      <c r="G880">
        <v>6.6410009624639083E-2</v>
      </c>
      <c r="H880">
        <v>7.373862696443341E-2</v>
      </c>
      <c r="I880">
        <v>8.4248934076746468E-2</v>
      </c>
      <c r="J880">
        <v>8.2448979591836738E-2</v>
      </c>
      <c r="K880">
        <v>7.7885046234062491E-2</v>
      </c>
      <c r="L880">
        <v>9.0990696915292962E-2</v>
      </c>
      <c r="M880">
        <v>9.2327064462407085E-2</v>
      </c>
      <c r="N880">
        <v>7.7095199349064281E-2</v>
      </c>
      <c r="O880">
        <v>8.0432911081047845E-2</v>
      </c>
      <c r="P880">
        <v>1.4676367285499247E-2</v>
      </c>
    </row>
    <row r="881" spans="1:16" x14ac:dyDescent="0.25">
      <c r="A881" s="38">
        <f>+COUNTIF($B$1:B881,ESTADISTICAS!B$9)</f>
        <v>25</v>
      </c>
      <c r="B881">
        <v>68</v>
      </c>
      <c r="C881">
        <v>68296</v>
      </c>
      <c r="D881" t="s">
        <v>1980</v>
      </c>
      <c r="E881">
        <v>0</v>
      </c>
      <c r="F881">
        <v>0.12446351931330472</v>
      </c>
      <c r="G881">
        <v>0.13100436681222707</v>
      </c>
      <c r="H881">
        <v>7.9646017699115043E-2</v>
      </c>
      <c r="I881">
        <v>0</v>
      </c>
      <c r="J881">
        <v>1.8181818181818181E-2</v>
      </c>
      <c r="K881">
        <v>0</v>
      </c>
      <c r="L881">
        <v>5.0000000000000001E-3</v>
      </c>
      <c r="M881">
        <v>0</v>
      </c>
      <c r="N881">
        <v>0</v>
      </c>
      <c r="O881">
        <v>0</v>
      </c>
      <c r="P881">
        <v>0</v>
      </c>
    </row>
    <row r="882" spans="1:16" x14ac:dyDescent="0.25">
      <c r="A882" s="38">
        <f>+COUNTIF($B$1:B882,ESTADISTICAS!B$9)</f>
        <v>25</v>
      </c>
      <c r="B882">
        <v>68</v>
      </c>
      <c r="C882">
        <v>68298</v>
      </c>
      <c r="D882" t="s">
        <v>2353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6.6666666666666671E-3</v>
      </c>
      <c r="M882">
        <v>0</v>
      </c>
      <c r="N882">
        <v>0</v>
      </c>
      <c r="O882">
        <v>0</v>
      </c>
      <c r="P882">
        <v>0</v>
      </c>
    </row>
    <row r="883" spans="1:16" x14ac:dyDescent="0.25">
      <c r="A883" s="38">
        <f>+COUNTIF($B$1:B883,ESTADISTICAS!B$9)</f>
        <v>25</v>
      </c>
      <c r="B883">
        <v>68</v>
      </c>
      <c r="C883">
        <v>68307</v>
      </c>
      <c r="D883" t="s">
        <v>1982</v>
      </c>
      <c r="E883">
        <v>0.14316030035912505</v>
      </c>
      <c r="F883">
        <v>0.16957903097696583</v>
      </c>
      <c r="G883">
        <v>0.16389768951394793</v>
      </c>
      <c r="H883">
        <v>0.19424352019288729</v>
      </c>
      <c r="I883">
        <v>0.20858578395152949</v>
      </c>
      <c r="J883">
        <v>0.21547888248595812</v>
      </c>
      <c r="K883">
        <v>0.21292281006071118</v>
      </c>
      <c r="L883">
        <v>0.25560344827586207</v>
      </c>
      <c r="M883">
        <v>0.20168969714326626</v>
      </c>
      <c r="N883">
        <v>0.22574943438914027</v>
      </c>
      <c r="O883">
        <v>0.24520586576424139</v>
      </c>
      <c r="P883">
        <v>0.19623290123898876</v>
      </c>
    </row>
    <row r="884" spans="1:16" x14ac:dyDescent="0.25">
      <c r="A884" s="38">
        <f>+COUNTIF($B$1:B884,ESTADISTICAS!B$9)</f>
        <v>25</v>
      </c>
      <c r="B884">
        <v>68</v>
      </c>
      <c r="C884">
        <v>68318</v>
      </c>
      <c r="D884" t="s">
        <v>1983</v>
      </c>
      <c r="E884">
        <v>9.6339113680154135E-3</v>
      </c>
      <c r="F884">
        <v>0</v>
      </c>
      <c r="G884">
        <v>0.1111111111111111</v>
      </c>
      <c r="H884">
        <v>7.7946768060836502E-2</v>
      </c>
      <c r="I884">
        <v>5.9615384615384619E-2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</row>
    <row r="885" spans="1:16" x14ac:dyDescent="0.25">
      <c r="A885" s="38">
        <f>+COUNTIF($B$1:B885,ESTADISTICAS!B$9)</f>
        <v>25</v>
      </c>
      <c r="B885">
        <v>68</v>
      </c>
      <c r="C885">
        <v>68320</v>
      </c>
      <c r="D885" t="s">
        <v>1281</v>
      </c>
      <c r="E885">
        <v>0</v>
      </c>
      <c r="F885">
        <v>0.10178117048346055</v>
      </c>
      <c r="G885">
        <v>0.1640625</v>
      </c>
      <c r="H885">
        <v>0.14745308310991956</v>
      </c>
      <c r="I885">
        <v>4.1322314049586778E-2</v>
      </c>
      <c r="J885">
        <v>2.8985507246376812E-3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</row>
    <row r="886" spans="1:16" x14ac:dyDescent="0.25">
      <c r="A886" s="38">
        <f>+COUNTIF($B$1:B886,ESTADISTICAS!B$9)</f>
        <v>25</v>
      </c>
      <c r="B886">
        <v>68</v>
      </c>
      <c r="C886">
        <v>68322</v>
      </c>
      <c r="D886" t="s">
        <v>1984</v>
      </c>
      <c r="E886">
        <v>0.19879518072289157</v>
      </c>
      <c r="F886">
        <v>0.125</v>
      </c>
      <c r="G886">
        <v>9.5505617977528087E-2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</row>
    <row r="887" spans="1:16" x14ac:dyDescent="0.25">
      <c r="A887" s="38">
        <f>+COUNTIF($B$1:B887,ESTADISTICAS!B$9)</f>
        <v>25</v>
      </c>
      <c r="B887">
        <v>68</v>
      </c>
      <c r="C887">
        <v>68324</v>
      </c>
      <c r="D887" t="s">
        <v>1985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</row>
    <row r="888" spans="1:16" x14ac:dyDescent="0.25">
      <c r="A888" s="38">
        <f>+COUNTIF($B$1:B888,ESTADISTICAS!B$9)</f>
        <v>25</v>
      </c>
      <c r="B888">
        <v>68</v>
      </c>
      <c r="C888">
        <v>68327</v>
      </c>
      <c r="D888" t="s">
        <v>1986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4.4742729306487695E-3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</row>
    <row r="889" spans="1:16" x14ac:dyDescent="0.25">
      <c r="A889" s="38">
        <f>+COUNTIF($B$1:B889,ESTADISTICAS!B$9)</f>
        <v>25</v>
      </c>
      <c r="B889">
        <v>68</v>
      </c>
      <c r="C889">
        <v>68344</v>
      </c>
      <c r="D889" t="s">
        <v>1987</v>
      </c>
      <c r="E889">
        <v>0.15577889447236182</v>
      </c>
      <c r="F889">
        <v>0.155</v>
      </c>
      <c r="G889">
        <v>0.16494845360824742</v>
      </c>
      <c r="H889">
        <v>0.16580310880829016</v>
      </c>
      <c r="I889">
        <v>0</v>
      </c>
      <c r="J889">
        <v>1.06951871657754E-2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</row>
    <row r="890" spans="1:16" x14ac:dyDescent="0.25">
      <c r="A890" s="38">
        <f>+COUNTIF($B$1:B890,ESTADISTICAS!B$9)</f>
        <v>25</v>
      </c>
      <c r="B890">
        <v>68</v>
      </c>
      <c r="C890">
        <v>68368</v>
      </c>
      <c r="D890" t="s">
        <v>1988</v>
      </c>
      <c r="E890">
        <v>0.11481481481481481</v>
      </c>
      <c r="F890">
        <v>0</v>
      </c>
      <c r="G890">
        <v>0</v>
      </c>
      <c r="H890">
        <v>0</v>
      </c>
      <c r="I890">
        <v>0</v>
      </c>
      <c r="J890">
        <v>3.8167938931297708E-3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</row>
    <row r="891" spans="1:16" x14ac:dyDescent="0.25">
      <c r="A891" s="38">
        <f>+COUNTIF($B$1:B891,ESTADISTICAS!B$9)</f>
        <v>25</v>
      </c>
      <c r="B891">
        <v>68</v>
      </c>
      <c r="C891">
        <v>68370</v>
      </c>
      <c r="D891" t="s">
        <v>1989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</row>
    <row r="892" spans="1:16" x14ac:dyDescent="0.25">
      <c r="A892" s="38">
        <f>+COUNTIF($B$1:B892,ESTADISTICAS!B$9)</f>
        <v>25</v>
      </c>
      <c r="B892">
        <v>68</v>
      </c>
      <c r="C892">
        <v>68377</v>
      </c>
      <c r="D892" t="s">
        <v>1990</v>
      </c>
      <c r="E892">
        <v>0</v>
      </c>
      <c r="F892">
        <v>0</v>
      </c>
      <c r="G892">
        <v>5.272407732864675E-2</v>
      </c>
      <c r="H892">
        <v>3.0575539568345324E-2</v>
      </c>
      <c r="I892">
        <v>2.7472527472527472E-2</v>
      </c>
      <c r="J892">
        <v>1.876172607879925E-3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</row>
    <row r="893" spans="1:16" x14ac:dyDescent="0.25">
      <c r="A893" s="38">
        <f>+COUNTIF($B$1:B893,ESTADISTICAS!B$9)</f>
        <v>25</v>
      </c>
      <c r="B893">
        <v>68</v>
      </c>
      <c r="C893">
        <v>68385</v>
      </c>
      <c r="D893" t="s">
        <v>1991</v>
      </c>
      <c r="E893">
        <v>0.10121012101210121</v>
      </c>
      <c r="F893">
        <v>0.12995594713656389</v>
      </c>
      <c r="G893">
        <v>0.11123595505617978</v>
      </c>
      <c r="H893">
        <v>9.6219931271477668E-2</v>
      </c>
      <c r="I893">
        <v>6.3510392609699776E-2</v>
      </c>
      <c r="J893">
        <v>4.6189376443418013E-3</v>
      </c>
      <c r="K893">
        <v>0</v>
      </c>
      <c r="L893">
        <v>0</v>
      </c>
      <c r="M893">
        <v>0</v>
      </c>
      <c r="N893">
        <v>1.215066828675577E-3</v>
      </c>
      <c r="O893">
        <v>0</v>
      </c>
      <c r="P893">
        <v>0</v>
      </c>
    </row>
    <row r="894" spans="1:16" x14ac:dyDescent="0.25">
      <c r="A894" s="38">
        <f>+COUNTIF($B$1:B894,ESTADISTICAS!B$9)</f>
        <v>25</v>
      </c>
      <c r="B894">
        <v>68</v>
      </c>
      <c r="C894">
        <v>68397</v>
      </c>
      <c r="D894" t="s">
        <v>1617</v>
      </c>
      <c r="E894">
        <v>0.26463700234192039</v>
      </c>
      <c r="F894">
        <v>4.3165467625899283E-2</v>
      </c>
      <c r="G894">
        <v>0</v>
      </c>
      <c r="H894">
        <v>0</v>
      </c>
      <c r="I894">
        <v>0</v>
      </c>
      <c r="J894">
        <v>5.434782608695652E-3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</row>
    <row r="895" spans="1:16" x14ac:dyDescent="0.25">
      <c r="A895" s="38">
        <f>+COUNTIF($B$1:B895,ESTADISTICAS!B$9)</f>
        <v>25</v>
      </c>
      <c r="B895">
        <v>68</v>
      </c>
      <c r="C895">
        <v>68406</v>
      </c>
      <c r="D895" t="s">
        <v>2354</v>
      </c>
      <c r="E895">
        <v>1.018832973139858E-2</v>
      </c>
      <c r="F895">
        <v>1.9730941704035873E-2</v>
      </c>
      <c r="G895">
        <v>9.5596755504055615E-3</v>
      </c>
      <c r="H895">
        <v>9.0625885018408379E-3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</row>
    <row r="896" spans="1:16" x14ac:dyDescent="0.25">
      <c r="A896" s="38">
        <f>+COUNTIF($B$1:B896,ESTADISTICAS!B$9)</f>
        <v>25</v>
      </c>
      <c r="B896">
        <v>68</v>
      </c>
      <c r="C896">
        <v>68418</v>
      </c>
      <c r="D896" t="s">
        <v>1993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</row>
    <row r="897" spans="1:16" x14ac:dyDescent="0.25">
      <c r="A897" s="38">
        <f>+COUNTIF($B$1:B897,ESTADISTICAS!B$9)</f>
        <v>25</v>
      </c>
      <c r="B897">
        <v>68</v>
      </c>
      <c r="C897">
        <v>68425</v>
      </c>
      <c r="D897" t="s">
        <v>1994</v>
      </c>
      <c r="E897">
        <v>0</v>
      </c>
      <c r="F897">
        <v>0</v>
      </c>
      <c r="G897">
        <v>0.12669683257918551</v>
      </c>
      <c r="H897">
        <v>8.5308056872037921E-2</v>
      </c>
      <c r="I897">
        <v>7.9601990049751242E-2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</row>
    <row r="898" spans="1:16" x14ac:dyDescent="0.25">
      <c r="A898" s="38">
        <f>+COUNTIF($B$1:B898,ESTADISTICAS!B$9)</f>
        <v>25</v>
      </c>
      <c r="B898">
        <v>68</v>
      </c>
      <c r="C898">
        <v>68432</v>
      </c>
      <c r="D898" t="s">
        <v>1995</v>
      </c>
      <c r="E898">
        <v>0.73491773308957953</v>
      </c>
      <c r="F898">
        <v>0.71478667445938049</v>
      </c>
      <c r="G898">
        <v>0.59743160245672811</v>
      </c>
      <c r="H898">
        <v>0.75054112554112551</v>
      </c>
      <c r="I898">
        <v>0.90952634379989361</v>
      </c>
      <c r="J898">
        <v>0.95972443031266563</v>
      </c>
      <c r="K898">
        <v>1.0042643923240939</v>
      </c>
      <c r="L898">
        <v>1.0515574650912998</v>
      </c>
      <c r="M898">
        <v>1.0150780829294561</v>
      </c>
      <c r="N898">
        <v>0.98859934853420195</v>
      </c>
      <c r="O898">
        <v>1.5477497255762898</v>
      </c>
      <c r="P898">
        <v>1.1651785714285714</v>
      </c>
    </row>
    <row r="899" spans="1:16" x14ac:dyDescent="0.25">
      <c r="A899" s="38">
        <f>+COUNTIF($B$1:B899,ESTADISTICAS!B$9)</f>
        <v>25</v>
      </c>
      <c r="B899">
        <v>68</v>
      </c>
      <c r="C899">
        <v>68444</v>
      </c>
      <c r="D899" t="s">
        <v>1996</v>
      </c>
      <c r="E899">
        <v>2.352941176470588E-3</v>
      </c>
      <c r="F899">
        <v>0</v>
      </c>
      <c r="G899">
        <v>2.4390243902439024E-3</v>
      </c>
      <c r="H899">
        <v>2.5000000000000001E-3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</row>
    <row r="900" spans="1:16" x14ac:dyDescent="0.25">
      <c r="A900" s="38">
        <f>+COUNTIF($B$1:B900,ESTADISTICAS!B$9)</f>
        <v>25</v>
      </c>
      <c r="B900">
        <v>68</v>
      </c>
      <c r="C900">
        <v>68464</v>
      </c>
      <c r="D900" t="s">
        <v>1997</v>
      </c>
      <c r="E900">
        <v>7.6514346439957498E-2</v>
      </c>
      <c r="F900">
        <v>0.11075268817204301</v>
      </c>
      <c r="G900">
        <v>6.1822125813449022E-2</v>
      </c>
      <c r="H900">
        <v>2.4175824175824177E-2</v>
      </c>
      <c r="I900">
        <v>0</v>
      </c>
      <c r="J900">
        <v>6.7415730337078653E-3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</row>
    <row r="901" spans="1:16" x14ac:dyDescent="0.25">
      <c r="A901" s="38">
        <f>+COUNTIF($B$1:B901,ESTADISTICAS!B$9)</f>
        <v>25</v>
      </c>
      <c r="B901">
        <v>68</v>
      </c>
      <c r="C901">
        <v>68468</v>
      </c>
      <c r="D901" t="s">
        <v>1998</v>
      </c>
      <c r="E901">
        <v>0</v>
      </c>
      <c r="F901">
        <v>0</v>
      </c>
      <c r="G901">
        <v>0</v>
      </c>
      <c r="H901">
        <v>4.9627791563275438E-2</v>
      </c>
      <c r="I901">
        <v>4.810126582278481E-2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</row>
    <row r="902" spans="1:16" x14ac:dyDescent="0.25">
      <c r="A902" s="38">
        <f>+COUNTIF($B$1:B902,ESTADISTICAS!B$9)</f>
        <v>25</v>
      </c>
      <c r="B902">
        <v>68</v>
      </c>
      <c r="C902">
        <v>68498</v>
      </c>
      <c r="D902" t="s">
        <v>1999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1.1261261261261261E-2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</row>
    <row r="903" spans="1:16" x14ac:dyDescent="0.25">
      <c r="A903" s="38">
        <f>+COUNTIF($B$1:B903,ESTADISTICAS!B$9)</f>
        <v>25</v>
      </c>
      <c r="B903">
        <v>68</v>
      </c>
      <c r="C903">
        <v>68500</v>
      </c>
      <c r="D903" t="s">
        <v>2000</v>
      </c>
      <c r="E903">
        <v>9.7156398104265407E-2</v>
      </c>
      <c r="F903">
        <v>0.12750885478158205</v>
      </c>
      <c r="G903">
        <v>0.1245674740484429</v>
      </c>
      <c r="H903">
        <v>0.10023041474654378</v>
      </c>
      <c r="I903">
        <v>0.10483870967741936</v>
      </c>
      <c r="J903">
        <v>6.9767441860465115E-2</v>
      </c>
      <c r="K903">
        <v>6.3905325443786978E-2</v>
      </c>
      <c r="L903">
        <v>4.7562425683709872E-2</v>
      </c>
      <c r="M903">
        <v>7.840772014475271E-2</v>
      </c>
      <c r="N903">
        <v>5.1312649164677801E-2</v>
      </c>
      <c r="O903">
        <v>9.1232227488151657E-2</v>
      </c>
      <c r="P903">
        <v>9.4899169632265717E-2</v>
      </c>
    </row>
    <row r="904" spans="1:16" x14ac:dyDescent="0.25">
      <c r="A904" s="38">
        <f>+COUNTIF($B$1:B904,ESTADISTICAS!B$9)</f>
        <v>25</v>
      </c>
      <c r="B904">
        <v>68</v>
      </c>
      <c r="C904">
        <v>68502</v>
      </c>
      <c r="D904" t="s">
        <v>2001</v>
      </c>
      <c r="E904">
        <v>8.8068181818181823E-2</v>
      </c>
      <c r="F904">
        <v>5.9490084985835696E-2</v>
      </c>
      <c r="G904">
        <v>0</v>
      </c>
      <c r="H904">
        <v>0</v>
      </c>
      <c r="I904">
        <v>0</v>
      </c>
      <c r="J904">
        <v>1.1834319526627219E-2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</row>
    <row r="905" spans="1:16" x14ac:dyDescent="0.25">
      <c r="A905" s="38">
        <f>+COUNTIF($B$1:B905,ESTADISTICAS!B$9)</f>
        <v>25</v>
      </c>
      <c r="B905">
        <v>68</v>
      </c>
      <c r="C905">
        <v>68522</v>
      </c>
      <c r="D905" t="s">
        <v>2002</v>
      </c>
      <c r="E905">
        <v>0</v>
      </c>
      <c r="F905">
        <v>0.18811881188118812</v>
      </c>
      <c r="G905">
        <v>0.1743119266055046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</row>
    <row r="906" spans="1:16" x14ac:dyDescent="0.25">
      <c r="A906" s="38">
        <f>+COUNTIF($B$1:B906,ESTADISTICAS!B$9)</f>
        <v>25</v>
      </c>
      <c r="B906">
        <v>68</v>
      </c>
      <c r="C906">
        <v>68524</v>
      </c>
      <c r="D906" t="s">
        <v>2003</v>
      </c>
      <c r="E906">
        <v>0.22619047619047619</v>
      </c>
      <c r="F906">
        <v>5.7142857142857143E-3</v>
      </c>
      <c r="G906">
        <v>0</v>
      </c>
      <c r="H906">
        <v>0</v>
      </c>
      <c r="I906">
        <v>0</v>
      </c>
      <c r="J906">
        <v>1.0362694300518135E-2</v>
      </c>
      <c r="K906">
        <v>0</v>
      </c>
      <c r="L906">
        <v>0</v>
      </c>
      <c r="M906">
        <v>0</v>
      </c>
      <c r="N906">
        <v>5.2910052910052907E-3</v>
      </c>
      <c r="O906">
        <v>0</v>
      </c>
      <c r="P906">
        <v>0</v>
      </c>
    </row>
    <row r="907" spans="1:16" x14ac:dyDescent="0.25">
      <c r="A907" s="38">
        <f>+COUNTIF($B$1:B907,ESTADISTICAS!B$9)</f>
        <v>25</v>
      </c>
      <c r="B907">
        <v>68</v>
      </c>
      <c r="C907">
        <v>68533</v>
      </c>
      <c r="D907" t="s">
        <v>2004</v>
      </c>
      <c r="E907">
        <v>0.18155619596541786</v>
      </c>
      <c r="F907">
        <v>0.19832402234636873</v>
      </c>
      <c r="G907">
        <v>0.1875</v>
      </c>
      <c r="H907">
        <v>0.12987012987012986</v>
      </c>
      <c r="I907">
        <v>4.145077720207254E-2</v>
      </c>
      <c r="J907">
        <v>5.6994818652849742E-2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</row>
    <row r="908" spans="1:16" x14ac:dyDescent="0.25">
      <c r="A908" s="38">
        <f>+COUNTIF($B$1:B908,ESTADISTICAS!B$9)</f>
        <v>25</v>
      </c>
      <c r="B908">
        <v>68</v>
      </c>
      <c r="C908">
        <v>68547</v>
      </c>
      <c r="D908" t="s">
        <v>2005</v>
      </c>
      <c r="E908">
        <v>8.6668695784507685E-2</v>
      </c>
      <c r="F908">
        <v>8.9300380795938175E-2</v>
      </c>
      <c r="G908">
        <v>8.7317934382815945E-2</v>
      </c>
      <c r="H908">
        <v>0.12433058329714865</v>
      </c>
      <c r="I908">
        <v>0.14857264896419164</v>
      </c>
      <c r="J908">
        <v>0.11987913709507414</v>
      </c>
      <c r="K908">
        <v>0.11594102100431214</v>
      </c>
      <c r="L908">
        <v>0.11719560257208048</v>
      </c>
      <c r="M908">
        <v>8.0063225895127488E-2</v>
      </c>
      <c r="N908">
        <v>6.979575273907751E-2</v>
      </c>
      <c r="O908">
        <v>8.6266065540676937E-2</v>
      </c>
      <c r="P908">
        <v>8.5192006002319076E-2</v>
      </c>
    </row>
    <row r="909" spans="1:16" x14ac:dyDescent="0.25">
      <c r="A909" s="38">
        <f>+COUNTIF($B$1:B909,ESTADISTICAS!B$9)</f>
        <v>25</v>
      </c>
      <c r="B909">
        <v>68</v>
      </c>
      <c r="C909">
        <v>68549</v>
      </c>
      <c r="D909" t="s">
        <v>2006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5.0377833753148613E-3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</row>
    <row r="910" spans="1:16" x14ac:dyDescent="0.25">
      <c r="A910" s="38">
        <f>+COUNTIF($B$1:B910,ESTADISTICAS!B$9)</f>
        <v>25</v>
      </c>
      <c r="B910">
        <v>68</v>
      </c>
      <c r="C910">
        <v>68572</v>
      </c>
      <c r="D910" t="s">
        <v>2007</v>
      </c>
      <c r="E910">
        <v>6.9664902998236328E-2</v>
      </c>
      <c r="F910">
        <v>1.771479185119575E-2</v>
      </c>
      <c r="G910">
        <v>0</v>
      </c>
      <c r="H910">
        <v>8.8967971530249106E-4</v>
      </c>
      <c r="I910">
        <v>0</v>
      </c>
      <c r="J910">
        <v>6.3520871143375682E-3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</row>
    <row r="911" spans="1:16" x14ac:dyDescent="0.25">
      <c r="A911" s="38">
        <f>+COUNTIF($B$1:B911,ESTADISTICAS!B$9)</f>
        <v>25</v>
      </c>
      <c r="B911">
        <v>68</v>
      </c>
      <c r="C911">
        <v>68573</v>
      </c>
      <c r="D911" t="s">
        <v>2008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</row>
    <row r="912" spans="1:16" x14ac:dyDescent="0.25">
      <c r="A912" s="38">
        <f>+COUNTIF($B$1:B912,ESTADISTICAS!B$9)</f>
        <v>25</v>
      </c>
      <c r="B912">
        <v>68</v>
      </c>
      <c r="C912">
        <v>68575</v>
      </c>
      <c r="D912" t="s">
        <v>2009</v>
      </c>
      <c r="E912">
        <v>1.9911504424778761E-2</v>
      </c>
      <c r="F912">
        <v>2.843601895734597E-2</v>
      </c>
      <c r="G912">
        <v>2.4222704266088215E-2</v>
      </c>
      <c r="H912">
        <v>2.2278117139777218E-2</v>
      </c>
      <c r="I912">
        <v>1.2116892373485389E-2</v>
      </c>
      <c r="J912">
        <v>0</v>
      </c>
      <c r="K912">
        <v>0</v>
      </c>
      <c r="L912">
        <v>0</v>
      </c>
      <c r="M912">
        <v>0</v>
      </c>
      <c r="N912">
        <v>3.5816618911174784E-4</v>
      </c>
      <c r="O912">
        <v>0</v>
      </c>
      <c r="P912">
        <v>0</v>
      </c>
    </row>
    <row r="913" spans="1:16" x14ac:dyDescent="0.25">
      <c r="A913" s="38">
        <f>+COUNTIF($B$1:B913,ESTADISTICAS!B$9)</f>
        <v>25</v>
      </c>
      <c r="B913">
        <v>68</v>
      </c>
      <c r="C913">
        <v>68615</v>
      </c>
      <c r="D913" t="s">
        <v>1312</v>
      </c>
      <c r="E913">
        <v>3.7250554323725059E-2</v>
      </c>
      <c r="F913">
        <v>2.8087382969237629E-2</v>
      </c>
      <c r="G913">
        <v>1.4369106421194431E-2</v>
      </c>
      <c r="H913">
        <v>0</v>
      </c>
      <c r="I913">
        <v>0</v>
      </c>
      <c r="J913">
        <v>4.6232085067036521E-4</v>
      </c>
      <c r="K913">
        <v>4.6926325668700139E-4</v>
      </c>
      <c r="L913">
        <v>0</v>
      </c>
      <c r="M913">
        <v>0</v>
      </c>
      <c r="N913">
        <v>0</v>
      </c>
      <c r="O913">
        <v>0</v>
      </c>
      <c r="P913">
        <v>0</v>
      </c>
    </row>
    <row r="914" spans="1:16" x14ac:dyDescent="0.25">
      <c r="A914" s="38">
        <f>+COUNTIF($B$1:B914,ESTADISTICAS!B$9)</f>
        <v>25</v>
      </c>
      <c r="B914">
        <v>68</v>
      </c>
      <c r="C914">
        <v>68655</v>
      </c>
      <c r="D914" t="s">
        <v>2010</v>
      </c>
      <c r="E914">
        <v>3.164091243561442E-2</v>
      </c>
      <c r="F914">
        <v>2.5118310884601383E-2</v>
      </c>
      <c r="G914">
        <v>4.9747656813266039E-2</v>
      </c>
      <c r="H914">
        <v>3.6402569593147749E-2</v>
      </c>
      <c r="I914">
        <v>1.7699115044247787E-2</v>
      </c>
      <c r="J914">
        <v>7.0671378091872788E-4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</row>
    <row r="915" spans="1:16" x14ac:dyDescent="0.25">
      <c r="A915" s="38">
        <f>+COUNTIF($B$1:B915,ESTADISTICAS!B$9)</f>
        <v>25</v>
      </c>
      <c r="B915">
        <v>68</v>
      </c>
      <c r="C915">
        <v>68669</v>
      </c>
      <c r="D915" t="s">
        <v>2011</v>
      </c>
      <c r="E915">
        <v>6.7183462532299745E-2</v>
      </c>
      <c r="F915">
        <v>5.7409879839786383E-2</v>
      </c>
      <c r="G915">
        <v>9.7902097902097904E-2</v>
      </c>
      <c r="H915">
        <v>6.5123010130246017E-2</v>
      </c>
      <c r="I915">
        <v>2.6785714285714284E-2</v>
      </c>
      <c r="J915">
        <v>1.5220700152207001E-3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</row>
    <row r="916" spans="1:16" x14ac:dyDescent="0.25">
      <c r="A916" s="38">
        <f>+COUNTIF($B$1:B916,ESTADISTICAS!B$9)</f>
        <v>25</v>
      </c>
      <c r="B916">
        <v>68</v>
      </c>
      <c r="C916">
        <v>68673</v>
      </c>
      <c r="D916" t="s">
        <v>2012</v>
      </c>
      <c r="E916">
        <v>7.0671378091872794E-2</v>
      </c>
      <c r="F916">
        <v>7.6335877862595422E-2</v>
      </c>
      <c r="G916">
        <v>0</v>
      </c>
      <c r="H916">
        <v>0</v>
      </c>
      <c r="I916">
        <v>0</v>
      </c>
      <c r="J916">
        <v>4.6296296296296294E-3</v>
      </c>
      <c r="K916">
        <v>0</v>
      </c>
      <c r="L916">
        <v>0</v>
      </c>
      <c r="M916">
        <v>0</v>
      </c>
      <c r="N916">
        <v>5.0000000000000001E-3</v>
      </c>
      <c r="O916">
        <v>0</v>
      </c>
      <c r="P916">
        <v>0</v>
      </c>
    </row>
    <row r="917" spans="1:16" x14ac:dyDescent="0.25">
      <c r="A917" s="38">
        <f>+COUNTIF($B$1:B917,ESTADISTICAS!B$9)</f>
        <v>25</v>
      </c>
      <c r="B917">
        <v>68</v>
      </c>
      <c r="C917">
        <v>68679</v>
      </c>
      <c r="D917" t="s">
        <v>2013</v>
      </c>
      <c r="E917">
        <v>0.82569913211186119</v>
      </c>
      <c r="F917">
        <v>0.91970802919708028</v>
      </c>
      <c r="G917">
        <v>0.88619189374856877</v>
      </c>
      <c r="H917">
        <v>1.123238649071796</v>
      </c>
      <c r="I917">
        <v>1.1339660119178989</v>
      </c>
      <c r="J917">
        <v>1.3304787000439173</v>
      </c>
      <c r="K917">
        <v>1.4231191050669005</v>
      </c>
      <c r="L917">
        <v>1.6153337739590219</v>
      </c>
      <c r="M917">
        <v>1.5433628318584072</v>
      </c>
      <c r="N917">
        <v>1.3448351648351649</v>
      </c>
      <c r="O917">
        <v>1.2435164835164836</v>
      </c>
      <c r="P917">
        <v>0.84852546916890081</v>
      </c>
    </row>
    <row r="918" spans="1:16" x14ac:dyDescent="0.25">
      <c r="A918" s="38">
        <f>+COUNTIF($B$1:B918,ESTADISTICAS!B$9)</f>
        <v>25</v>
      </c>
      <c r="B918">
        <v>68</v>
      </c>
      <c r="C918">
        <v>68682</v>
      </c>
      <c r="D918" t="s">
        <v>2014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1.092896174863388E-2</v>
      </c>
      <c r="K918">
        <v>1.1363636363636364E-2</v>
      </c>
      <c r="L918">
        <v>0</v>
      </c>
      <c r="M918">
        <v>0</v>
      </c>
      <c r="N918">
        <v>0</v>
      </c>
      <c r="O918">
        <v>0</v>
      </c>
      <c r="P918">
        <v>0</v>
      </c>
    </row>
    <row r="919" spans="1:16" x14ac:dyDescent="0.25">
      <c r="A919" s="38">
        <f>+COUNTIF($B$1:B919,ESTADISTICAS!B$9)</f>
        <v>25</v>
      </c>
      <c r="B919">
        <v>68</v>
      </c>
      <c r="C919">
        <v>68684</v>
      </c>
      <c r="D919" t="s">
        <v>2015</v>
      </c>
      <c r="E919">
        <v>0</v>
      </c>
      <c r="F919">
        <v>0</v>
      </c>
      <c r="G919">
        <v>0</v>
      </c>
      <c r="H919">
        <v>5.128205128205128E-2</v>
      </c>
      <c r="I919">
        <v>2.1028037383177569E-2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</row>
    <row r="920" spans="1:16" x14ac:dyDescent="0.25">
      <c r="A920" s="38">
        <f>+COUNTIF($B$1:B920,ESTADISTICAS!B$9)</f>
        <v>25</v>
      </c>
      <c r="B920">
        <v>68</v>
      </c>
      <c r="C920">
        <v>68686</v>
      </c>
      <c r="D920" t="s">
        <v>2016</v>
      </c>
      <c r="E920">
        <v>0</v>
      </c>
      <c r="F920">
        <v>0</v>
      </c>
      <c r="G920">
        <v>0.14522821576763487</v>
      </c>
      <c r="H920">
        <v>0.11297071129707113</v>
      </c>
      <c r="I920">
        <v>0.10344827586206896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</row>
    <row r="921" spans="1:16" x14ac:dyDescent="0.25">
      <c r="A921" s="38">
        <f>+COUNTIF($B$1:B921,ESTADISTICAS!B$9)</f>
        <v>25</v>
      </c>
      <c r="B921">
        <v>68</v>
      </c>
      <c r="C921">
        <v>68689</v>
      </c>
      <c r="D921" t="s">
        <v>2297</v>
      </c>
      <c r="E921">
        <v>0</v>
      </c>
      <c r="F921">
        <v>5.3094462540716612E-2</v>
      </c>
      <c r="G921">
        <v>2.0813008130081301E-2</v>
      </c>
      <c r="H921">
        <v>1.8294674942829142E-2</v>
      </c>
      <c r="I921">
        <v>1.4205483977535514E-2</v>
      </c>
      <c r="J921">
        <v>3.3467202141900936E-4</v>
      </c>
      <c r="K921">
        <v>3.4025178632187818E-4</v>
      </c>
      <c r="L921">
        <v>0</v>
      </c>
      <c r="M921">
        <v>0</v>
      </c>
      <c r="N921">
        <v>3.5310734463276836E-4</v>
      </c>
      <c r="O921">
        <v>0</v>
      </c>
      <c r="P921">
        <v>0</v>
      </c>
    </row>
    <row r="922" spans="1:16" x14ac:dyDescent="0.25">
      <c r="A922" s="38">
        <f>+COUNTIF($B$1:B922,ESTADISTICAS!B$9)</f>
        <v>25</v>
      </c>
      <c r="B922">
        <v>68</v>
      </c>
      <c r="C922">
        <v>68705</v>
      </c>
      <c r="D922" t="s">
        <v>1891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</row>
    <row r="923" spans="1:16" x14ac:dyDescent="0.25">
      <c r="A923" s="38">
        <f>+COUNTIF($B$1:B923,ESTADISTICAS!B$9)</f>
        <v>25</v>
      </c>
      <c r="B923">
        <v>68</v>
      </c>
      <c r="C923">
        <v>68720</v>
      </c>
      <c r="D923" t="s">
        <v>2017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3.1948881789137379E-3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</row>
    <row r="924" spans="1:16" x14ac:dyDescent="0.25">
      <c r="A924" s="38">
        <f>+COUNTIF($B$1:B924,ESTADISTICAS!B$9)</f>
        <v>25</v>
      </c>
      <c r="B924">
        <v>68</v>
      </c>
      <c r="C924">
        <v>68745</v>
      </c>
      <c r="D924" t="s">
        <v>2018</v>
      </c>
      <c r="E924">
        <v>5.3191489361702128E-2</v>
      </c>
      <c r="F924">
        <v>2.5149700598802394E-2</v>
      </c>
      <c r="G924">
        <v>2.5547445255474453E-2</v>
      </c>
      <c r="H924">
        <v>2.4570024570024569E-2</v>
      </c>
      <c r="I924">
        <v>0</v>
      </c>
      <c r="J924">
        <v>8.8161209068010078E-3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</row>
    <row r="925" spans="1:16" x14ac:dyDescent="0.25">
      <c r="A925" s="38">
        <f>+COUNTIF($B$1:B925,ESTADISTICAS!B$9)</f>
        <v>25</v>
      </c>
      <c r="B925">
        <v>68</v>
      </c>
      <c r="C925">
        <v>68755</v>
      </c>
      <c r="D925" t="s">
        <v>2019</v>
      </c>
      <c r="E925">
        <v>0.52291192720182</v>
      </c>
      <c r="F925">
        <v>0.50573582431989517</v>
      </c>
      <c r="G925">
        <v>0.54971732623877623</v>
      </c>
      <c r="H925">
        <v>0.52095206168286956</v>
      </c>
      <c r="I925">
        <v>0.46995273463875759</v>
      </c>
      <c r="J925">
        <v>0.47345282380791343</v>
      </c>
      <c r="K925">
        <v>0.47795115332428767</v>
      </c>
      <c r="L925">
        <v>0.49144421629021218</v>
      </c>
      <c r="M925">
        <v>0.52690355329949234</v>
      </c>
      <c r="N925">
        <v>0.49847509318874955</v>
      </c>
      <c r="O925">
        <v>0.6975476839237057</v>
      </c>
      <c r="P925">
        <v>0.40907516453065468</v>
      </c>
    </row>
    <row r="926" spans="1:16" x14ac:dyDescent="0.25">
      <c r="A926" s="38">
        <f>+COUNTIF($B$1:B926,ESTADISTICAS!B$9)</f>
        <v>25</v>
      </c>
      <c r="B926">
        <v>68</v>
      </c>
      <c r="C926">
        <v>68770</v>
      </c>
      <c r="D926" t="s">
        <v>2020</v>
      </c>
      <c r="E926">
        <v>7.1788413098236775E-2</v>
      </c>
      <c r="F926">
        <v>3.5623409669211195E-2</v>
      </c>
      <c r="G926">
        <v>5.128205128205128E-2</v>
      </c>
      <c r="H926">
        <v>8.9121887287024901E-2</v>
      </c>
      <c r="I926">
        <v>5.4448871181938911E-2</v>
      </c>
      <c r="J926">
        <v>1.3568521031207597E-3</v>
      </c>
      <c r="K926">
        <v>0</v>
      </c>
      <c r="L926">
        <v>0</v>
      </c>
      <c r="M926">
        <v>0</v>
      </c>
      <c r="N926">
        <v>1.4285714285714286E-3</v>
      </c>
      <c r="O926">
        <v>0</v>
      </c>
      <c r="P926">
        <v>0</v>
      </c>
    </row>
    <row r="927" spans="1:16" x14ac:dyDescent="0.25">
      <c r="A927" s="38">
        <f>+COUNTIF($B$1:B927,ESTADISTICAS!B$9)</f>
        <v>25</v>
      </c>
      <c r="B927">
        <v>68</v>
      </c>
      <c r="C927">
        <v>68773</v>
      </c>
      <c r="D927" t="s">
        <v>1592</v>
      </c>
      <c r="E927">
        <v>4.3227665706051875E-2</v>
      </c>
      <c r="F927">
        <v>2.8443113772455089E-2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</row>
    <row r="928" spans="1:16" x14ac:dyDescent="0.25">
      <c r="A928" s="38">
        <f>+COUNTIF($B$1:B928,ESTADISTICAS!B$9)</f>
        <v>25</v>
      </c>
      <c r="B928">
        <v>68</v>
      </c>
      <c r="C928">
        <v>68780</v>
      </c>
      <c r="D928" t="s">
        <v>2021</v>
      </c>
      <c r="E928">
        <v>0</v>
      </c>
      <c r="F928">
        <v>4.3749999999999997E-2</v>
      </c>
      <c r="G928">
        <v>0</v>
      </c>
      <c r="H928">
        <v>0.30546623794212219</v>
      </c>
      <c r="I928">
        <v>0.76451612903225807</v>
      </c>
      <c r="J928">
        <v>0.18831168831168832</v>
      </c>
      <c r="K928">
        <v>4.8859934853420196E-2</v>
      </c>
      <c r="L928">
        <v>0</v>
      </c>
      <c r="M928">
        <v>0</v>
      </c>
      <c r="N928">
        <v>0</v>
      </c>
      <c r="O928">
        <v>0</v>
      </c>
      <c r="P928">
        <v>0</v>
      </c>
    </row>
    <row r="929" spans="1:16" x14ac:dyDescent="0.25">
      <c r="A929" s="38">
        <f>+COUNTIF($B$1:B929,ESTADISTICAS!B$9)</f>
        <v>25</v>
      </c>
      <c r="B929">
        <v>68</v>
      </c>
      <c r="C929">
        <v>68820</v>
      </c>
      <c r="D929" t="s">
        <v>2022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</row>
    <row r="930" spans="1:16" x14ac:dyDescent="0.25">
      <c r="A930" s="38">
        <f>+COUNTIF($B$1:B930,ESTADISTICAS!B$9)</f>
        <v>25</v>
      </c>
      <c r="B930">
        <v>68</v>
      </c>
      <c r="C930">
        <v>68855</v>
      </c>
      <c r="D930" t="s">
        <v>2023</v>
      </c>
      <c r="E930">
        <v>0</v>
      </c>
      <c r="F930">
        <v>5.6644880174291937E-2</v>
      </c>
      <c r="G930">
        <v>6.8181818181818177E-2</v>
      </c>
      <c r="H930">
        <v>3.9525691699604744E-2</v>
      </c>
      <c r="I930">
        <v>1.5533980582524271E-2</v>
      </c>
      <c r="J930">
        <v>5.8027079303675051E-3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</row>
    <row r="931" spans="1:16" x14ac:dyDescent="0.25">
      <c r="A931" s="38">
        <f>+COUNTIF($B$1:B931,ESTADISTICAS!B$9)</f>
        <v>25</v>
      </c>
      <c r="B931">
        <v>68</v>
      </c>
      <c r="C931">
        <v>68861</v>
      </c>
      <c r="D931" t="s">
        <v>2024</v>
      </c>
      <c r="E931">
        <v>0.68221424910302408</v>
      </c>
      <c r="F931">
        <v>0.5806916426512968</v>
      </c>
      <c r="G931">
        <v>0.42800528401585203</v>
      </c>
      <c r="H931">
        <v>0.63786688714344775</v>
      </c>
      <c r="I931">
        <v>0.93689710610932475</v>
      </c>
      <c r="J931">
        <v>0.91586538461538458</v>
      </c>
      <c r="K931">
        <v>1.0432865731462926</v>
      </c>
      <c r="L931">
        <v>1.1231328219620509</v>
      </c>
      <c r="M931">
        <v>1.1779119318181819</v>
      </c>
      <c r="N931">
        <v>1.143360338147235</v>
      </c>
      <c r="O931">
        <v>1.3447183098591549</v>
      </c>
      <c r="P931">
        <v>1.2636428065201983</v>
      </c>
    </row>
    <row r="932" spans="1:16" x14ac:dyDescent="0.25">
      <c r="A932" s="38">
        <f>+COUNTIF($B$1:B932,ESTADISTICAS!B$9)</f>
        <v>25</v>
      </c>
      <c r="B932">
        <v>68</v>
      </c>
      <c r="C932">
        <v>68867</v>
      </c>
      <c r="D932" t="s">
        <v>2025</v>
      </c>
      <c r="E932">
        <v>0</v>
      </c>
      <c r="F932">
        <v>0</v>
      </c>
      <c r="G932">
        <v>0.25595238095238093</v>
      </c>
      <c r="H932">
        <v>0.17159763313609466</v>
      </c>
      <c r="I932">
        <v>0.16959064327485379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</row>
    <row r="933" spans="1:16" x14ac:dyDescent="0.25">
      <c r="A933" s="38">
        <f>+COUNTIF($B$1:B933,ESTADISTICAS!B$9)</f>
        <v>25</v>
      </c>
      <c r="B933">
        <v>68</v>
      </c>
      <c r="C933">
        <v>68872</v>
      </c>
      <c r="D933" t="s">
        <v>1404</v>
      </c>
      <c r="E933">
        <v>0.1683673469387755</v>
      </c>
      <c r="F933">
        <v>0.16751269035532995</v>
      </c>
      <c r="G933">
        <v>7.7557755775577553E-2</v>
      </c>
      <c r="H933">
        <v>6.7961165048543687E-2</v>
      </c>
      <c r="I933">
        <v>2.0833333333333332E-2</v>
      </c>
      <c r="J933">
        <v>3.8461538461538464E-2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</row>
    <row r="934" spans="1:16" x14ac:dyDescent="0.25">
      <c r="A934" s="38">
        <f>+COUNTIF($B$1:B934,ESTADISTICAS!B$9)</f>
        <v>25</v>
      </c>
      <c r="B934">
        <v>68</v>
      </c>
      <c r="C934">
        <v>68895</v>
      </c>
      <c r="D934" t="s">
        <v>2026</v>
      </c>
      <c r="E934">
        <v>6.6489361702127658E-2</v>
      </c>
      <c r="F934">
        <v>5.7873485868102287E-2</v>
      </c>
      <c r="G934">
        <v>2.7322404371584699E-3</v>
      </c>
      <c r="H934">
        <v>2.7548209366391185E-3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</row>
    <row r="935" spans="1:16" x14ac:dyDescent="0.25">
      <c r="A935" s="38">
        <f>+COUNTIF($B$1:B935,ESTADISTICAS!B$9)</f>
        <v>25</v>
      </c>
      <c r="B935">
        <v>70</v>
      </c>
      <c r="C935">
        <v>70001</v>
      </c>
      <c r="D935" t="s">
        <v>2027</v>
      </c>
      <c r="E935">
        <v>0.50774228935487953</v>
      </c>
      <c r="F935">
        <v>0.62085228229745659</v>
      </c>
      <c r="G935">
        <v>0.58841953779734191</v>
      </c>
      <c r="H935">
        <v>0.67763914320998164</v>
      </c>
      <c r="I935">
        <v>0.76555166823107779</v>
      </c>
      <c r="J935">
        <v>0.78128982921233747</v>
      </c>
      <c r="K935">
        <v>0.85621271948248345</v>
      </c>
      <c r="L935">
        <v>0.95624020456982595</v>
      </c>
      <c r="M935">
        <v>0.88150136228701559</v>
      </c>
      <c r="N935">
        <v>0.91778821486363815</v>
      </c>
      <c r="O935">
        <v>0.9593034555136627</v>
      </c>
      <c r="P935">
        <v>0.90131630189267076</v>
      </c>
    </row>
    <row r="936" spans="1:16" x14ac:dyDescent="0.25">
      <c r="A936" s="38">
        <f>+COUNTIF($B$1:B936,ESTADISTICAS!B$9)</f>
        <v>25</v>
      </c>
      <c r="B936">
        <v>70</v>
      </c>
      <c r="C936">
        <v>70110</v>
      </c>
      <c r="D936" t="s">
        <v>1414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1.1235955056179776E-3</v>
      </c>
      <c r="M936">
        <v>0</v>
      </c>
      <c r="N936">
        <v>5.387931034482759E-3</v>
      </c>
      <c r="O936">
        <v>0</v>
      </c>
      <c r="P936">
        <v>0</v>
      </c>
    </row>
    <row r="937" spans="1:16" x14ac:dyDescent="0.25">
      <c r="A937" s="38">
        <f>+COUNTIF($B$1:B937,ESTADISTICAS!B$9)</f>
        <v>25</v>
      </c>
      <c r="B937">
        <v>70</v>
      </c>
      <c r="C937">
        <v>70124</v>
      </c>
      <c r="D937" t="s">
        <v>2028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1.455604075691412E-3</v>
      </c>
      <c r="K937">
        <v>7.1123755334281653E-4</v>
      </c>
      <c r="L937">
        <v>6.9204152249134946E-4</v>
      </c>
      <c r="M937">
        <v>0</v>
      </c>
      <c r="N937">
        <v>2.5806451612903226E-3</v>
      </c>
      <c r="O937">
        <v>0</v>
      </c>
      <c r="P937">
        <v>0</v>
      </c>
    </row>
    <row r="938" spans="1:16" x14ac:dyDescent="0.25">
      <c r="A938" s="38">
        <f>+COUNTIF($B$1:B938,ESTADISTICAS!B$9)</f>
        <v>25</v>
      </c>
      <c r="B938">
        <v>70</v>
      </c>
      <c r="C938">
        <v>70204</v>
      </c>
      <c r="D938" t="s">
        <v>2298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2.7855153203342618E-3</v>
      </c>
      <c r="K938">
        <v>1.4005602240896359E-3</v>
      </c>
      <c r="L938">
        <v>2.7816411682892906E-3</v>
      </c>
      <c r="M938">
        <v>0</v>
      </c>
      <c r="N938">
        <v>1.2244897959183673E-2</v>
      </c>
      <c r="O938">
        <v>1.3513513513513514E-3</v>
      </c>
      <c r="P938">
        <v>0</v>
      </c>
    </row>
    <row r="939" spans="1:16" x14ac:dyDescent="0.25">
      <c r="A939" s="38">
        <f>+COUNTIF($B$1:B939,ESTADISTICAS!B$9)</f>
        <v>25</v>
      </c>
      <c r="B939">
        <v>70</v>
      </c>
      <c r="C939">
        <v>70215</v>
      </c>
      <c r="D939" t="s">
        <v>2299</v>
      </c>
      <c r="E939">
        <v>0.17533010195554069</v>
      </c>
      <c r="F939">
        <v>0.18180283592167454</v>
      </c>
      <c r="G939">
        <v>0.1875645883568722</v>
      </c>
      <c r="H939">
        <v>0.24754730203223546</v>
      </c>
      <c r="I939">
        <v>0.28475415634948709</v>
      </c>
      <c r="J939">
        <v>0.2317094774136404</v>
      </c>
      <c r="K939">
        <v>0.24031007751937986</v>
      </c>
      <c r="L939">
        <v>0.23282907320466006</v>
      </c>
      <c r="M939">
        <v>0.19788106630211894</v>
      </c>
      <c r="N939">
        <v>0.28744603121886414</v>
      </c>
      <c r="O939">
        <v>0.28267626370031079</v>
      </c>
      <c r="P939">
        <v>0.3334968121628249</v>
      </c>
    </row>
    <row r="940" spans="1:16" x14ac:dyDescent="0.25">
      <c r="A940" s="38">
        <f>+COUNTIF($B$1:B940,ESTADISTICAS!B$9)</f>
        <v>25</v>
      </c>
      <c r="B940">
        <v>70</v>
      </c>
      <c r="C940">
        <v>70221</v>
      </c>
      <c r="D940" t="s">
        <v>2030</v>
      </c>
      <c r="E940">
        <v>0.26907894736842103</v>
      </c>
      <c r="F940">
        <v>0.38922155688622756</v>
      </c>
      <c r="G940">
        <v>0.12442631310555839</v>
      </c>
      <c r="H940">
        <v>9.2217723796671161E-2</v>
      </c>
      <c r="I940">
        <v>2.3166023166023165E-2</v>
      </c>
      <c r="J940">
        <v>5.4788791300711001E-2</v>
      </c>
      <c r="K940">
        <v>7.1868583162217656E-2</v>
      </c>
      <c r="L940">
        <v>0.12295409181636727</v>
      </c>
      <c r="M940">
        <v>0.1135168574079802</v>
      </c>
      <c r="N940">
        <v>0.12581991651759095</v>
      </c>
      <c r="O940">
        <v>0.14149028703972166</v>
      </c>
      <c r="P940">
        <v>9.1198610306890568E-2</v>
      </c>
    </row>
    <row r="941" spans="1:16" x14ac:dyDescent="0.25">
      <c r="A941" s="38">
        <f>+COUNTIF($B$1:B941,ESTADISTICAS!B$9)</f>
        <v>25</v>
      </c>
      <c r="B941">
        <v>70</v>
      </c>
      <c r="C941">
        <v>70230</v>
      </c>
      <c r="D941" t="s">
        <v>2031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9.3896713615023476E-3</v>
      </c>
      <c r="O941">
        <v>0</v>
      </c>
      <c r="P941">
        <v>0</v>
      </c>
    </row>
    <row r="942" spans="1:16" x14ac:dyDescent="0.25">
      <c r="A942" s="38">
        <f>+COUNTIF($B$1:B942,ESTADISTICAS!B$9)</f>
        <v>25</v>
      </c>
      <c r="B942">
        <v>70</v>
      </c>
      <c r="C942">
        <v>70233</v>
      </c>
      <c r="D942" t="s">
        <v>2032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4.6783625730994153E-3</v>
      </c>
      <c r="O942">
        <v>2.2935779816513763E-3</v>
      </c>
      <c r="P942">
        <v>0</v>
      </c>
    </row>
    <row r="943" spans="1:16" x14ac:dyDescent="0.25">
      <c r="A943" s="38">
        <f>+COUNTIF($B$1:B943,ESTADISTICAS!B$9)</f>
        <v>25</v>
      </c>
      <c r="B943">
        <v>70</v>
      </c>
      <c r="C943">
        <v>70235</v>
      </c>
      <c r="D943" t="s">
        <v>2033</v>
      </c>
      <c r="E943">
        <v>0</v>
      </c>
      <c r="F943">
        <v>9.9944475291504718E-3</v>
      </c>
      <c r="G943">
        <v>9.8253275109170309E-3</v>
      </c>
      <c r="H943">
        <v>0</v>
      </c>
      <c r="I943">
        <v>0</v>
      </c>
      <c r="J943">
        <v>1.5756302521008404E-3</v>
      </c>
      <c r="K943">
        <v>0</v>
      </c>
      <c r="L943">
        <v>5.0709939148073022E-3</v>
      </c>
      <c r="M943">
        <v>0</v>
      </c>
      <c r="N943">
        <v>1.0931558935361217E-2</v>
      </c>
      <c r="O943">
        <v>0</v>
      </c>
      <c r="P943">
        <v>0</v>
      </c>
    </row>
    <row r="944" spans="1:16" x14ac:dyDescent="0.25">
      <c r="A944" s="38">
        <f>+COUNTIF($B$1:B944,ESTADISTICAS!B$9)</f>
        <v>25</v>
      </c>
      <c r="B944">
        <v>70</v>
      </c>
      <c r="C944">
        <v>70265</v>
      </c>
      <c r="D944" t="s">
        <v>2034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6.6577896138482028E-4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</row>
    <row r="945" spans="1:16" x14ac:dyDescent="0.25">
      <c r="A945" s="38">
        <f>+COUNTIF($B$1:B945,ESTADISTICAS!B$9)</f>
        <v>25</v>
      </c>
      <c r="B945">
        <v>70</v>
      </c>
      <c r="C945">
        <v>70400</v>
      </c>
      <c r="D945" t="s">
        <v>1293</v>
      </c>
      <c r="E945">
        <v>1.6563146997929608E-2</v>
      </c>
      <c r="F945">
        <v>1.1088709677419355E-2</v>
      </c>
      <c r="G945">
        <v>2.2571148184494603E-2</v>
      </c>
      <c r="H945">
        <v>1.5473887814313346E-2</v>
      </c>
      <c r="I945">
        <v>5.232558139534884E-2</v>
      </c>
      <c r="J945">
        <v>3.7178265014299335E-2</v>
      </c>
      <c r="K945">
        <v>5.4358013120899717E-2</v>
      </c>
      <c r="L945">
        <v>5.1803885291396852E-2</v>
      </c>
      <c r="M945">
        <v>4.5863309352517985E-2</v>
      </c>
      <c r="N945">
        <v>2.0017406440382943E-2</v>
      </c>
      <c r="O945">
        <v>1.8755328218243821E-2</v>
      </c>
      <c r="P945">
        <v>4.2372881355932202E-2</v>
      </c>
    </row>
    <row r="946" spans="1:16" x14ac:dyDescent="0.25">
      <c r="A946" s="38">
        <f>+COUNTIF($B$1:B946,ESTADISTICAS!B$9)</f>
        <v>25</v>
      </c>
      <c r="B946">
        <v>70</v>
      </c>
      <c r="C946">
        <v>70418</v>
      </c>
      <c r="D946" t="s">
        <v>2035</v>
      </c>
      <c r="E946">
        <v>0</v>
      </c>
      <c r="F946">
        <v>0</v>
      </c>
      <c r="G946">
        <v>1.0187667560321715E-2</v>
      </c>
      <c r="H946">
        <v>5.4914881933003845E-4</v>
      </c>
      <c r="I946">
        <v>0</v>
      </c>
      <c r="J946">
        <v>6.0773480662983425E-3</v>
      </c>
      <c r="K946">
        <v>0</v>
      </c>
      <c r="L946">
        <v>0</v>
      </c>
      <c r="M946">
        <v>0</v>
      </c>
      <c r="N946">
        <v>5.6730273336771534E-3</v>
      </c>
      <c r="O946">
        <v>5.0735667174023336E-4</v>
      </c>
      <c r="P946">
        <v>0</v>
      </c>
    </row>
    <row r="947" spans="1:16" x14ac:dyDescent="0.25">
      <c r="A947" s="38">
        <f>+COUNTIF($B$1:B947,ESTADISTICAS!B$9)</f>
        <v>25</v>
      </c>
      <c r="B947">
        <v>70</v>
      </c>
      <c r="C947">
        <v>70429</v>
      </c>
      <c r="D947" t="s">
        <v>2036</v>
      </c>
      <c r="E947">
        <v>3.3829499323410016E-4</v>
      </c>
      <c r="F947">
        <v>0</v>
      </c>
      <c r="G947">
        <v>6.8965517241379305E-4</v>
      </c>
      <c r="H947">
        <v>6.9735006973500695E-4</v>
      </c>
      <c r="I947">
        <v>0</v>
      </c>
      <c r="J947">
        <v>0</v>
      </c>
      <c r="K947">
        <v>0</v>
      </c>
      <c r="L947">
        <v>6.6979236436704619E-4</v>
      </c>
      <c r="M947">
        <v>1.3469119579500657E-2</v>
      </c>
      <c r="N947">
        <v>2.315989847715736E-2</v>
      </c>
      <c r="O947">
        <v>2.0813917365641504E-2</v>
      </c>
      <c r="P947">
        <v>2.740991684631968E-2</v>
      </c>
    </row>
    <row r="948" spans="1:16" x14ac:dyDescent="0.25">
      <c r="A948" s="38">
        <f>+COUNTIF($B$1:B948,ESTADISTICAS!B$9)</f>
        <v>25</v>
      </c>
      <c r="B948">
        <v>70</v>
      </c>
      <c r="C948">
        <v>70473</v>
      </c>
      <c r="D948" t="s">
        <v>2037</v>
      </c>
      <c r="E948">
        <v>7.6103500761035003E-4</v>
      </c>
      <c r="F948">
        <v>0</v>
      </c>
      <c r="G948">
        <v>8.1168831168831174E-4</v>
      </c>
      <c r="H948">
        <v>0</v>
      </c>
      <c r="I948">
        <v>0</v>
      </c>
      <c r="J948">
        <v>5.0377833753148613E-3</v>
      </c>
      <c r="K948">
        <v>0</v>
      </c>
      <c r="L948">
        <v>0</v>
      </c>
      <c r="M948">
        <v>0</v>
      </c>
      <c r="N948">
        <v>3.843197540353574E-3</v>
      </c>
      <c r="O948">
        <v>0</v>
      </c>
      <c r="P948">
        <v>0</v>
      </c>
    </row>
    <row r="949" spans="1:16" x14ac:dyDescent="0.25">
      <c r="A949" s="38">
        <f>+COUNTIF($B$1:B949,ESTADISTICAS!B$9)</f>
        <v>25</v>
      </c>
      <c r="B949">
        <v>70</v>
      </c>
      <c r="C949">
        <v>70508</v>
      </c>
      <c r="D949" t="s">
        <v>2038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3.2085561497326204E-3</v>
      </c>
      <c r="K949">
        <v>0</v>
      </c>
      <c r="L949">
        <v>9.4836670179135937E-3</v>
      </c>
      <c r="M949">
        <v>1.5715034049240441E-3</v>
      </c>
      <c r="N949">
        <v>7.7359463641052091E-3</v>
      </c>
      <c r="O949">
        <v>3.0659172202350538E-3</v>
      </c>
      <c r="P949">
        <v>1.525940996948118E-3</v>
      </c>
    </row>
    <row r="950" spans="1:16" x14ac:dyDescent="0.25">
      <c r="A950" s="38">
        <f>+COUNTIF($B$1:B950,ESTADISTICAS!B$9)</f>
        <v>25</v>
      </c>
      <c r="B950">
        <v>70</v>
      </c>
      <c r="C950">
        <v>70523</v>
      </c>
      <c r="D950" t="s">
        <v>2039</v>
      </c>
      <c r="E950">
        <v>2.8469750889679714E-2</v>
      </c>
      <c r="F950">
        <v>3.5042735042735043E-2</v>
      </c>
      <c r="G950">
        <v>3.6915504511894993E-2</v>
      </c>
      <c r="H950">
        <v>9.4413847364280094E-3</v>
      </c>
      <c r="I950">
        <v>1.4007782101167316E-2</v>
      </c>
      <c r="J950">
        <v>3.0211480362537764E-3</v>
      </c>
      <c r="K950">
        <v>0</v>
      </c>
      <c r="L950">
        <v>0</v>
      </c>
      <c r="M950">
        <v>0</v>
      </c>
      <c r="N950">
        <v>1.3253810470510272E-3</v>
      </c>
      <c r="O950">
        <v>1.9305019305019305E-3</v>
      </c>
      <c r="P950">
        <v>0</v>
      </c>
    </row>
    <row r="951" spans="1:16" x14ac:dyDescent="0.25">
      <c r="A951" s="38">
        <f>+COUNTIF($B$1:B951,ESTADISTICAS!B$9)</f>
        <v>25</v>
      </c>
      <c r="B951">
        <v>70</v>
      </c>
      <c r="C951">
        <v>70670</v>
      </c>
      <c r="D951" t="s">
        <v>2040</v>
      </c>
      <c r="E951">
        <v>1.2544802867383513E-2</v>
      </c>
      <c r="F951">
        <v>4.8272357723577238E-3</v>
      </c>
      <c r="G951">
        <v>1.0424612255275871E-2</v>
      </c>
      <c r="H951">
        <v>1.1689961880559084E-2</v>
      </c>
      <c r="I951">
        <v>1.0366624525916562E-2</v>
      </c>
      <c r="J951">
        <v>2.7479390457157134E-3</v>
      </c>
      <c r="K951">
        <v>0</v>
      </c>
      <c r="L951">
        <v>2.3866348448687351E-4</v>
      </c>
      <c r="M951">
        <v>0</v>
      </c>
      <c r="N951">
        <v>5.4054054054054057E-3</v>
      </c>
      <c r="O951">
        <v>2.2079929344226098E-4</v>
      </c>
      <c r="P951">
        <v>0</v>
      </c>
    </row>
    <row r="952" spans="1:16" x14ac:dyDescent="0.25">
      <c r="A952" s="38">
        <f>+COUNTIF($B$1:B952,ESTADISTICAS!B$9)</f>
        <v>25</v>
      </c>
      <c r="B952">
        <v>70</v>
      </c>
      <c r="C952">
        <v>70678</v>
      </c>
      <c r="D952" t="s">
        <v>2300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3.9108330074305825E-4</v>
      </c>
      <c r="K952">
        <v>0</v>
      </c>
      <c r="L952">
        <v>1.1498658489842851E-3</v>
      </c>
      <c r="M952">
        <v>0</v>
      </c>
      <c r="N952">
        <v>1.1640596580574755E-2</v>
      </c>
      <c r="O952">
        <v>5.7040998217468804E-3</v>
      </c>
      <c r="P952">
        <v>5.287275290800141E-3</v>
      </c>
    </row>
    <row r="953" spans="1:16" x14ac:dyDescent="0.25">
      <c r="A953" s="38">
        <f>+COUNTIF($B$1:B953,ESTADISTICAS!B$9)</f>
        <v>25</v>
      </c>
      <c r="B953">
        <v>70</v>
      </c>
      <c r="C953">
        <v>70702</v>
      </c>
      <c r="D953" t="s">
        <v>2041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5.5762081784386614E-3</v>
      </c>
      <c r="K953">
        <v>0</v>
      </c>
      <c r="L953">
        <v>9.0009000900090005E-4</v>
      </c>
      <c r="M953">
        <v>0</v>
      </c>
      <c r="N953">
        <v>2.2127659574468085E-2</v>
      </c>
      <c r="O953">
        <v>0</v>
      </c>
      <c r="P953">
        <v>0</v>
      </c>
    </row>
    <row r="954" spans="1:16" x14ac:dyDescent="0.25">
      <c r="A954" s="38">
        <f>+COUNTIF($B$1:B954,ESTADISTICAS!B$9)</f>
        <v>25</v>
      </c>
      <c r="B954">
        <v>70</v>
      </c>
      <c r="C954">
        <v>70708</v>
      </c>
      <c r="D954" t="s">
        <v>2042</v>
      </c>
      <c r="E954">
        <v>3.0927835051546393E-2</v>
      </c>
      <c r="F954">
        <v>5.9804125859554073E-2</v>
      </c>
      <c r="G954">
        <v>7.4020319303338175E-2</v>
      </c>
      <c r="H954">
        <v>7.7256765131171246E-2</v>
      </c>
      <c r="I954">
        <v>5.8170606372045221E-2</v>
      </c>
      <c r="J954">
        <v>4.3389692401711144E-2</v>
      </c>
      <c r="K954">
        <v>2.8336012861736336E-2</v>
      </c>
      <c r="L954">
        <v>2.1649281637472939E-3</v>
      </c>
      <c r="M954">
        <v>9.4013814274750574E-3</v>
      </c>
      <c r="N954">
        <v>9.2902266815310299E-3</v>
      </c>
      <c r="O954">
        <v>7.8452837073526727E-3</v>
      </c>
      <c r="P954">
        <v>5.266025059015798E-3</v>
      </c>
    </row>
    <row r="955" spans="1:16" x14ac:dyDescent="0.25">
      <c r="A955" s="38">
        <f>+COUNTIF($B$1:B955,ESTADISTICAS!B$9)</f>
        <v>25</v>
      </c>
      <c r="B955">
        <v>70</v>
      </c>
      <c r="C955">
        <v>70713</v>
      </c>
      <c r="D955" t="s">
        <v>2043</v>
      </c>
      <c r="E955">
        <v>3.2365329195300378E-2</v>
      </c>
      <c r="F955">
        <v>2.6409232134931203E-2</v>
      </c>
      <c r="G955">
        <v>2.3899932990842081E-2</v>
      </c>
      <c r="H955">
        <v>2.7289129454217412E-2</v>
      </c>
      <c r="I955">
        <v>1.6776241215143959E-2</v>
      </c>
      <c r="J955">
        <v>1.1301989150090416E-2</v>
      </c>
      <c r="K955">
        <v>4.8495734171531205E-2</v>
      </c>
      <c r="L955">
        <v>2.2163120567375886E-4</v>
      </c>
      <c r="M955">
        <v>0</v>
      </c>
      <c r="N955">
        <v>1.9104224156230099E-3</v>
      </c>
      <c r="O955">
        <v>2.0951183741881415E-4</v>
      </c>
      <c r="P955">
        <v>0</v>
      </c>
    </row>
    <row r="956" spans="1:16" x14ac:dyDescent="0.25">
      <c r="A956" s="38">
        <f>+COUNTIF($B$1:B956,ESTADISTICAS!B$9)</f>
        <v>25</v>
      </c>
      <c r="B956">
        <v>70</v>
      </c>
      <c r="C956">
        <v>70717</v>
      </c>
      <c r="D956" t="s">
        <v>1323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3.9708802117802778E-3</v>
      </c>
      <c r="K956">
        <v>6.5876152832674575E-4</v>
      </c>
      <c r="L956">
        <v>1.9659239842726079E-3</v>
      </c>
      <c r="M956">
        <v>0</v>
      </c>
      <c r="N956">
        <v>3.8046924540266328E-3</v>
      </c>
      <c r="O956">
        <v>6.2932662051604787E-4</v>
      </c>
      <c r="P956">
        <v>0</v>
      </c>
    </row>
    <row r="957" spans="1:16" x14ac:dyDescent="0.25">
      <c r="A957" s="38">
        <f>+COUNTIF($B$1:B957,ESTADISTICAS!B$9)</f>
        <v>25</v>
      </c>
      <c r="B957">
        <v>70</v>
      </c>
      <c r="C957">
        <v>70742</v>
      </c>
      <c r="D957" t="s">
        <v>2301</v>
      </c>
      <c r="E957">
        <v>2.2806339389253961E-2</v>
      </c>
      <c r="F957">
        <v>8.3749519784863613E-2</v>
      </c>
      <c r="G957">
        <v>5.5364642993508975E-2</v>
      </c>
      <c r="H957">
        <v>6.6590126291618826E-2</v>
      </c>
      <c r="I957">
        <v>6.2716429395921508E-2</v>
      </c>
      <c r="J957">
        <v>4.1037553232675182E-2</v>
      </c>
      <c r="K957">
        <v>0</v>
      </c>
      <c r="L957">
        <v>1.9387359441644049E-3</v>
      </c>
      <c r="M957">
        <v>1.7394665635871664E-2</v>
      </c>
      <c r="N957">
        <v>1.8560606060606062E-2</v>
      </c>
      <c r="O957">
        <v>2.2172115745960164E-2</v>
      </c>
      <c r="P957">
        <v>2.7798647633358379E-2</v>
      </c>
    </row>
    <row r="958" spans="1:16" x14ac:dyDescent="0.25">
      <c r="A958" s="38">
        <f>+COUNTIF($B$1:B958,ESTADISTICAS!B$9)</f>
        <v>25</v>
      </c>
      <c r="B958">
        <v>70</v>
      </c>
      <c r="C958">
        <v>70771</v>
      </c>
      <c r="D958" t="s">
        <v>1592</v>
      </c>
      <c r="E958">
        <v>8.3333333333333339E-4</v>
      </c>
      <c r="F958">
        <v>0</v>
      </c>
      <c r="G958">
        <v>8.7183958151700091E-4</v>
      </c>
      <c r="H958">
        <v>8.8928412627834591E-4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1.2427506213753107E-3</v>
      </c>
      <c r="O958">
        <v>4.0584415584415587E-4</v>
      </c>
      <c r="P958">
        <v>0</v>
      </c>
    </row>
    <row r="959" spans="1:16" x14ac:dyDescent="0.25">
      <c r="A959" s="38">
        <f>+COUNTIF($B$1:B959,ESTADISTICAS!B$9)</f>
        <v>25</v>
      </c>
      <c r="B959">
        <v>70</v>
      </c>
      <c r="C959">
        <v>70820</v>
      </c>
      <c r="D959" t="s">
        <v>2302</v>
      </c>
      <c r="E959">
        <v>3.1567870922483338E-2</v>
      </c>
      <c r="F959">
        <v>3.6703601108033244E-2</v>
      </c>
      <c r="G959">
        <v>6.3273727647867956E-2</v>
      </c>
      <c r="H959">
        <v>0</v>
      </c>
      <c r="I959">
        <v>2.188034188034188E-2</v>
      </c>
      <c r="J959">
        <v>1.090289608177172E-2</v>
      </c>
      <c r="K959">
        <v>7.4702886247877756E-3</v>
      </c>
      <c r="L959">
        <v>1.6415410385259632E-2</v>
      </c>
      <c r="M959">
        <v>7.9286422200198214E-3</v>
      </c>
      <c r="N959">
        <v>1.3920362576885724E-2</v>
      </c>
      <c r="O959">
        <v>0</v>
      </c>
      <c r="P959">
        <v>0</v>
      </c>
    </row>
    <row r="960" spans="1:16" x14ac:dyDescent="0.25">
      <c r="A960" s="38">
        <f>+COUNTIF($B$1:B960,ESTADISTICAS!B$9)</f>
        <v>25</v>
      </c>
      <c r="B960">
        <v>70</v>
      </c>
      <c r="C960">
        <v>70823</v>
      </c>
      <c r="D960" t="s">
        <v>2044</v>
      </c>
      <c r="E960">
        <v>2.8200789622109417E-3</v>
      </c>
      <c r="F960">
        <v>0</v>
      </c>
      <c r="G960">
        <v>0</v>
      </c>
      <c r="H960">
        <v>5.6689342403628119E-4</v>
      </c>
      <c r="I960">
        <v>0</v>
      </c>
      <c r="J960">
        <v>1.6910935738444193E-3</v>
      </c>
      <c r="K960">
        <v>0</v>
      </c>
      <c r="L960">
        <v>5.4854635216675812E-4</v>
      </c>
      <c r="M960">
        <v>0</v>
      </c>
      <c r="N960">
        <v>4.140786749482402E-3</v>
      </c>
      <c r="O960">
        <v>6.5956367326230336E-2</v>
      </c>
      <c r="P960">
        <v>0</v>
      </c>
    </row>
    <row r="961" spans="1:16" x14ac:dyDescent="0.25">
      <c r="A961" s="38">
        <f>+COUNTIF($B$1:B961,ESTADISTICAS!B$9)</f>
        <v>25</v>
      </c>
      <c r="B961">
        <v>73</v>
      </c>
      <c r="C961">
        <v>73001</v>
      </c>
      <c r="D961" t="s">
        <v>2045</v>
      </c>
      <c r="E961">
        <v>0.55952225273527745</v>
      </c>
      <c r="F961">
        <v>0.62810400866738891</v>
      </c>
      <c r="G961">
        <v>0.67676047205291145</v>
      </c>
      <c r="H961">
        <v>0.75540610673817143</v>
      </c>
      <c r="I961">
        <v>0.85161555430598213</v>
      </c>
      <c r="J961">
        <v>0.85023539066211717</v>
      </c>
      <c r="K961">
        <v>0.86515161297264731</v>
      </c>
      <c r="L961">
        <v>0.8676549230999594</v>
      </c>
      <c r="M961">
        <v>0.83039400419198439</v>
      </c>
      <c r="N961">
        <v>0.77343039126478619</v>
      </c>
      <c r="O961">
        <v>0.90108009838519942</v>
      </c>
      <c r="P961">
        <v>0.82136518023446914</v>
      </c>
    </row>
    <row r="962" spans="1:16" x14ac:dyDescent="0.25">
      <c r="A962" s="38">
        <f>+COUNTIF($B$1:B962,ESTADISTICAS!B$9)</f>
        <v>25</v>
      </c>
      <c r="B962">
        <v>73</v>
      </c>
      <c r="C962">
        <v>73024</v>
      </c>
      <c r="D962" t="s">
        <v>2046</v>
      </c>
      <c r="E962">
        <v>0</v>
      </c>
      <c r="F962">
        <v>8.8709677419354843E-2</v>
      </c>
      <c r="G962">
        <v>8.1521739130434784E-2</v>
      </c>
      <c r="H962">
        <v>5.21978021978022E-2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5.9347181008902079E-3</v>
      </c>
      <c r="O962">
        <v>0</v>
      </c>
      <c r="P962">
        <v>0</v>
      </c>
    </row>
    <row r="963" spans="1:16" x14ac:dyDescent="0.25">
      <c r="A963" s="38">
        <f>+COUNTIF($B$1:B963,ESTADISTICAS!B$9)</f>
        <v>25</v>
      </c>
      <c r="B963">
        <v>73</v>
      </c>
      <c r="C963">
        <v>73026</v>
      </c>
      <c r="D963" t="s">
        <v>2047</v>
      </c>
      <c r="E963">
        <v>7.3509015256588067E-2</v>
      </c>
      <c r="F963">
        <v>2.5000000000000001E-2</v>
      </c>
      <c r="G963">
        <v>6.4788732394366194E-2</v>
      </c>
      <c r="H963">
        <v>5.0143266475644696E-2</v>
      </c>
      <c r="I963">
        <v>7.2886297376093298E-2</v>
      </c>
      <c r="J963">
        <v>0</v>
      </c>
      <c r="K963">
        <v>0</v>
      </c>
      <c r="L963">
        <v>1.4814814814814814E-3</v>
      </c>
      <c r="M963">
        <v>0</v>
      </c>
      <c r="N963">
        <v>2.8735632183908046E-3</v>
      </c>
      <c r="O963">
        <v>0</v>
      </c>
      <c r="P963">
        <v>0</v>
      </c>
    </row>
    <row r="964" spans="1:16" x14ac:dyDescent="0.25">
      <c r="A964" s="38">
        <f>+COUNTIF($B$1:B964,ESTADISTICAS!B$9)</f>
        <v>25</v>
      </c>
      <c r="B964">
        <v>73</v>
      </c>
      <c r="C964">
        <v>73030</v>
      </c>
      <c r="D964" t="s">
        <v>2048</v>
      </c>
      <c r="E964">
        <v>3.3277870216306155E-2</v>
      </c>
      <c r="F964">
        <v>0.11616161616161616</v>
      </c>
      <c r="G964">
        <v>8.5178875638841564E-2</v>
      </c>
      <c r="H964">
        <v>1.7667844522968198E-3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</row>
    <row r="965" spans="1:16" x14ac:dyDescent="0.25">
      <c r="A965" s="38">
        <f>+COUNTIF($B$1:B965,ESTADISTICAS!B$9)</f>
        <v>25</v>
      </c>
      <c r="B965">
        <v>73</v>
      </c>
      <c r="C965">
        <v>73043</v>
      </c>
      <c r="D965" t="s">
        <v>2049</v>
      </c>
      <c r="E965">
        <v>9.9201824401368308E-2</v>
      </c>
      <c r="F965">
        <v>9.3076049943246308E-2</v>
      </c>
      <c r="G965">
        <v>3.5794183445190156E-2</v>
      </c>
      <c r="H965">
        <v>2.2371364653243849E-2</v>
      </c>
      <c r="I965">
        <v>0</v>
      </c>
      <c r="J965">
        <v>0</v>
      </c>
      <c r="K965">
        <v>4.5977011494252873E-2</v>
      </c>
      <c r="L965">
        <v>0</v>
      </c>
      <c r="M965">
        <v>0</v>
      </c>
      <c r="N965">
        <v>0</v>
      </c>
      <c r="O965">
        <v>0</v>
      </c>
      <c r="P965">
        <v>0</v>
      </c>
    </row>
    <row r="966" spans="1:16" x14ac:dyDescent="0.25">
      <c r="A966" s="38">
        <f>+COUNTIF($B$1:B966,ESTADISTICAS!B$9)</f>
        <v>25</v>
      </c>
      <c r="B966">
        <v>73</v>
      </c>
      <c r="C966">
        <v>73055</v>
      </c>
      <c r="D966" t="s">
        <v>2050</v>
      </c>
      <c r="E966">
        <v>2.8350515463917526E-2</v>
      </c>
      <c r="F966">
        <v>0.12985865724381626</v>
      </c>
      <c r="G966">
        <v>8.3941605839416053E-2</v>
      </c>
      <c r="H966">
        <v>8.7786259541984726E-2</v>
      </c>
      <c r="I966">
        <v>3.6097560975609753E-2</v>
      </c>
      <c r="J966">
        <v>3.7111334002006016E-2</v>
      </c>
      <c r="K966">
        <v>0</v>
      </c>
      <c r="L966">
        <v>3.0612244897959182E-3</v>
      </c>
      <c r="M966">
        <v>0</v>
      </c>
      <c r="N966">
        <v>1.0672358591248667E-3</v>
      </c>
      <c r="O966">
        <v>0</v>
      </c>
      <c r="P966">
        <v>0</v>
      </c>
    </row>
    <row r="967" spans="1:16" x14ac:dyDescent="0.25">
      <c r="A967" s="38">
        <f>+COUNTIF($B$1:B967,ESTADISTICAS!B$9)</f>
        <v>25</v>
      </c>
      <c r="B967">
        <v>73</v>
      </c>
      <c r="C967">
        <v>73067</v>
      </c>
      <c r="D967" t="s">
        <v>2051</v>
      </c>
      <c r="E967">
        <v>5.7875894988066827E-2</v>
      </c>
      <c r="F967">
        <v>5.3349140486069948E-3</v>
      </c>
      <c r="G967">
        <v>9.9882491186839006E-3</v>
      </c>
      <c r="H967">
        <v>9.4284030642309957E-3</v>
      </c>
      <c r="I967">
        <v>2.9498525073746312E-3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</row>
    <row r="968" spans="1:16" x14ac:dyDescent="0.25">
      <c r="A968" s="38">
        <f>+COUNTIF($B$1:B968,ESTADISTICAS!B$9)</f>
        <v>25</v>
      </c>
      <c r="B968">
        <v>73</v>
      </c>
      <c r="C968">
        <v>73124</v>
      </c>
      <c r="D968" t="s">
        <v>2052</v>
      </c>
      <c r="E968">
        <v>0.11295091661738617</v>
      </c>
      <c r="F968">
        <v>0.25477326968973746</v>
      </c>
      <c r="G968">
        <v>0.26076409945421469</v>
      </c>
      <c r="H968">
        <v>0.2210591133004926</v>
      </c>
      <c r="I968">
        <v>0.11069418386491557</v>
      </c>
      <c r="J968">
        <v>2.1929824561403508E-2</v>
      </c>
      <c r="K968">
        <v>8.2226438962681846E-3</v>
      </c>
      <c r="L968">
        <v>0</v>
      </c>
      <c r="M968">
        <v>0</v>
      </c>
      <c r="N968">
        <v>0</v>
      </c>
      <c r="O968">
        <v>0</v>
      </c>
      <c r="P968">
        <v>7.2923272035510467E-2</v>
      </c>
    </row>
    <row r="969" spans="1:16" x14ac:dyDescent="0.25">
      <c r="A969" s="38">
        <f>+COUNTIF($B$1:B969,ESTADISTICAS!B$9)</f>
        <v>25</v>
      </c>
      <c r="B969">
        <v>73</v>
      </c>
      <c r="C969">
        <v>73148</v>
      </c>
      <c r="D969" t="s">
        <v>2053</v>
      </c>
      <c r="E969">
        <v>0.17079889807162535</v>
      </c>
      <c r="F969">
        <v>0.14494680851063829</v>
      </c>
      <c r="G969">
        <v>0.1806615776081425</v>
      </c>
      <c r="H969">
        <v>0.17530864197530865</v>
      </c>
      <c r="I969">
        <v>0.1111111111111111</v>
      </c>
      <c r="J969">
        <v>8.5852478839177751E-2</v>
      </c>
      <c r="K969">
        <v>5.8472553699284009E-2</v>
      </c>
      <c r="L969">
        <v>5.6422569027611044E-2</v>
      </c>
      <c r="M969">
        <v>1.1737089201877935E-3</v>
      </c>
      <c r="N969">
        <v>0</v>
      </c>
      <c r="O969">
        <v>0</v>
      </c>
      <c r="P969">
        <v>0</v>
      </c>
    </row>
    <row r="970" spans="1:16" x14ac:dyDescent="0.25">
      <c r="A970" s="38">
        <f>+COUNTIF($B$1:B970,ESTADISTICAS!B$9)</f>
        <v>25</v>
      </c>
      <c r="B970">
        <v>73</v>
      </c>
      <c r="C970">
        <v>73152</v>
      </c>
      <c r="D970" t="s">
        <v>2054</v>
      </c>
      <c r="E970">
        <v>7.9777365491651209E-2</v>
      </c>
      <c r="F970">
        <v>8.752327746741155E-2</v>
      </c>
      <c r="G970">
        <v>5.0980392156862744E-2</v>
      </c>
      <c r="H970">
        <v>4.7524752475247525E-2</v>
      </c>
      <c r="I970">
        <v>2.186878727634195E-2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</row>
    <row r="971" spans="1:16" x14ac:dyDescent="0.25">
      <c r="A971" s="38">
        <f>+COUNTIF($B$1:B971,ESTADISTICAS!B$9)</f>
        <v>25</v>
      </c>
      <c r="B971">
        <v>73</v>
      </c>
      <c r="C971">
        <v>73168</v>
      </c>
      <c r="D971" t="s">
        <v>2055</v>
      </c>
      <c r="E971">
        <v>8.569500674763833E-2</v>
      </c>
      <c r="F971">
        <v>0.12575655682582382</v>
      </c>
      <c r="G971">
        <v>0.11805400580227628</v>
      </c>
      <c r="H971">
        <v>5.7799598303950012E-2</v>
      </c>
      <c r="I971">
        <v>0.11255314388006266</v>
      </c>
      <c r="J971">
        <v>0.10613524406627856</v>
      </c>
      <c r="K971">
        <v>0.12880824372759855</v>
      </c>
      <c r="L971">
        <v>0.22834821428571428</v>
      </c>
      <c r="M971">
        <v>0.18315181151366972</v>
      </c>
      <c r="N971">
        <v>0.18053409843301699</v>
      </c>
      <c r="O971">
        <v>0.20044150110375275</v>
      </c>
      <c r="P971">
        <v>0.24210760337927967</v>
      </c>
    </row>
    <row r="972" spans="1:16" x14ac:dyDescent="0.25">
      <c r="A972" s="38">
        <f>+COUNTIF($B$1:B972,ESTADISTICAS!B$9)</f>
        <v>25</v>
      </c>
      <c r="B972">
        <v>73</v>
      </c>
      <c r="C972">
        <v>73200</v>
      </c>
      <c r="D972" t="s">
        <v>2056</v>
      </c>
      <c r="E972">
        <v>0</v>
      </c>
      <c r="F972">
        <v>9.8256735340728998E-2</v>
      </c>
      <c r="G972">
        <v>7.4132492113564666E-2</v>
      </c>
      <c r="H972">
        <v>0.1182108626198083</v>
      </c>
      <c r="I972">
        <v>5.3484602917341979E-2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</row>
    <row r="973" spans="1:16" x14ac:dyDescent="0.25">
      <c r="A973" s="38">
        <f>+COUNTIF($B$1:B973,ESTADISTICAS!B$9)</f>
        <v>25</v>
      </c>
      <c r="B973">
        <v>73</v>
      </c>
      <c r="C973">
        <v>73217</v>
      </c>
      <c r="D973" t="s">
        <v>2057</v>
      </c>
      <c r="E973">
        <v>9.8283931357254287E-2</v>
      </c>
      <c r="F973">
        <v>3.3960292580982238E-2</v>
      </c>
      <c r="G973">
        <v>3.0906233630172867E-2</v>
      </c>
      <c r="H973">
        <v>3.0015797788309637E-2</v>
      </c>
      <c r="I973">
        <v>2.1796916533758637E-2</v>
      </c>
      <c r="J973">
        <v>8.0256821829855531E-3</v>
      </c>
      <c r="K973">
        <v>5.4200542005420054E-4</v>
      </c>
      <c r="L973">
        <v>0</v>
      </c>
      <c r="M973">
        <v>0</v>
      </c>
      <c r="N973">
        <v>0</v>
      </c>
      <c r="O973">
        <v>5.3134962805526033E-4</v>
      </c>
      <c r="P973">
        <v>0</v>
      </c>
    </row>
    <row r="974" spans="1:16" x14ac:dyDescent="0.25">
      <c r="A974" s="38">
        <f>+COUNTIF($B$1:B974,ESTADISTICAS!B$9)</f>
        <v>25</v>
      </c>
      <c r="B974">
        <v>73</v>
      </c>
      <c r="C974">
        <v>73226</v>
      </c>
      <c r="D974" t="s">
        <v>2058</v>
      </c>
      <c r="E974">
        <v>2.9914529914529916E-2</v>
      </c>
      <c r="F974">
        <v>7.1736011477761832E-2</v>
      </c>
      <c r="G974">
        <v>7.3913043478260873E-2</v>
      </c>
      <c r="H974">
        <v>3.2496307237813882E-2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</row>
    <row r="975" spans="1:16" x14ac:dyDescent="0.25">
      <c r="A975" s="38">
        <f>+COUNTIF($B$1:B975,ESTADISTICAS!B$9)</f>
        <v>25</v>
      </c>
      <c r="B975">
        <v>73</v>
      </c>
      <c r="C975">
        <v>73236</v>
      </c>
      <c r="D975" t="s">
        <v>2059</v>
      </c>
      <c r="E975">
        <v>4.4247787610619468E-3</v>
      </c>
      <c r="F975">
        <v>5.6547619047619048E-2</v>
      </c>
      <c r="G975">
        <v>7.7380952380952384E-2</v>
      </c>
      <c r="H975">
        <v>7.1104387291981846E-2</v>
      </c>
      <c r="I975">
        <v>6.9591527987897125E-2</v>
      </c>
      <c r="J975">
        <v>1.0769230769230769E-2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</row>
    <row r="976" spans="1:16" x14ac:dyDescent="0.25">
      <c r="A976" s="38">
        <f>+COUNTIF($B$1:B976,ESTADISTICAS!B$9)</f>
        <v>25</v>
      </c>
      <c r="B976">
        <v>73</v>
      </c>
      <c r="C976">
        <v>73268</v>
      </c>
      <c r="D976" t="s">
        <v>2060</v>
      </c>
      <c r="E976">
        <v>0.45250239081925409</v>
      </c>
      <c r="F976">
        <v>0.77687009450584654</v>
      </c>
      <c r="G976">
        <v>0.76802457161332038</v>
      </c>
      <c r="H976">
        <v>0.88465936938408751</v>
      </c>
      <c r="I976">
        <v>0.86720554272517325</v>
      </c>
      <c r="J976">
        <v>0.91160862354892203</v>
      </c>
      <c r="K976">
        <v>0.93180306054557549</v>
      </c>
      <c r="L976">
        <v>1.0851913477537438</v>
      </c>
      <c r="M976">
        <v>1.1781409938913654</v>
      </c>
      <c r="N976">
        <v>1.2012205178954314</v>
      </c>
      <c r="O976">
        <v>1.3588763297872339</v>
      </c>
      <c r="P976">
        <v>1.2332883187035786</v>
      </c>
    </row>
    <row r="977" spans="1:16" x14ac:dyDescent="0.25">
      <c r="A977" s="38">
        <f>+COUNTIF($B$1:B977,ESTADISTICAS!B$9)</f>
        <v>25</v>
      </c>
      <c r="B977">
        <v>73</v>
      </c>
      <c r="C977">
        <v>73270</v>
      </c>
      <c r="D977" t="s">
        <v>2303</v>
      </c>
      <c r="E977">
        <v>2.553191489361702E-2</v>
      </c>
      <c r="F977">
        <v>1.9259259259259261E-2</v>
      </c>
      <c r="G977">
        <v>3.0816640986132512E-2</v>
      </c>
      <c r="H977">
        <v>3.3925686591276254E-2</v>
      </c>
      <c r="I977">
        <v>3.1456953642384107E-2</v>
      </c>
      <c r="J977">
        <v>0</v>
      </c>
      <c r="K977">
        <v>0</v>
      </c>
      <c r="L977">
        <v>0</v>
      </c>
      <c r="M977">
        <v>0</v>
      </c>
      <c r="N977">
        <v>1.8552875695732839E-3</v>
      </c>
      <c r="O977">
        <v>0</v>
      </c>
      <c r="P977">
        <v>0</v>
      </c>
    </row>
    <row r="978" spans="1:16" x14ac:dyDescent="0.25">
      <c r="A978" s="38">
        <f>+COUNTIF($B$1:B978,ESTADISTICAS!B$9)</f>
        <v>25</v>
      </c>
      <c r="B978">
        <v>73</v>
      </c>
      <c r="C978">
        <v>73275</v>
      </c>
      <c r="D978" t="s">
        <v>2061</v>
      </c>
      <c r="E978">
        <v>3.5314384151593457E-2</v>
      </c>
      <c r="F978">
        <v>0.10272804774083547</v>
      </c>
      <c r="G978">
        <v>0.12213740458015267</v>
      </c>
      <c r="H978">
        <v>2.7977956761339552E-2</v>
      </c>
      <c r="I978">
        <v>8.6845466155810985E-2</v>
      </c>
      <c r="J978">
        <v>0.10627400768245839</v>
      </c>
      <c r="K978">
        <v>0.14029084687767324</v>
      </c>
      <c r="L978">
        <v>0.11696658097686376</v>
      </c>
      <c r="M978">
        <v>9.3321917808219176E-2</v>
      </c>
      <c r="N978">
        <v>8.2115219260533098E-2</v>
      </c>
      <c r="O978">
        <v>6.7567567567567571E-2</v>
      </c>
      <c r="P978">
        <v>6.09973285841496E-2</v>
      </c>
    </row>
    <row r="979" spans="1:16" x14ac:dyDescent="0.25">
      <c r="A979" s="38">
        <f>+COUNTIF($B$1:B979,ESTADISTICAS!B$9)</f>
        <v>25</v>
      </c>
      <c r="B979">
        <v>73</v>
      </c>
      <c r="C979">
        <v>73283</v>
      </c>
      <c r="D979" t="s">
        <v>2062</v>
      </c>
      <c r="E979">
        <v>4.9830124575311441E-2</v>
      </c>
      <c r="F979">
        <v>6.1503416856492028E-2</v>
      </c>
      <c r="G979">
        <v>7.3274199768607787E-2</v>
      </c>
      <c r="H979">
        <v>5.3738317757009345E-2</v>
      </c>
      <c r="I979">
        <v>4.3171114599686027E-2</v>
      </c>
      <c r="J979">
        <v>3.0866640284922833E-2</v>
      </c>
      <c r="K979">
        <v>2.380007933359778E-2</v>
      </c>
      <c r="L979">
        <v>2.2301871764237355E-2</v>
      </c>
      <c r="M979">
        <v>1.8762475049900199E-2</v>
      </c>
      <c r="N979">
        <v>2.9726516052318668E-2</v>
      </c>
      <c r="O979">
        <v>2.1420071400238001E-2</v>
      </c>
      <c r="P979">
        <v>2.9505582137161084E-2</v>
      </c>
    </row>
    <row r="980" spans="1:16" x14ac:dyDescent="0.25">
      <c r="A980" s="38">
        <f>+COUNTIF($B$1:B980,ESTADISTICAS!B$9)</f>
        <v>25</v>
      </c>
      <c r="B980">
        <v>73</v>
      </c>
      <c r="C980">
        <v>73319</v>
      </c>
      <c r="D980" t="s">
        <v>2063</v>
      </c>
      <c r="E980">
        <v>3.0939648586707412E-2</v>
      </c>
      <c r="F980">
        <v>5.6661562021439509E-2</v>
      </c>
      <c r="G980">
        <v>5.4657428791377985E-2</v>
      </c>
      <c r="H980">
        <v>1.8146718146718147E-2</v>
      </c>
      <c r="I980">
        <v>1.0505836575875487E-2</v>
      </c>
      <c r="J980">
        <v>2.6740070782540308E-2</v>
      </c>
      <c r="K980">
        <v>2.1764938662445589E-2</v>
      </c>
      <c r="L980">
        <v>1.0744130521289296E-2</v>
      </c>
      <c r="M980">
        <v>9.1414944356120829E-3</v>
      </c>
      <c r="N980">
        <v>9.5351609058402856E-3</v>
      </c>
      <c r="O980">
        <v>3.9904229848363929E-4</v>
      </c>
      <c r="P980">
        <v>0</v>
      </c>
    </row>
    <row r="981" spans="1:16" x14ac:dyDescent="0.25">
      <c r="A981" s="38">
        <f>+COUNTIF($B$1:B981,ESTADISTICAS!B$9)</f>
        <v>25</v>
      </c>
      <c r="B981">
        <v>73</v>
      </c>
      <c r="C981">
        <v>73347</v>
      </c>
      <c r="D981" t="s">
        <v>2064</v>
      </c>
      <c r="E981">
        <v>7.320644216691069E-3</v>
      </c>
      <c r="F981">
        <v>1.1994002998500749E-2</v>
      </c>
      <c r="G981">
        <v>1.8604651162790697E-2</v>
      </c>
      <c r="H981">
        <v>1.7915309446254073E-2</v>
      </c>
      <c r="I981">
        <v>1.015228426395939E-2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</row>
    <row r="982" spans="1:16" x14ac:dyDescent="0.25">
      <c r="A982" s="38">
        <f>+COUNTIF($B$1:B982,ESTADISTICAS!B$9)</f>
        <v>25</v>
      </c>
      <c r="B982">
        <v>73</v>
      </c>
      <c r="C982">
        <v>73349</v>
      </c>
      <c r="D982" t="s">
        <v>2065</v>
      </c>
      <c r="E982">
        <v>0.3</v>
      </c>
      <c r="F982">
        <v>0.31187904967602592</v>
      </c>
      <c r="G982">
        <v>0.34524341223760607</v>
      </c>
      <c r="H982">
        <v>0.31212540341171047</v>
      </c>
      <c r="I982">
        <v>0.25082664147378364</v>
      </c>
      <c r="J982">
        <v>0.20499279884781565</v>
      </c>
      <c r="K982">
        <v>0.17624148003894841</v>
      </c>
      <c r="L982">
        <v>0.28937007874015747</v>
      </c>
      <c r="M982">
        <v>0.28213935230618253</v>
      </c>
      <c r="N982">
        <v>0.27386306846576713</v>
      </c>
      <c r="O982">
        <v>0.29375639713408391</v>
      </c>
      <c r="P982">
        <v>0.38918067226890757</v>
      </c>
    </row>
    <row r="983" spans="1:16" x14ac:dyDescent="0.25">
      <c r="A983" s="38">
        <f>+COUNTIF($B$1:B983,ESTADISTICAS!B$9)</f>
        <v>25</v>
      </c>
      <c r="B983">
        <v>73</v>
      </c>
      <c r="C983">
        <v>73352</v>
      </c>
      <c r="D983" t="s">
        <v>2066</v>
      </c>
      <c r="E983">
        <v>3.3003300330033E-2</v>
      </c>
      <c r="F983">
        <v>7.5471698113207544E-2</v>
      </c>
      <c r="G983">
        <v>7.0056497175141244E-2</v>
      </c>
      <c r="H983">
        <v>3.530751708428246E-2</v>
      </c>
      <c r="I983">
        <v>9.7813578826237049E-2</v>
      </c>
      <c r="J983">
        <v>0.14170506912442396</v>
      </c>
      <c r="K983">
        <v>0.11943793911007025</v>
      </c>
      <c r="L983">
        <v>5.0175029171528586E-2</v>
      </c>
      <c r="M983">
        <v>4.4083526682134569E-2</v>
      </c>
      <c r="N983">
        <v>1.7201834862385322E-2</v>
      </c>
      <c r="O983">
        <v>0</v>
      </c>
      <c r="P983">
        <v>0</v>
      </c>
    </row>
    <row r="984" spans="1:16" x14ac:dyDescent="0.25">
      <c r="A984" s="38">
        <f>+COUNTIF($B$1:B984,ESTADISTICAS!B$9)</f>
        <v>25</v>
      </c>
      <c r="B984">
        <v>73</v>
      </c>
      <c r="C984">
        <v>73408</v>
      </c>
      <c r="D984" t="s">
        <v>2067</v>
      </c>
      <c r="E984">
        <v>0.17973856209150327</v>
      </c>
      <c r="F984">
        <v>0.34234828496042219</v>
      </c>
      <c r="G984">
        <v>0.25369127516778522</v>
      </c>
      <c r="H984">
        <v>0.11073137388926863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2.1023125437981782E-3</v>
      </c>
      <c r="O984">
        <v>0.13484740951029098</v>
      </c>
      <c r="P984">
        <v>0.12698412698412698</v>
      </c>
    </row>
    <row r="985" spans="1:16" x14ac:dyDescent="0.25">
      <c r="A985" s="38">
        <f>+COUNTIF($B$1:B985,ESTADISTICAS!B$9)</f>
        <v>25</v>
      </c>
      <c r="B985">
        <v>73</v>
      </c>
      <c r="C985">
        <v>73411</v>
      </c>
      <c r="D985" t="s">
        <v>2068</v>
      </c>
      <c r="E985">
        <v>0.15569422776911077</v>
      </c>
      <c r="F985">
        <v>0.19309908198797088</v>
      </c>
      <c r="G985">
        <v>0.23447606727037515</v>
      </c>
      <c r="H985">
        <v>0.18616144975288304</v>
      </c>
      <c r="I985">
        <v>0.13954270342972427</v>
      </c>
      <c r="J985">
        <v>8.9291823469038661E-2</v>
      </c>
      <c r="K985">
        <v>7.6576576576576572E-2</v>
      </c>
      <c r="L985">
        <v>8.7473757872638211E-2</v>
      </c>
      <c r="M985">
        <v>5.4867256637168141E-2</v>
      </c>
      <c r="N985">
        <v>9.5885509838998212E-2</v>
      </c>
      <c r="O985">
        <v>0.11215970961887477</v>
      </c>
      <c r="P985">
        <v>0.17469657962486207</v>
      </c>
    </row>
    <row r="986" spans="1:16" x14ac:dyDescent="0.25">
      <c r="A986" s="38">
        <f>+COUNTIF($B$1:B986,ESTADISTICAS!B$9)</f>
        <v>25</v>
      </c>
      <c r="B986">
        <v>73</v>
      </c>
      <c r="C986">
        <v>73443</v>
      </c>
      <c r="D986" t="s">
        <v>2355</v>
      </c>
      <c r="E986">
        <v>0.22441471571906355</v>
      </c>
      <c r="F986">
        <v>0.33990641711229946</v>
      </c>
      <c r="G986">
        <v>0.33780160857908847</v>
      </c>
      <c r="H986">
        <v>0.29202947086403214</v>
      </c>
      <c r="I986">
        <v>0.23576961940047153</v>
      </c>
      <c r="J986">
        <v>0.1771043771043771</v>
      </c>
      <c r="K986">
        <v>0.16275167785234898</v>
      </c>
      <c r="L986">
        <v>0.14347681014347682</v>
      </c>
      <c r="M986">
        <v>0.11334002006018054</v>
      </c>
      <c r="N986">
        <v>0.14623584277148569</v>
      </c>
      <c r="O986">
        <v>0.16996312437143815</v>
      </c>
      <c r="P986">
        <v>0.24224872231686542</v>
      </c>
    </row>
    <row r="987" spans="1:16" x14ac:dyDescent="0.25">
      <c r="A987" s="38">
        <f>+COUNTIF($B$1:B987,ESTADISTICAS!B$9)</f>
        <v>25</v>
      </c>
      <c r="B987">
        <v>73</v>
      </c>
      <c r="C987">
        <v>73449</v>
      </c>
      <c r="D987" t="s">
        <v>2070</v>
      </c>
      <c r="E987">
        <v>0.22395487723954877</v>
      </c>
      <c r="F987">
        <v>0.20351925630810094</v>
      </c>
      <c r="G987">
        <v>0.17394224311618536</v>
      </c>
      <c r="H987">
        <v>0.15506756756756757</v>
      </c>
      <c r="I987">
        <v>0.11400541271989174</v>
      </c>
      <c r="J987">
        <v>7.8061911170928672E-2</v>
      </c>
      <c r="K987">
        <v>3.1302031302031304E-2</v>
      </c>
      <c r="L987">
        <v>5.8262014483212637E-2</v>
      </c>
      <c r="M987">
        <v>6.540222367560497E-2</v>
      </c>
      <c r="N987">
        <v>7.0113085621970925E-2</v>
      </c>
      <c r="O987">
        <v>7.7993527508090618E-2</v>
      </c>
      <c r="P987">
        <v>0.14092854790912085</v>
      </c>
    </row>
    <row r="988" spans="1:16" x14ac:dyDescent="0.25">
      <c r="A988" s="38">
        <f>+COUNTIF($B$1:B988,ESTADISTICAS!B$9)</f>
        <v>25</v>
      </c>
      <c r="B988">
        <v>73</v>
      </c>
      <c r="C988">
        <v>73461</v>
      </c>
      <c r="D988" t="s">
        <v>2071</v>
      </c>
      <c r="E988">
        <v>7.3569482288828342E-2</v>
      </c>
      <c r="F988">
        <v>1.098901098901099E-2</v>
      </c>
      <c r="G988">
        <v>0</v>
      </c>
      <c r="H988">
        <v>1.7857142857142856E-2</v>
      </c>
      <c r="I988">
        <v>1.8072289156626505E-2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</row>
    <row r="989" spans="1:16" x14ac:dyDescent="0.25">
      <c r="A989" s="38">
        <f>+COUNTIF($B$1:B989,ESTADISTICAS!B$9)</f>
        <v>25</v>
      </c>
      <c r="B989">
        <v>73</v>
      </c>
      <c r="C989">
        <v>73483</v>
      </c>
      <c r="D989" t="s">
        <v>2072</v>
      </c>
      <c r="E989">
        <v>4.2868277474668745E-2</v>
      </c>
      <c r="F989">
        <v>7.8988941548183253E-4</v>
      </c>
      <c r="G989">
        <v>2.8799999999999999E-2</v>
      </c>
      <c r="H989">
        <v>2.3673469387755101E-2</v>
      </c>
      <c r="I989">
        <v>0</v>
      </c>
      <c r="J989">
        <v>8.5251491901108269E-4</v>
      </c>
      <c r="K989">
        <v>0</v>
      </c>
      <c r="L989">
        <v>0</v>
      </c>
      <c r="M989">
        <v>0</v>
      </c>
      <c r="N989">
        <v>0</v>
      </c>
      <c r="O989">
        <v>1.7937219730941704E-3</v>
      </c>
      <c r="P989">
        <v>0</v>
      </c>
    </row>
    <row r="990" spans="1:16" x14ac:dyDescent="0.25">
      <c r="A990" s="38">
        <f>+COUNTIF($B$1:B990,ESTADISTICAS!B$9)</f>
        <v>25</v>
      </c>
      <c r="B990">
        <v>73</v>
      </c>
      <c r="C990">
        <v>73504</v>
      </c>
      <c r="D990" t="s">
        <v>2073</v>
      </c>
      <c r="E990">
        <v>8.6346086346086343E-2</v>
      </c>
      <c r="F990">
        <v>3.6614853195164075E-2</v>
      </c>
      <c r="G990">
        <v>3.0149051490514906E-2</v>
      </c>
      <c r="H990">
        <v>8.0348175426849678E-3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</row>
    <row r="991" spans="1:16" x14ac:dyDescent="0.25">
      <c r="A991" s="38">
        <f>+COUNTIF($B$1:B991,ESTADISTICAS!B$9)</f>
        <v>25</v>
      </c>
      <c r="B991">
        <v>73</v>
      </c>
      <c r="C991">
        <v>73520</v>
      </c>
      <c r="D991" t="s">
        <v>2074</v>
      </c>
      <c r="E991">
        <v>7.8212290502793297E-2</v>
      </c>
      <c r="F991">
        <v>8.3048919226393625E-2</v>
      </c>
      <c r="G991">
        <v>5.5878928987194411E-2</v>
      </c>
      <c r="H991">
        <v>2.1582733812949641E-2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</row>
    <row r="992" spans="1:16" x14ac:dyDescent="0.25">
      <c r="A992" s="38">
        <f>+COUNTIF($B$1:B992,ESTADISTICAS!B$9)</f>
        <v>25</v>
      </c>
      <c r="B992">
        <v>73</v>
      </c>
      <c r="C992">
        <v>73547</v>
      </c>
      <c r="D992" t="s">
        <v>2075</v>
      </c>
      <c r="E992">
        <v>0.11346153846153846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1.594896331738437E-3</v>
      </c>
      <c r="P992">
        <v>0</v>
      </c>
    </row>
    <row r="993" spans="1:16" x14ac:dyDescent="0.25">
      <c r="A993" s="38">
        <f>+COUNTIF($B$1:B993,ESTADISTICAS!B$9)</f>
        <v>25</v>
      </c>
      <c r="B993">
        <v>73</v>
      </c>
      <c r="C993">
        <v>73555</v>
      </c>
      <c r="D993" t="s">
        <v>2076</v>
      </c>
      <c r="E993">
        <v>8.2377919320594475E-2</v>
      </c>
      <c r="F993">
        <v>0.10983884648006785</v>
      </c>
      <c r="G993">
        <v>8.7659574468085102E-2</v>
      </c>
      <c r="H993">
        <v>4.0667808219178085E-2</v>
      </c>
      <c r="I993">
        <v>2.2241231822070145E-2</v>
      </c>
      <c r="J993">
        <v>0</v>
      </c>
      <c r="K993">
        <v>8.9590443686006823E-3</v>
      </c>
      <c r="L993">
        <v>9.2983939137785288E-3</v>
      </c>
      <c r="M993">
        <v>0</v>
      </c>
      <c r="N993">
        <v>1.5245158632056036E-2</v>
      </c>
      <c r="O993">
        <v>2.6508972267536703E-2</v>
      </c>
      <c r="P993">
        <v>4.0453074433656956E-2</v>
      </c>
    </row>
    <row r="994" spans="1:16" x14ac:dyDescent="0.25">
      <c r="A994" s="38">
        <f>+COUNTIF($B$1:B994,ESTADISTICAS!B$9)</f>
        <v>25</v>
      </c>
      <c r="B994">
        <v>73</v>
      </c>
      <c r="C994">
        <v>73563</v>
      </c>
      <c r="D994" t="s">
        <v>2077</v>
      </c>
      <c r="E994">
        <v>1.6176470588235296E-2</v>
      </c>
      <c r="F994">
        <v>0</v>
      </c>
      <c r="G994">
        <v>1.6344725111441308E-2</v>
      </c>
      <c r="H994">
        <v>9.880239520958084E-2</v>
      </c>
      <c r="I994">
        <v>8.5843373493975902E-2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</row>
    <row r="995" spans="1:16" x14ac:dyDescent="0.25">
      <c r="A995" s="38">
        <f>+COUNTIF($B$1:B995,ESTADISTICAS!B$9)</f>
        <v>25</v>
      </c>
      <c r="B995">
        <v>73</v>
      </c>
      <c r="C995">
        <v>73585</v>
      </c>
      <c r="D995" t="s">
        <v>2078</v>
      </c>
      <c r="E995">
        <v>3.9763567974207416E-2</v>
      </c>
      <c r="F995">
        <v>0.14434117003827229</v>
      </c>
      <c r="G995">
        <v>0.40689271817676487</v>
      </c>
      <c r="H995">
        <v>0.47448979591836737</v>
      </c>
      <c r="I995">
        <v>0.37802071346375143</v>
      </c>
      <c r="J995">
        <v>4.410911201392919E-2</v>
      </c>
      <c r="K995">
        <v>0.12163742690058479</v>
      </c>
      <c r="L995">
        <v>0.18483965014577258</v>
      </c>
      <c r="M995">
        <v>0.21215663354763295</v>
      </c>
      <c r="N995">
        <v>0.13111888111888112</v>
      </c>
      <c r="O995">
        <v>0.1313782991202346</v>
      </c>
      <c r="P995">
        <v>0.18026004728132389</v>
      </c>
    </row>
    <row r="996" spans="1:16" x14ac:dyDescent="0.25">
      <c r="A996" s="38">
        <f>+COUNTIF($B$1:B996,ESTADISTICAS!B$9)</f>
        <v>25</v>
      </c>
      <c r="B996">
        <v>73</v>
      </c>
      <c r="C996">
        <v>73616</v>
      </c>
      <c r="D996" t="s">
        <v>2079</v>
      </c>
      <c r="E996">
        <v>4.5226130653266333E-2</v>
      </c>
      <c r="F996">
        <v>3.344170924291686E-2</v>
      </c>
      <c r="G996">
        <v>4.9952426260704091E-2</v>
      </c>
      <c r="H996">
        <v>2.8971511347175277E-2</v>
      </c>
      <c r="I996">
        <v>3.3840117704757235E-2</v>
      </c>
      <c r="J996">
        <v>2.1536955457660302E-2</v>
      </c>
      <c r="K996">
        <v>1.0309278350515464E-2</v>
      </c>
      <c r="L996">
        <v>1.8821198613174838E-2</v>
      </c>
      <c r="M996">
        <v>1.7716535433070866E-2</v>
      </c>
      <c r="N996">
        <v>7.7519379844961239E-3</v>
      </c>
      <c r="O996">
        <v>0</v>
      </c>
      <c r="P996">
        <v>4.8204158790170135E-2</v>
      </c>
    </row>
    <row r="997" spans="1:16" x14ac:dyDescent="0.25">
      <c r="A997" s="38">
        <f>+COUNTIF($B$1:B997,ESTADISTICAS!B$9)</f>
        <v>25</v>
      </c>
      <c r="B997">
        <v>73</v>
      </c>
      <c r="C997">
        <v>73622</v>
      </c>
      <c r="D997" t="s">
        <v>2080</v>
      </c>
      <c r="E997">
        <v>1.893939393939394E-3</v>
      </c>
      <c r="F997">
        <v>0</v>
      </c>
      <c r="G997">
        <v>0</v>
      </c>
      <c r="H997">
        <v>2.6974951830443159E-2</v>
      </c>
      <c r="I997">
        <v>2.3952095808383235E-2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</row>
    <row r="998" spans="1:16" x14ac:dyDescent="0.25">
      <c r="A998" s="38">
        <f>+COUNTIF($B$1:B998,ESTADISTICAS!B$9)</f>
        <v>25</v>
      </c>
      <c r="B998">
        <v>73</v>
      </c>
      <c r="C998">
        <v>73624</v>
      </c>
      <c r="D998" t="s">
        <v>2081</v>
      </c>
      <c r="E998">
        <v>6.4481461579795809E-3</v>
      </c>
      <c r="F998">
        <v>0</v>
      </c>
      <c r="G998">
        <v>5.6671818650180323E-3</v>
      </c>
      <c r="H998">
        <v>3.5551041137633316E-3</v>
      </c>
      <c r="I998">
        <v>3.0487804878048782E-3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5.1387461459403907E-4</v>
      </c>
      <c r="P998">
        <v>0</v>
      </c>
    </row>
    <row r="999" spans="1:16" x14ac:dyDescent="0.25">
      <c r="A999" s="38">
        <f>+COUNTIF($B$1:B999,ESTADISTICAS!B$9)</f>
        <v>25</v>
      </c>
      <c r="B999">
        <v>73</v>
      </c>
      <c r="C999">
        <v>73671</v>
      </c>
      <c r="D999" t="s">
        <v>2082</v>
      </c>
      <c r="E999">
        <v>1.3864818024263431E-2</v>
      </c>
      <c r="F999">
        <v>7.521367521367521E-2</v>
      </c>
      <c r="G999">
        <v>8.0576759966072942E-2</v>
      </c>
      <c r="H999">
        <v>1.7811704834605598E-2</v>
      </c>
      <c r="I999">
        <v>1.6129032258064516E-2</v>
      </c>
      <c r="J999">
        <v>0</v>
      </c>
      <c r="K999">
        <v>0</v>
      </c>
      <c r="L999">
        <v>0</v>
      </c>
      <c r="M999">
        <v>0</v>
      </c>
      <c r="N999">
        <v>8.4961767204757861E-4</v>
      </c>
      <c r="O999">
        <v>0</v>
      </c>
      <c r="P999">
        <v>0</v>
      </c>
    </row>
    <row r="1000" spans="1:16" x14ac:dyDescent="0.25">
      <c r="A1000" s="38">
        <f>+COUNTIF($B$1:B1000,ESTADISTICAS!B$9)</f>
        <v>25</v>
      </c>
      <c r="B1000">
        <v>73</v>
      </c>
      <c r="C1000">
        <v>73675</v>
      </c>
      <c r="D1000" t="s">
        <v>2083</v>
      </c>
      <c r="E1000">
        <v>4.9627791563275438E-2</v>
      </c>
      <c r="F1000">
        <v>3.8142620232172471E-2</v>
      </c>
      <c r="G1000">
        <v>4.0697674418604654E-2</v>
      </c>
      <c r="H1000">
        <v>2.3450586264656615E-2</v>
      </c>
      <c r="I1000">
        <v>1.1844331641285956E-2</v>
      </c>
      <c r="J1000">
        <v>1.1996572407883462E-2</v>
      </c>
      <c r="K1000">
        <v>1.391304347826087E-2</v>
      </c>
      <c r="L1000">
        <v>0</v>
      </c>
      <c r="M1000">
        <v>0</v>
      </c>
      <c r="N1000">
        <v>8.8967971530249106E-4</v>
      </c>
      <c r="O1000">
        <v>0</v>
      </c>
      <c r="P1000">
        <v>0</v>
      </c>
    </row>
    <row r="1001" spans="1:16" x14ac:dyDescent="0.25">
      <c r="A1001" s="38">
        <f>+COUNTIF($B$1:B1001,ESTADISTICAS!B$9)</f>
        <v>25</v>
      </c>
      <c r="B1001">
        <v>73</v>
      </c>
      <c r="C1001">
        <v>73678</v>
      </c>
      <c r="D1001" t="s">
        <v>1322</v>
      </c>
      <c r="E1001">
        <v>1.4807502467917079E-2</v>
      </c>
      <c r="F1001">
        <v>1.6666666666666666E-2</v>
      </c>
      <c r="G1001">
        <v>0.14509803921568629</v>
      </c>
      <c r="H1001">
        <v>0.11445198836081474</v>
      </c>
      <c r="I1001">
        <v>7.4902723735408558E-2</v>
      </c>
      <c r="J1001">
        <v>0</v>
      </c>
      <c r="K1001">
        <v>9.9502487562189048E-4</v>
      </c>
      <c r="L1001">
        <v>0</v>
      </c>
      <c r="M1001">
        <v>0</v>
      </c>
      <c r="N1001">
        <v>0</v>
      </c>
      <c r="O1001">
        <v>0</v>
      </c>
      <c r="P1001">
        <v>0</v>
      </c>
    </row>
    <row r="1002" spans="1:16" x14ac:dyDescent="0.25">
      <c r="A1002" s="38">
        <f>+COUNTIF($B$1:B1002,ESTADISTICAS!B$9)</f>
        <v>25</v>
      </c>
      <c r="B1002">
        <v>73</v>
      </c>
      <c r="C1002">
        <v>73686</v>
      </c>
      <c r="D1002" t="s">
        <v>2084</v>
      </c>
      <c r="E1002">
        <v>3.787878787878788E-3</v>
      </c>
      <c r="F1002">
        <v>2.8625954198473282E-2</v>
      </c>
      <c r="G1002">
        <v>1.9417475728155339E-3</v>
      </c>
      <c r="H1002">
        <v>3.7549407114624504E-2</v>
      </c>
      <c r="I1002">
        <v>2.8455284552845527E-2</v>
      </c>
      <c r="J1002">
        <v>2.3109243697478993E-2</v>
      </c>
      <c r="K1002">
        <v>8.5836909871244635E-3</v>
      </c>
      <c r="L1002">
        <v>0</v>
      </c>
      <c r="M1002">
        <v>0</v>
      </c>
      <c r="N1002">
        <v>0</v>
      </c>
      <c r="O1002">
        <v>0</v>
      </c>
      <c r="P1002">
        <v>0</v>
      </c>
    </row>
    <row r="1003" spans="1:16" x14ac:dyDescent="0.25">
      <c r="A1003" s="38">
        <f>+COUNTIF($B$1:B1003,ESTADISTICAS!B$9)</f>
        <v>25</v>
      </c>
      <c r="B1003">
        <v>73</v>
      </c>
      <c r="C1003">
        <v>73770</v>
      </c>
      <c r="D1003" t="s">
        <v>1591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</row>
    <row r="1004" spans="1:16" x14ac:dyDescent="0.25">
      <c r="A1004" s="38">
        <f>+COUNTIF($B$1:B1004,ESTADISTICAS!B$9)</f>
        <v>25</v>
      </c>
      <c r="B1004">
        <v>73</v>
      </c>
      <c r="C1004">
        <v>73854</v>
      </c>
      <c r="D1004" t="s">
        <v>2085</v>
      </c>
      <c r="E1004">
        <v>0</v>
      </c>
      <c r="F1004">
        <v>3.4642032332563508E-2</v>
      </c>
      <c r="G1004">
        <v>0</v>
      </c>
      <c r="H1004">
        <v>5.3012048192771083E-2</v>
      </c>
      <c r="I1004">
        <v>5.4726368159203981E-2</v>
      </c>
      <c r="J1004">
        <v>0</v>
      </c>
      <c r="K1004">
        <v>0</v>
      </c>
      <c r="L1004">
        <v>2.5188916876574307E-3</v>
      </c>
      <c r="M1004">
        <v>0</v>
      </c>
      <c r="N1004">
        <v>0</v>
      </c>
      <c r="O1004">
        <v>0</v>
      </c>
      <c r="P1004">
        <v>0</v>
      </c>
    </row>
    <row r="1005" spans="1:16" x14ac:dyDescent="0.25">
      <c r="A1005" s="38">
        <f>+COUNTIF($B$1:B1005,ESTADISTICAS!B$9)</f>
        <v>25</v>
      </c>
      <c r="B1005">
        <v>73</v>
      </c>
      <c r="C1005">
        <v>73861</v>
      </c>
      <c r="D1005" t="s">
        <v>2086</v>
      </c>
      <c r="E1005">
        <v>0</v>
      </c>
      <c r="F1005">
        <v>0.17064220183486239</v>
      </c>
      <c r="G1005">
        <v>0.17399438727782976</v>
      </c>
      <c r="H1005">
        <v>0.1308139534883721</v>
      </c>
      <c r="I1005">
        <v>3.7037037037037035E-2</v>
      </c>
      <c r="J1005">
        <v>6.3745019920318724E-2</v>
      </c>
      <c r="K1005">
        <v>7.3662966700302729E-2</v>
      </c>
      <c r="L1005">
        <v>8.2400813835198372E-2</v>
      </c>
      <c r="M1005">
        <v>4.5929018789144051E-2</v>
      </c>
      <c r="N1005">
        <v>3.5751840168243953E-2</v>
      </c>
      <c r="O1005">
        <v>2.7689030883919063E-2</v>
      </c>
      <c r="P1005">
        <v>0</v>
      </c>
    </row>
    <row r="1006" spans="1:16" x14ac:dyDescent="0.25">
      <c r="A1006" s="38">
        <f>+COUNTIF($B$1:B1006,ESTADISTICAS!B$9)</f>
        <v>25</v>
      </c>
      <c r="B1006">
        <v>73</v>
      </c>
      <c r="C1006">
        <v>73870</v>
      </c>
      <c r="D1006" t="s">
        <v>2087</v>
      </c>
      <c r="E1006">
        <v>2.3501762632197414E-3</v>
      </c>
      <c r="F1006">
        <v>2.4539877300613498E-2</v>
      </c>
      <c r="G1006">
        <v>2.8497409326424871E-2</v>
      </c>
      <c r="H1006">
        <v>2.9649595687331536E-2</v>
      </c>
      <c r="I1006">
        <v>0</v>
      </c>
      <c r="J1006">
        <v>0</v>
      </c>
      <c r="K1006">
        <v>0</v>
      </c>
      <c r="L1006">
        <v>1.4492753623188406E-3</v>
      </c>
      <c r="M1006">
        <v>0</v>
      </c>
      <c r="N1006">
        <v>0</v>
      </c>
      <c r="O1006">
        <v>0</v>
      </c>
      <c r="P1006">
        <v>0</v>
      </c>
    </row>
    <row r="1007" spans="1:16" x14ac:dyDescent="0.25">
      <c r="A1007" s="38">
        <f>+COUNTIF($B$1:B1007,ESTADISTICAS!B$9)</f>
        <v>25</v>
      </c>
      <c r="B1007">
        <v>73</v>
      </c>
      <c r="C1007">
        <v>73873</v>
      </c>
      <c r="D1007" t="s">
        <v>2088</v>
      </c>
      <c r="E1007">
        <v>0.17427385892116182</v>
      </c>
      <c r="F1007">
        <v>7.3752711496746198E-2</v>
      </c>
      <c r="G1007">
        <v>2.2883295194508009E-3</v>
      </c>
      <c r="H1007">
        <v>2.4154589371980675E-3</v>
      </c>
      <c r="I1007">
        <v>0</v>
      </c>
      <c r="J1007">
        <v>0</v>
      </c>
      <c r="K1007">
        <v>2.7397260273972603E-3</v>
      </c>
      <c r="L1007">
        <v>0</v>
      </c>
      <c r="M1007">
        <v>0</v>
      </c>
      <c r="N1007">
        <v>2.8653295128939827E-3</v>
      </c>
      <c r="O1007">
        <v>0</v>
      </c>
      <c r="P1007">
        <v>0</v>
      </c>
    </row>
    <row r="1008" spans="1:16" x14ac:dyDescent="0.25">
      <c r="A1008" s="38">
        <f>+COUNTIF($B$1:B1008,ESTADISTICAS!B$9)</f>
        <v>25</v>
      </c>
      <c r="B1008">
        <v>76</v>
      </c>
      <c r="C1008">
        <v>76001</v>
      </c>
      <c r="D1008" t="s">
        <v>2089</v>
      </c>
      <c r="E1008">
        <v>0.47290207918459992</v>
      </c>
      <c r="F1008">
        <v>0.51140746272637561</v>
      </c>
      <c r="G1008">
        <v>0.52116016344844163</v>
      </c>
      <c r="H1008">
        <v>0.56518375657424669</v>
      </c>
      <c r="I1008">
        <v>0.60119060492679022</v>
      </c>
      <c r="J1008">
        <v>0.63714495392894999</v>
      </c>
      <c r="K1008">
        <v>0.66126532260705362</v>
      </c>
      <c r="L1008">
        <v>0.67151781949988232</v>
      </c>
      <c r="M1008">
        <v>0.65755155403698051</v>
      </c>
      <c r="N1008">
        <v>0.65284461111295478</v>
      </c>
      <c r="O1008">
        <v>0.5797385949900169</v>
      </c>
      <c r="P1008">
        <v>0.65687723291378619</v>
      </c>
    </row>
    <row r="1009" spans="1:16" x14ac:dyDescent="0.25">
      <c r="A1009" s="38">
        <f>+COUNTIF($B$1:B1009,ESTADISTICAS!B$9)</f>
        <v>25</v>
      </c>
      <c r="B1009">
        <v>76</v>
      </c>
      <c r="C1009">
        <v>76020</v>
      </c>
      <c r="D1009" t="s">
        <v>2090</v>
      </c>
      <c r="E1009">
        <v>5.2202283849918436E-2</v>
      </c>
      <c r="F1009">
        <v>8.6991869918699186E-2</v>
      </c>
      <c r="G1009">
        <v>4.0783034257748776E-2</v>
      </c>
      <c r="H1009">
        <v>3.3551554828150573E-2</v>
      </c>
      <c r="I1009">
        <v>0</v>
      </c>
      <c r="J1009">
        <v>5.054759898904802E-3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</row>
    <row r="1010" spans="1:16" x14ac:dyDescent="0.25">
      <c r="A1010" s="38">
        <f>+COUNTIF($B$1:B1010,ESTADISTICAS!B$9)</f>
        <v>25</v>
      </c>
      <c r="B1010">
        <v>76</v>
      </c>
      <c r="C1010">
        <v>76036</v>
      </c>
      <c r="D1010" t="s">
        <v>2091</v>
      </c>
      <c r="E1010">
        <v>2.7359017308766054E-2</v>
      </c>
      <c r="F1010">
        <v>4.8146098505810739E-2</v>
      </c>
      <c r="G1010">
        <v>8.5667215815486003E-2</v>
      </c>
      <c r="H1010">
        <v>5.4764512595837894E-2</v>
      </c>
      <c r="I1010">
        <v>2.5358324145534728E-2</v>
      </c>
      <c r="J1010">
        <v>3.8888888888888888E-3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</row>
    <row r="1011" spans="1:16" x14ac:dyDescent="0.25">
      <c r="A1011" s="38">
        <f>+COUNTIF($B$1:B1011,ESTADISTICAS!B$9)</f>
        <v>25</v>
      </c>
      <c r="B1011">
        <v>76</v>
      </c>
      <c r="C1011">
        <v>76041</v>
      </c>
      <c r="D1011" t="s">
        <v>2092</v>
      </c>
      <c r="E1011">
        <v>6.8484464172479387E-2</v>
      </c>
      <c r="F1011">
        <v>4.9398353388220392E-2</v>
      </c>
      <c r="G1011">
        <v>6.3451776649746188E-4</v>
      </c>
      <c r="H1011">
        <v>6.3856960408684551E-4</v>
      </c>
      <c r="I1011">
        <v>0</v>
      </c>
      <c r="J1011">
        <v>1.9815059445178335E-3</v>
      </c>
      <c r="K1011">
        <v>0</v>
      </c>
      <c r="L1011">
        <v>2.6440677966101694E-2</v>
      </c>
      <c r="M1011">
        <v>2.0931802835921675E-2</v>
      </c>
      <c r="N1011">
        <v>1.8417462482946793E-2</v>
      </c>
      <c r="O1011">
        <v>0</v>
      </c>
      <c r="P1011">
        <v>0</v>
      </c>
    </row>
    <row r="1012" spans="1:16" x14ac:dyDescent="0.25">
      <c r="A1012" s="38">
        <f>+COUNTIF($B$1:B1012,ESTADISTICAS!B$9)</f>
        <v>25</v>
      </c>
      <c r="B1012">
        <v>76</v>
      </c>
      <c r="C1012">
        <v>76054</v>
      </c>
      <c r="D1012" t="s">
        <v>1243</v>
      </c>
      <c r="E1012">
        <v>0.14634146341463414</v>
      </c>
      <c r="F1012">
        <v>0.14150943396226415</v>
      </c>
      <c r="G1012">
        <v>9.2452830188679239E-2</v>
      </c>
      <c r="H1012">
        <v>9.3869731800766285E-2</v>
      </c>
      <c r="I1012">
        <v>5.6751467710371817E-2</v>
      </c>
      <c r="J1012">
        <v>2.0325203252032522E-3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</row>
    <row r="1013" spans="1:16" x14ac:dyDescent="0.25">
      <c r="A1013" s="38">
        <f>+COUNTIF($B$1:B1013,ESTADISTICAS!B$9)</f>
        <v>25</v>
      </c>
      <c r="B1013">
        <v>76</v>
      </c>
      <c r="C1013">
        <v>76100</v>
      </c>
      <c r="D1013" t="s">
        <v>2093</v>
      </c>
      <c r="E1013">
        <v>2.1337126600284497E-3</v>
      </c>
      <c r="F1013">
        <v>3.2211882605583393E-2</v>
      </c>
      <c r="G1013">
        <v>3.751803751803752E-2</v>
      </c>
      <c r="H1013">
        <v>3.4231609613983978E-2</v>
      </c>
      <c r="I1013">
        <v>1.4053254437869823E-2</v>
      </c>
      <c r="J1013">
        <v>7.5585789871504159E-4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</row>
    <row r="1014" spans="1:16" x14ac:dyDescent="0.25">
      <c r="A1014" s="38">
        <f>+COUNTIF($B$1:B1014,ESTADISTICAS!B$9)</f>
        <v>25</v>
      </c>
      <c r="B1014">
        <v>76</v>
      </c>
      <c r="C1014">
        <v>76109</v>
      </c>
      <c r="D1014" t="s">
        <v>2094</v>
      </c>
      <c r="E1014">
        <v>0.17506769423036866</v>
      </c>
      <c r="F1014">
        <v>0.18271553806861324</v>
      </c>
      <c r="G1014">
        <v>0.17509149920585595</v>
      </c>
      <c r="H1014">
        <v>0.17245201967712881</v>
      </c>
      <c r="I1014">
        <v>0.21231592108919145</v>
      </c>
      <c r="J1014">
        <v>0.22333843159065628</v>
      </c>
      <c r="K1014">
        <v>0.24550919009068484</v>
      </c>
      <c r="L1014">
        <v>0.24176472630080878</v>
      </c>
      <c r="M1014">
        <v>0.2257753605727858</v>
      </c>
      <c r="N1014">
        <v>0.22998624484181568</v>
      </c>
      <c r="O1014">
        <v>0.24419527341728481</v>
      </c>
      <c r="P1014">
        <v>0.23658934082319083</v>
      </c>
    </row>
    <row r="1015" spans="1:16" x14ac:dyDescent="0.25">
      <c r="A1015" s="38">
        <f>+COUNTIF($B$1:B1015,ESTADISTICAS!B$9)</f>
        <v>25</v>
      </c>
      <c r="B1015">
        <v>76</v>
      </c>
      <c r="C1015">
        <v>76111</v>
      </c>
      <c r="D1015" t="s">
        <v>2095</v>
      </c>
      <c r="E1015">
        <v>0.48167687235044748</v>
      </c>
      <c r="F1015">
        <v>0.45946457288809006</v>
      </c>
      <c r="G1015">
        <v>0.39668002289639381</v>
      </c>
      <c r="H1015">
        <v>0.54487489131484879</v>
      </c>
      <c r="I1015">
        <v>0.66304879241224213</v>
      </c>
      <c r="J1015">
        <v>0.72226616571089575</v>
      </c>
      <c r="K1015">
        <v>0.70282924885435349</v>
      </c>
      <c r="L1015">
        <v>0.77503511940598036</v>
      </c>
      <c r="M1015">
        <v>0.77973699940227137</v>
      </c>
      <c r="N1015">
        <v>0.79955969178424902</v>
      </c>
      <c r="O1015">
        <v>0.7629719362002827</v>
      </c>
      <c r="P1015">
        <v>0.62094304960195956</v>
      </c>
    </row>
    <row r="1016" spans="1:16" x14ac:dyDescent="0.25">
      <c r="A1016" s="38">
        <f>+COUNTIF($B$1:B1016,ESTADISTICAS!B$9)</f>
        <v>25</v>
      </c>
      <c r="B1016">
        <v>76</v>
      </c>
      <c r="C1016">
        <v>76113</v>
      </c>
      <c r="D1016" t="s">
        <v>2096</v>
      </c>
      <c r="E1016">
        <v>0.22156280909990109</v>
      </c>
      <c r="F1016">
        <v>0.1694499017681729</v>
      </c>
      <c r="G1016">
        <v>9.8879688261081344E-2</v>
      </c>
      <c r="H1016">
        <v>0.1270611057225994</v>
      </c>
      <c r="I1016">
        <v>7.2164948453608241E-2</v>
      </c>
      <c r="J1016">
        <v>4.96031746031746E-3</v>
      </c>
      <c r="K1016">
        <v>7.3256397390868033E-2</v>
      </c>
      <c r="L1016">
        <v>5.188199389623601E-2</v>
      </c>
      <c r="M1016">
        <v>0</v>
      </c>
      <c r="N1016">
        <v>5.0556117290192115E-4</v>
      </c>
      <c r="O1016">
        <v>0</v>
      </c>
      <c r="P1016">
        <v>0</v>
      </c>
    </row>
    <row r="1017" spans="1:16" x14ac:dyDescent="0.25">
      <c r="A1017" s="38">
        <f>+COUNTIF($B$1:B1017,ESTADISTICAS!B$9)</f>
        <v>25</v>
      </c>
      <c r="B1017">
        <v>76</v>
      </c>
      <c r="C1017">
        <v>76122</v>
      </c>
      <c r="D1017" t="s">
        <v>2097</v>
      </c>
      <c r="E1017">
        <v>0.12555871596911825</v>
      </c>
      <c r="F1017">
        <v>0.18265756724207147</v>
      </c>
      <c r="G1017">
        <v>0.21694378463974665</v>
      </c>
      <c r="H1017">
        <v>0.22231012658227847</v>
      </c>
      <c r="I1017">
        <v>0.23166332665330661</v>
      </c>
      <c r="J1017">
        <v>0.19301097114993904</v>
      </c>
      <c r="K1017">
        <v>0.25343320848938827</v>
      </c>
      <c r="L1017">
        <v>0.23690878378378377</v>
      </c>
      <c r="M1017">
        <v>0.21822033898305085</v>
      </c>
      <c r="N1017">
        <v>0.2277825711820535</v>
      </c>
      <c r="O1017">
        <v>0.25175746924428821</v>
      </c>
      <c r="P1017">
        <v>0.23712255772646537</v>
      </c>
    </row>
    <row r="1018" spans="1:16" x14ac:dyDescent="0.25">
      <c r="A1018" s="38">
        <f>+COUNTIF($B$1:B1018,ESTADISTICAS!B$9)</f>
        <v>25</v>
      </c>
      <c r="B1018">
        <v>76</v>
      </c>
      <c r="C1018">
        <v>76126</v>
      </c>
      <c r="D1018" t="s">
        <v>2098</v>
      </c>
      <c r="E1018">
        <v>0.16761768901569188</v>
      </c>
      <c r="F1018">
        <v>0.1276297335203366</v>
      </c>
      <c r="G1018">
        <v>1.1772853185595568E-2</v>
      </c>
      <c r="H1018">
        <v>0</v>
      </c>
      <c r="I1018">
        <v>0</v>
      </c>
      <c r="J1018">
        <v>2.7472527472527475E-3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</row>
    <row r="1019" spans="1:16" x14ac:dyDescent="0.25">
      <c r="A1019" s="38">
        <f>+COUNTIF($B$1:B1019,ESTADISTICAS!B$9)</f>
        <v>25</v>
      </c>
      <c r="B1019">
        <v>76</v>
      </c>
      <c r="C1019">
        <v>76130</v>
      </c>
      <c r="D1019" t="s">
        <v>1354</v>
      </c>
      <c r="E1019">
        <v>6.7783094098883574E-3</v>
      </c>
      <c r="F1019">
        <v>4.9065110728020158E-3</v>
      </c>
      <c r="G1019">
        <v>1.6297087897408497E-2</v>
      </c>
      <c r="H1019">
        <v>1.5597687239478283E-2</v>
      </c>
      <c r="I1019">
        <v>6.2163616792249729E-2</v>
      </c>
      <c r="J1019">
        <v>4.7976413830072367E-2</v>
      </c>
      <c r="K1019">
        <v>5.8713637576728046E-2</v>
      </c>
      <c r="L1019">
        <v>9.5857673924588424E-2</v>
      </c>
      <c r="M1019">
        <v>8.3583648948674413E-2</v>
      </c>
      <c r="N1019">
        <v>6.5209003215434089E-2</v>
      </c>
      <c r="O1019">
        <v>4.38831483607603E-2</v>
      </c>
      <c r="P1019">
        <v>1.6468785905783226E-2</v>
      </c>
    </row>
    <row r="1020" spans="1:16" x14ac:dyDescent="0.25">
      <c r="A1020" s="38">
        <f>+COUNTIF($B$1:B1020,ESTADISTICAS!B$9)</f>
        <v>25</v>
      </c>
      <c r="B1020">
        <v>76</v>
      </c>
      <c r="C1020">
        <v>76147</v>
      </c>
      <c r="D1020" t="s">
        <v>2099</v>
      </c>
      <c r="E1020">
        <v>0.24530346820809248</v>
      </c>
      <c r="F1020">
        <v>0.31078413780728514</v>
      </c>
      <c r="G1020">
        <v>0.27282472753260678</v>
      </c>
      <c r="H1020">
        <v>0.32411137971170201</v>
      </c>
      <c r="I1020">
        <v>0.36276011170164851</v>
      </c>
      <c r="J1020">
        <v>0.34029606756879482</v>
      </c>
      <c r="K1020">
        <v>0.35639125263061577</v>
      </c>
      <c r="L1020">
        <v>0.40697031163562603</v>
      </c>
      <c r="M1020">
        <v>0.44627572391185577</v>
      </c>
      <c r="N1020">
        <v>0.42473167599302813</v>
      </c>
      <c r="O1020">
        <v>0.43953596287703017</v>
      </c>
      <c r="P1020">
        <v>0.29459332393041843</v>
      </c>
    </row>
    <row r="1021" spans="1:16" x14ac:dyDescent="0.25">
      <c r="A1021" s="38">
        <f>+COUNTIF($B$1:B1021,ESTADISTICAS!B$9)</f>
        <v>25</v>
      </c>
      <c r="B1021">
        <v>76</v>
      </c>
      <c r="C1021">
        <v>76233</v>
      </c>
      <c r="D1021" t="s">
        <v>2100</v>
      </c>
      <c r="E1021">
        <v>6.3191153238546599E-2</v>
      </c>
      <c r="F1021">
        <v>0.11247071075240822</v>
      </c>
      <c r="G1021">
        <v>6.7787839586028464E-2</v>
      </c>
      <c r="H1021">
        <v>5.4381443298969073E-2</v>
      </c>
      <c r="I1021">
        <v>5.9385489284792155E-3</v>
      </c>
      <c r="J1021">
        <v>2.5967281225655674E-4</v>
      </c>
      <c r="K1021">
        <v>1.3474993521637731E-2</v>
      </c>
      <c r="L1021">
        <v>5.6466302367941715E-2</v>
      </c>
      <c r="M1021">
        <v>4.913815281708258E-2</v>
      </c>
      <c r="N1021">
        <v>1.382134630151011E-2</v>
      </c>
      <c r="O1021">
        <v>5.4745459196725507E-2</v>
      </c>
      <c r="P1021">
        <v>5.1025641025641028E-2</v>
      </c>
    </row>
    <row r="1022" spans="1:16" x14ac:dyDescent="0.25">
      <c r="A1022" s="38">
        <f>+COUNTIF($B$1:B1022,ESTADISTICAS!B$9)</f>
        <v>25</v>
      </c>
      <c r="B1022">
        <v>76</v>
      </c>
      <c r="C1022">
        <v>76243</v>
      </c>
      <c r="D1022" t="s">
        <v>2101</v>
      </c>
      <c r="E1022">
        <v>6.4285714285714279E-2</v>
      </c>
      <c r="F1022">
        <v>6.4009661835748799E-2</v>
      </c>
      <c r="G1022">
        <v>5.5350553505535055E-2</v>
      </c>
      <c r="H1022">
        <v>2.5220680958385876E-3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</row>
    <row r="1023" spans="1:16" x14ac:dyDescent="0.25">
      <c r="A1023" s="38">
        <f>+COUNTIF($B$1:B1023,ESTADISTICAS!B$9)</f>
        <v>25</v>
      </c>
      <c r="B1023">
        <v>76</v>
      </c>
      <c r="C1023">
        <v>76246</v>
      </c>
      <c r="D1023" t="s">
        <v>2102</v>
      </c>
      <c r="E1023">
        <v>1.3888888888888889E-3</v>
      </c>
      <c r="F1023">
        <v>0</v>
      </c>
      <c r="G1023">
        <v>0</v>
      </c>
      <c r="H1023">
        <v>4.7999999999999996E-3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</row>
    <row r="1024" spans="1:16" x14ac:dyDescent="0.25">
      <c r="A1024" s="38">
        <f>+COUNTIF($B$1:B1024,ESTADISTICAS!B$9)</f>
        <v>25</v>
      </c>
      <c r="B1024">
        <v>76</v>
      </c>
      <c r="C1024">
        <v>76248</v>
      </c>
      <c r="D1024" t="s">
        <v>2103</v>
      </c>
      <c r="E1024">
        <v>4.3597883597883601E-2</v>
      </c>
      <c r="F1024">
        <v>2.8041324056504321E-2</v>
      </c>
      <c r="G1024">
        <v>1.7081400253057783E-2</v>
      </c>
      <c r="H1024">
        <v>2.0347604917337857E-2</v>
      </c>
      <c r="I1024">
        <v>1.3031403546250802E-2</v>
      </c>
      <c r="J1024">
        <v>6.2298603651987109E-3</v>
      </c>
      <c r="K1024">
        <v>4.3205875999135883E-4</v>
      </c>
      <c r="L1024">
        <v>5.7236126224156691E-2</v>
      </c>
      <c r="M1024">
        <v>3.9870689655172417E-2</v>
      </c>
      <c r="N1024">
        <v>2.8035367694630147E-2</v>
      </c>
      <c r="O1024">
        <v>1.2784398699891657E-2</v>
      </c>
      <c r="P1024">
        <v>6.7626527050610816E-3</v>
      </c>
    </row>
    <row r="1025" spans="1:16" x14ac:dyDescent="0.25">
      <c r="A1025" s="38">
        <f>+COUNTIF($B$1:B1025,ESTADISTICAS!B$9)</f>
        <v>25</v>
      </c>
      <c r="B1025">
        <v>76</v>
      </c>
      <c r="C1025">
        <v>76250</v>
      </c>
      <c r="D1025" t="s">
        <v>2104</v>
      </c>
      <c r="E1025">
        <v>0.13318284424379231</v>
      </c>
      <c r="F1025">
        <v>9.1732729331823332E-2</v>
      </c>
      <c r="G1025">
        <v>4.7398843930635835E-2</v>
      </c>
      <c r="H1025">
        <v>0.11510791366906475</v>
      </c>
      <c r="I1025">
        <v>5.896805896805897E-2</v>
      </c>
      <c r="J1025">
        <v>8.2706766917293228E-2</v>
      </c>
      <c r="K1025">
        <v>5.3524804177545689E-2</v>
      </c>
      <c r="L1025">
        <v>4.2666666666666665E-2</v>
      </c>
      <c r="M1025">
        <v>7.28744939271255E-2</v>
      </c>
      <c r="N1025">
        <v>6.3711911357340723E-2</v>
      </c>
      <c r="O1025">
        <v>0.16288951841359772</v>
      </c>
      <c r="P1025">
        <v>0.18518518518518517</v>
      </c>
    </row>
    <row r="1026" spans="1:16" x14ac:dyDescent="0.25">
      <c r="A1026" s="38">
        <f>+COUNTIF($B$1:B1026,ESTADISTICAS!B$9)</f>
        <v>25</v>
      </c>
      <c r="B1026">
        <v>76</v>
      </c>
      <c r="C1026">
        <v>76275</v>
      </c>
      <c r="D1026" t="s">
        <v>2105</v>
      </c>
      <c r="E1026">
        <v>3.2322826741618148E-2</v>
      </c>
      <c r="F1026">
        <v>6.3293650793650791E-2</v>
      </c>
      <c r="G1026">
        <v>8.5444902769593406E-2</v>
      </c>
      <c r="H1026">
        <v>6.8128425998433828E-2</v>
      </c>
      <c r="I1026">
        <v>4.9341458620011797E-2</v>
      </c>
      <c r="J1026">
        <v>2.0697811945594322E-2</v>
      </c>
      <c r="K1026">
        <v>3.9682539682539683E-4</v>
      </c>
      <c r="L1026">
        <v>0</v>
      </c>
      <c r="M1026">
        <v>0</v>
      </c>
      <c r="N1026">
        <v>5.9031877213695395E-3</v>
      </c>
      <c r="O1026">
        <v>1.2863645359192559E-2</v>
      </c>
      <c r="P1026">
        <v>1.2754085292945397E-2</v>
      </c>
    </row>
    <row r="1027" spans="1:16" x14ac:dyDescent="0.25">
      <c r="A1027" s="38">
        <f>+COUNTIF($B$1:B1027,ESTADISTICAS!B$9)</f>
        <v>25</v>
      </c>
      <c r="B1027">
        <v>76</v>
      </c>
      <c r="C1027">
        <v>76306</v>
      </c>
      <c r="D1027" t="s">
        <v>2106</v>
      </c>
      <c r="E1027">
        <v>0.13738368910782703</v>
      </c>
      <c r="F1027">
        <v>0.12200435729847495</v>
      </c>
      <c r="G1027">
        <v>2.178649237472767E-2</v>
      </c>
      <c r="H1027">
        <v>1.9199122325836534E-2</v>
      </c>
      <c r="I1027">
        <v>0</v>
      </c>
      <c r="J1027">
        <v>5.5248618784530391E-4</v>
      </c>
      <c r="K1027">
        <v>0</v>
      </c>
      <c r="L1027">
        <v>0</v>
      </c>
      <c r="M1027">
        <v>0</v>
      </c>
      <c r="N1027">
        <v>9.8684210526315784E-3</v>
      </c>
      <c r="O1027">
        <v>9.8846787479406912E-3</v>
      </c>
      <c r="P1027">
        <v>2.4861878453038673E-2</v>
      </c>
    </row>
    <row r="1028" spans="1:16" x14ac:dyDescent="0.25">
      <c r="A1028" s="38">
        <f>+COUNTIF($B$1:B1028,ESTADISTICAS!B$9)</f>
        <v>25</v>
      </c>
      <c r="B1028">
        <v>76</v>
      </c>
      <c r="C1028">
        <v>76318</v>
      </c>
      <c r="D1028" t="s">
        <v>2107</v>
      </c>
      <c r="E1028">
        <v>7.3888091822094687E-2</v>
      </c>
      <c r="F1028">
        <v>7.2216293134115969E-2</v>
      </c>
      <c r="G1028">
        <v>6.2877442273534631E-2</v>
      </c>
      <c r="H1028">
        <v>3.4764100744945015E-2</v>
      </c>
      <c r="I1028">
        <v>7.8125E-3</v>
      </c>
      <c r="J1028">
        <v>4.6745774901114706E-3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</row>
    <row r="1029" spans="1:16" x14ac:dyDescent="0.25">
      <c r="A1029" s="38">
        <f>+COUNTIF($B$1:B1029,ESTADISTICAS!B$9)</f>
        <v>25</v>
      </c>
      <c r="B1029">
        <v>76</v>
      </c>
      <c r="C1029">
        <v>76364</v>
      </c>
      <c r="D1029" t="s">
        <v>2108</v>
      </c>
      <c r="E1029">
        <v>1.2413563275847705E-2</v>
      </c>
      <c r="F1029">
        <v>6.2950229207596589E-2</v>
      </c>
      <c r="G1029">
        <v>4.4642857142857144E-2</v>
      </c>
      <c r="H1029">
        <v>6.238398837866193E-2</v>
      </c>
      <c r="I1029">
        <v>2.0561644931594528E-2</v>
      </c>
      <c r="J1029">
        <v>1.9969886678817658E-2</v>
      </c>
      <c r="K1029">
        <v>3.1360250882007056E-3</v>
      </c>
      <c r="L1029">
        <v>3.8774718883288098E-3</v>
      </c>
      <c r="M1029">
        <v>9.1435537945748252E-4</v>
      </c>
      <c r="N1029">
        <v>1.2719790497568275E-3</v>
      </c>
      <c r="O1029">
        <v>0</v>
      </c>
      <c r="P1029">
        <v>1.0491606714628297E-3</v>
      </c>
    </row>
    <row r="1030" spans="1:16" x14ac:dyDescent="0.25">
      <c r="A1030" s="38">
        <f>+COUNTIF($B$1:B1030,ESTADISTICAS!B$9)</f>
        <v>25</v>
      </c>
      <c r="B1030">
        <v>76</v>
      </c>
      <c r="C1030">
        <v>76377</v>
      </c>
      <c r="D1030" t="s">
        <v>2109</v>
      </c>
      <c r="E1030">
        <v>4.9331103678929768E-2</v>
      </c>
      <c r="F1030">
        <v>5.9019118869492931E-2</v>
      </c>
      <c r="G1030">
        <v>3.1535269709543567E-2</v>
      </c>
      <c r="H1030">
        <v>2.2425249169435217E-2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</row>
    <row r="1031" spans="1:16" x14ac:dyDescent="0.25">
      <c r="A1031" s="38">
        <f>+COUNTIF($B$1:B1031,ESTADISTICAS!B$9)</f>
        <v>25</v>
      </c>
      <c r="B1031">
        <v>76</v>
      </c>
      <c r="C1031">
        <v>76400</v>
      </c>
      <c r="D1031" t="s">
        <v>1293</v>
      </c>
      <c r="E1031">
        <v>9.5394736842105268E-2</v>
      </c>
      <c r="F1031">
        <v>0.16636462486408118</v>
      </c>
      <c r="G1031">
        <v>0.14316546762589927</v>
      </c>
      <c r="H1031">
        <v>8.02158273381295E-2</v>
      </c>
      <c r="I1031">
        <v>1.6943042537851477E-2</v>
      </c>
      <c r="J1031">
        <v>3.2585083272990588E-3</v>
      </c>
      <c r="K1031">
        <v>0</v>
      </c>
      <c r="L1031">
        <v>0</v>
      </c>
      <c r="M1031">
        <v>2.4205202312138727E-2</v>
      </c>
      <c r="N1031">
        <v>0</v>
      </c>
      <c r="O1031">
        <v>0</v>
      </c>
      <c r="P1031">
        <v>0</v>
      </c>
    </row>
    <row r="1032" spans="1:16" x14ac:dyDescent="0.25">
      <c r="A1032" s="38">
        <f>+COUNTIF($B$1:B1032,ESTADISTICAS!B$9)</f>
        <v>25</v>
      </c>
      <c r="B1032">
        <v>76</v>
      </c>
      <c r="C1032">
        <v>76403</v>
      </c>
      <c r="D1032" t="s">
        <v>1450</v>
      </c>
      <c r="E1032">
        <v>5.6147144240077447E-2</v>
      </c>
      <c r="F1032">
        <v>5.4027504911591355E-2</v>
      </c>
      <c r="G1032">
        <v>5.3149606299212601E-2</v>
      </c>
      <c r="H1032">
        <v>4.5408678102926335E-2</v>
      </c>
      <c r="I1032">
        <v>1.4462809917355372E-2</v>
      </c>
      <c r="J1032">
        <v>2.0942408376963353E-3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</row>
    <row r="1033" spans="1:16" x14ac:dyDescent="0.25">
      <c r="A1033" s="38">
        <f>+COUNTIF($B$1:B1033,ESTADISTICAS!B$9)</f>
        <v>25</v>
      </c>
      <c r="B1033">
        <v>76</v>
      </c>
      <c r="C1033">
        <v>76497</v>
      </c>
      <c r="D1033" t="s">
        <v>2110</v>
      </c>
      <c r="E1033">
        <v>4.9822064056939501E-2</v>
      </c>
      <c r="F1033">
        <v>1.682905225863596E-2</v>
      </c>
      <c r="G1033">
        <v>0</v>
      </c>
      <c r="H1033">
        <v>1.7590149516270889E-3</v>
      </c>
      <c r="I1033">
        <v>0</v>
      </c>
      <c r="J1033">
        <v>1.8115942028985507E-3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</row>
    <row r="1034" spans="1:16" x14ac:dyDescent="0.25">
      <c r="A1034" s="38">
        <f>+COUNTIF($B$1:B1034,ESTADISTICAS!B$9)</f>
        <v>25</v>
      </c>
      <c r="B1034">
        <v>76</v>
      </c>
      <c r="C1034">
        <v>76520</v>
      </c>
      <c r="D1034" t="s">
        <v>2111</v>
      </c>
      <c r="E1034">
        <v>0.41286995832450379</v>
      </c>
      <c r="F1034">
        <v>0.4621551937272631</v>
      </c>
      <c r="G1034">
        <v>0.47542849015006045</v>
      </c>
      <c r="H1034">
        <v>0.50898912692431908</v>
      </c>
      <c r="I1034">
        <v>0.50750207888933074</v>
      </c>
      <c r="J1034">
        <v>0.51688415542873756</v>
      </c>
      <c r="K1034">
        <v>0.55376756066411237</v>
      </c>
      <c r="L1034">
        <v>0.52398902104300094</v>
      </c>
      <c r="M1034">
        <v>0.51352131999855577</v>
      </c>
      <c r="N1034">
        <v>0.53531625416123896</v>
      </c>
      <c r="O1034">
        <v>0.56033509378983792</v>
      </c>
      <c r="P1034">
        <v>0.48448072962636068</v>
      </c>
    </row>
    <row r="1035" spans="1:16" x14ac:dyDescent="0.25">
      <c r="A1035" s="38">
        <f>+COUNTIF($B$1:B1035,ESTADISTICAS!B$9)</f>
        <v>25</v>
      </c>
      <c r="B1035">
        <v>76</v>
      </c>
      <c r="C1035">
        <v>76563</v>
      </c>
      <c r="D1035" t="s">
        <v>2112</v>
      </c>
      <c r="E1035">
        <v>3.5172247651168394E-2</v>
      </c>
      <c r="F1035">
        <v>3.8443396226415093E-2</v>
      </c>
      <c r="G1035">
        <v>3.7396121883656507E-2</v>
      </c>
      <c r="H1035">
        <v>2.6471930625285259E-2</v>
      </c>
      <c r="I1035">
        <v>1.3226909920182441E-2</v>
      </c>
      <c r="J1035">
        <v>2.290950744558992E-4</v>
      </c>
      <c r="K1035">
        <v>1.0567424764530209E-2</v>
      </c>
      <c r="L1035">
        <v>8.5509590940605496E-3</v>
      </c>
      <c r="M1035">
        <v>1.2100456621004566E-2</v>
      </c>
      <c r="N1035">
        <v>1.7636280348144753E-2</v>
      </c>
      <c r="O1035">
        <v>1.8471484645578389E-2</v>
      </c>
      <c r="P1035">
        <v>1.8885521100489626E-2</v>
      </c>
    </row>
    <row r="1036" spans="1:16" x14ac:dyDescent="0.25">
      <c r="A1036" s="38">
        <f>+COUNTIF($B$1:B1036,ESTADISTICAS!B$9)</f>
        <v>25</v>
      </c>
      <c r="B1036">
        <v>76</v>
      </c>
      <c r="C1036">
        <v>76606</v>
      </c>
      <c r="D1036" t="s">
        <v>1844</v>
      </c>
      <c r="E1036">
        <v>4.8045602605863193E-2</v>
      </c>
      <c r="F1036">
        <v>3.5143769968051117E-2</v>
      </c>
      <c r="G1036">
        <v>3.2334384858044164E-2</v>
      </c>
      <c r="H1036">
        <v>3.6306235201262825E-2</v>
      </c>
      <c r="I1036">
        <v>0</v>
      </c>
      <c r="J1036">
        <v>1.4365522745411013E-2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</row>
    <row r="1037" spans="1:16" x14ac:dyDescent="0.25">
      <c r="A1037" s="38">
        <f>+COUNTIF($B$1:B1037,ESTADISTICAS!B$9)</f>
        <v>25</v>
      </c>
      <c r="B1037">
        <v>76</v>
      </c>
      <c r="C1037">
        <v>76616</v>
      </c>
      <c r="D1037" t="s">
        <v>2113</v>
      </c>
      <c r="E1037">
        <v>0.18664752333094042</v>
      </c>
      <c r="F1037">
        <v>0.17324561403508773</v>
      </c>
      <c r="G1037">
        <v>0.13233082706766916</v>
      </c>
      <c r="H1037">
        <v>7.6161462300076158E-2</v>
      </c>
      <c r="I1037">
        <v>5.4559625876851127E-2</v>
      </c>
      <c r="J1037">
        <v>2.3734177215189874E-3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</row>
    <row r="1038" spans="1:16" x14ac:dyDescent="0.25">
      <c r="A1038" s="38">
        <f>+COUNTIF($B$1:B1038,ESTADISTICAS!B$9)</f>
        <v>25</v>
      </c>
      <c r="B1038">
        <v>76</v>
      </c>
      <c r="C1038">
        <v>76622</v>
      </c>
      <c r="D1038" t="s">
        <v>2114</v>
      </c>
      <c r="E1038">
        <v>0.63450586264656617</v>
      </c>
      <c r="F1038">
        <v>0.51622516556291387</v>
      </c>
      <c r="G1038">
        <v>0.46186579378068737</v>
      </c>
      <c r="H1038">
        <v>0.43156516044531762</v>
      </c>
      <c r="I1038">
        <v>0.36080105055810902</v>
      </c>
      <c r="J1038">
        <v>0.3940903054448871</v>
      </c>
      <c r="K1038">
        <v>0.51624790619765493</v>
      </c>
      <c r="L1038">
        <v>0.45851676261429053</v>
      </c>
      <c r="M1038">
        <v>0.41869918699186992</v>
      </c>
      <c r="N1038">
        <v>0.75085675119945172</v>
      </c>
      <c r="O1038">
        <v>0.50642138146476923</v>
      </c>
      <c r="P1038">
        <v>0.89204346302138104</v>
      </c>
    </row>
    <row r="1039" spans="1:16" x14ac:dyDescent="0.25">
      <c r="A1039" s="38">
        <f>+COUNTIF($B$1:B1039,ESTADISTICAS!B$9)</f>
        <v>25</v>
      </c>
      <c r="B1039">
        <v>76</v>
      </c>
      <c r="C1039">
        <v>76670</v>
      </c>
      <c r="D1039" t="s">
        <v>1323</v>
      </c>
      <c r="E1039">
        <v>6.7349926793557835E-2</v>
      </c>
      <c r="F1039">
        <v>4.4927536231884058E-2</v>
      </c>
      <c r="G1039">
        <v>7.0250896057347675E-2</v>
      </c>
      <c r="H1039">
        <v>5.1027639971651308E-2</v>
      </c>
      <c r="I1039">
        <v>4.5878136200716846E-2</v>
      </c>
      <c r="J1039">
        <v>2.6334519572953737E-2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</row>
    <row r="1040" spans="1:16" x14ac:dyDescent="0.25">
      <c r="A1040" s="38">
        <f>+COUNTIF($B$1:B1040,ESTADISTICAS!B$9)</f>
        <v>25</v>
      </c>
      <c r="B1040">
        <v>76</v>
      </c>
      <c r="C1040">
        <v>76736</v>
      </c>
      <c r="D1040" t="s">
        <v>2115</v>
      </c>
      <c r="E1040">
        <v>7.8341013824884786E-2</v>
      </c>
      <c r="F1040">
        <v>5.7150595882990249E-2</v>
      </c>
      <c r="G1040">
        <v>5.2902875746066197E-2</v>
      </c>
      <c r="H1040">
        <v>5.0684931506849315E-2</v>
      </c>
      <c r="I1040">
        <v>4.1329237643116447E-2</v>
      </c>
      <c r="J1040">
        <v>1.998287182415073E-2</v>
      </c>
      <c r="K1040">
        <v>1.0215995329830706E-2</v>
      </c>
      <c r="L1040">
        <v>2.7503736920777278E-2</v>
      </c>
      <c r="M1040">
        <v>2.7190332326283987E-2</v>
      </c>
      <c r="N1040">
        <v>2.1388716676999379E-2</v>
      </c>
      <c r="O1040">
        <v>2.8861401839517919E-2</v>
      </c>
      <c r="P1040">
        <v>2.0846696600384861E-2</v>
      </c>
    </row>
    <row r="1041" spans="1:16" x14ac:dyDescent="0.25">
      <c r="A1041" s="38">
        <f>+COUNTIF($B$1:B1041,ESTADISTICAS!B$9)</f>
        <v>25</v>
      </c>
      <c r="B1041">
        <v>76</v>
      </c>
      <c r="C1041">
        <v>76823</v>
      </c>
      <c r="D1041" t="s">
        <v>2116</v>
      </c>
      <c r="E1041">
        <v>5.9953881629515759E-2</v>
      </c>
      <c r="F1041">
        <v>3.8102643856920686E-2</v>
      </c>
      <c r="G1041">
        <v>2.1259842519685039E-2</v>
      </c>
      <c r="H1041">
        <v>0</v>
      </c>
      <c r="I1041">
        <v>0</v>
      </c>
      <c r="J1041">
        <v>2.4937655860349127E-3</v>
      </c>
      <c r="K1041">
        <v>0</v>
      </c>
      <c r="L1041">
        <v>0</v>
      </c>
      <c r="M1041">
        <v>0</v>
      </c>
      <c r="N1041">
        <v>2.1987686895338612E-2</v>
      </c>
      <c r="O1041">
        <v>5.0044682752457555E-2</v>
      </c>
      <c r="P1041">
        <v>3.7070524412296565E-2</v>
      </c>
    </row>
    <row r="1042" spans="1:16" x14ac:dyDescent="0.25">
      <c r="A1042" s="38">
        <f>+COUNTIF($B$1:B1042,ESTADISTICAS!B$9)</f>
        <v>25</v>
      </c>
      <c r="B1042">
        <v>76</v>
      </c>
      <c r="C1042">
        <v>76828</v>
      </c>
      <c r="D1042" t="s">
        <v>2117</v>
      </c>
      <c r="E1042">
        <v>8.9950372208436727E-2</v>
      </c>
      <c r="F1042">
        <v>8.0269607843137261E-2</v>
      </c>
      <c r="G1042">
        <v>1.8856447688564478E-2</v>
      </c>
      <c r="H1042">
        <v>1.9476567255021303E-2</v>
      </c>
      <c r="I1042">
        <v>1.4127764127764128E-2</v>
      </c>
      <c r="J1042">
        <v>1.8656716417910447E-3</v>
      </c>
      <c r="K1042">
        <v>0</v>
      </c>
      <c r="L1042">
        <v>0</v>
      </c>
      <c r="M1042">
        <v>0</v>
      </c>
      <c r="N1042">
        <v>1.5614834092387769E-2</v>
      </c>
      <c r="O1042">
        <v>3.430079155672823E-2</v>
      </c>
      <c r="P1042">
        <v>5.1094890510948905E-2</v>
      </c>
    </row>
    <row r="1043" spans="1:16" x14ac:dyDescent="0.25">
      <c r="A1043" s="38">
        <f>+COUNTIF($B$1:B1043,ESTADISTICAS!B$9)</f>
        <v>25</v>
      </c>
      <c r="B1043">
        <v>76</v>
      </c>
      <c r="C1043">
        <v>76834</v>
      </c>
      <c r="D1043" t="s">
        <v>2118</v>
      </c>
      <c r="E1043">
        <v>0.36380703151666854</v>
      </c>
      <c r="F1043">
        <v>0.46480938416422285</v>
      </c>
      <c r="G1043">
        <v>0.45443329033705343</v>
      </c>
      <c r="H1043">
        <v>0.51010327795240229</v>
      </c>
      <c r="I1043">
        <v>0.54887387387387387</v>
      </c>
      <c r="J1043">
        <v>0.57994916690200504</v>
      </c>
      <c r="K1043">
        <v>0.55633523852639921</v>
      </c>
      <c r="L1043">
        <v>0.56903979140687</v>
      </c>
      <c r="M1043">
        <v>0.54933512124259698</v>
      </c>
      <c r="N1043">
        <v>0.52916018662519437</v>
      </c>
      <c r="O1043">
        <v>0.52734136457003278</v>
      </c>
      <c r="P1043">
        <v>0.45580900072857705</v>
      </c>
    </row>
    <row r="1044" spans="1:16" x14ac:dyDescent="0.25">
      <c r="A1044" s="38">
        <f>+COUNTIF($B$1:B1044,ESTADISTICAS!B$9)</f>
        <v>25</v>
      </c>
      <c r="B1044">
        <v>76</v>
      </c>
      <c r="C1044">
        <v>76845</v>
      </c>
      <c r="D1044" t="s">
        <v>2119</v>
      </c>
      <c r="E1044">
        <v>0.10169491525423729</v>
      </c>
      <c r="F1044">
        <v>6.5957446808510636E-2</v>
      </c>
      <c r="G1044">
        <v>0</v>
      </c>
      <c r="H1044">
        <v>2.1645021645021645E-3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</row>
    <row r="1045" spans="1:16" x14ac:dyDescent="0.25">
      <c r="A1045" s="38">
        <f>+COUNTIF($B$1:B1045,ESTADISTICAS!B$9)</f>
        <v>25</v>
      </c>
      <c r="B1045">
        <v>76</v>
      </c>
      <c r="C1045">
        <v>76863</v>
      </c>
      <c r="D1045" t="s">
        <v>2120</v>
      </c>
      <c r="E1045">
        <v>0.19540229885057472</v>
      </c>
      <c r="F1045">
        <v>0.21879588839941264</v>
      </c>
      <c r="G1045">
        <v>0.20361990950226244</v>
      </c>
      <c r="H1045">
        <v>0.10510046367851623</v>
      </c>
      <c r="I1045">
        <v>1.7488076311605722E-2</v>
      </c>
      <c r="J1045">
        <v>8.2372322899505763E-3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</row>
    <row r="1046" spans="1:16" x14ac:dyDescent="0.25">
      <c r="A1046" s="38">
        <f>+COUNTIF($B$1:B1046,ESTADISTICAS!B$9)</f>
        <v>25</v>
      </c>
      <c r="B1046">
        <v>76</v>
      </c>
      <c r="C1046">
        <v>76869</v>
      </c>
      <c r="D1046" t="s">
        <v>2121</v>
      </c>
      <c r="E1046">
        <v>0</v>
      </c>
      <c r="F1046">
        <v>0</v>
      </c>
      <c r="G1046">
        <v>2.8028028028028028E-2</v>
      </c>
      <c r="H1046">
        <v>2.4193548387096774E-2</v>
      </c>
      <c r="I1046">
        <v>1.7311608961303463E-2</v>
      </c>
      <c r="J1046">
        <v>2.0449897750511249E-3</v>
      </c>
      <c r="K1046">
        <v>0</v>
      </c>
      <c r="L1046">
        <v>0</v>
      </c>
      <c r="M1046">
        <v>0</v>
      </c>
      <c r="N1046">
        <v>0</v>
      </c>
      <c r="O1046">
        <v>7.1502590673575131E-2</v>
      </c>
      <c r="P1046">
        <v>6.889352818371608E-2</v>
      </c>
    </row>
    <row r="1047" spans="1:16" x14ac:dyDescent="0.25">
      <c r="A1047" s="38">
        <f>+COUNTIF($B$1:B1047,ESTADISTICAS!B$9)</f>
        <v>25</v>
      </c>
      <c r="B1047">
        <v>76</v>
      </c>
      <c r="C1047">
        <v>76890</v>
      </c>
      <c r="D1047" t="s">
        <v>2122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1.5174506828528073E-3</v>
      </c>
      <c r="K1047">
        <v>0</v>
      </c>
      <c r="L1047">
        <v>7.7041602465331282E-4</v>
      </c>
      <c r="M1047">
        <v>0</v>
      </c>
      <c r="N1047">
        <v>7.7041602465331282E-4</v>
      </c>
      <c r="O1047">
        <v>0</v>
      </c>
      <c r="P1047">
        <v>0</v>
      </c>
    </row>
    <row r="1048" spans="1:16" x14ac:dyDescent="0.25">
      <c r="A1048" s="38">
        <f>+COUNTIF($B$1:B1048,ESTADISTICAS!B$9)</f>
        <v>25</v>
      </c>
      <c r="B1048">
        <v>76</v>
      </c>
      <c r="C1048">
        <v>76892</v>
      </c>
      <c r="D1048" t="s">
        <v>2123</v>
      </c>
      <c r="E1048">
        <v>0.13386183465458665</v>
      </c>
      <c r="F1048">
        <v>0.13014771709937331</v>
      </c>
      <c r="G1048">
        <v>0.12338960462016882</v>
      </c>
      <c r="H1048">
        <v>0.12775623268698061</v>
      </c>
      <c r="I1048">
        <v>9.3756918308611908E-2</v>
      </c>
      <c r="J1048">
        <v>8.1096011490443043E-2</v>
      </c>
      <c r="K1048">
        <v>5.8434399117971332E-2</v>
      </c>
      <c r="L1048">
        <v>6.2115891132572432E-2</v>
      </c>
      <c r="M1048">
        <v>7.1297594649983823E-2</v>
      </c>
      <c r="N1048">
        <v>7.258670675399978E-2</v>
      </c>
      <c r="O1048">
        <v>6.9729904228989559E-2</v>
      </c>
      <c r="P1048">
        <v>2.1717884678032359E-4</v>
      </c>
    </row>
    <row r="1049" spans="1:16" x14ac:dyDescent="0.25">
      <c r="A1049" s="38">
        <f>+COUNTIF($B$1:B1049,ESTADISTICAS!B$9)</f>
        <v>25</v>
      </c>
      <c r="B1049">
        <v>76</v>
      </c>
      <c r="C1049">
        <v>76895</v>
      </c>
      <c r="D1049" t="s">
        <v>2124</v>
      </c>
      <c r="E1049">
        <v>0.35673678226264921</v>
      </c>
      <c r="F1049">
        <v>0.36498599439775908</v>
      </c>
      <c r="G1049">
        <v>0.39180962921970114</v>
      </c>
      <c r="H1049">
        <v>0.34855570839064648</v>
      </c>
      <c r="I1049">
        <v>0.3258953168044077</v>
      </c>
      <c r="J1049">
        <v>0.277731673582296</v>
      </c>
      <c r="K1049">
        <v>0.30728587319243605</v>
      </c>
      <c r="L1049">
        <v>0.34608938547486034</v>
      </c>
      <c r="M1049">
        <v>0.37113686534216334</v>
      </c>
      <c r="N1049">
        <v>0.37095435684647304</v>
      </c>
      <c r="O1049">
        <v>0.38373712057922582</v>
      </c>
      <c r="P1049">
        <v>0.41287240022484539</v>
      </c>
    </row>
    <row r="1050" spans="1:16" x14ac:dyDescent="0.25">
      <c r="A1050" s="38">
        <f>+COUNTIF($B$1:B1050,ESTADISTICAS!B$9)</f>
        <v>25</v>
      </c>
      <c r="B1050">
        <v>81</v>
      </c>
      <c r="C1050">
        <v>81001</v>
      </c>
      <c r="D1050" t="s">
        <v>2125</v>
      </c>
      <c r="E1050">
        <v>0.26591416196351225</v>
      </c>
      <c r="F1050">
        <v>0.34707948484454271</v>
      </c>
      <c r="G1050">
        <v>0.36953145223919232</v>
      </c>
      <c r="H1050">
        <v>0.34178681771369723</v>
      </c>
      <c r="I1050">
        <v>0.31330251669234721</v>
      </c>
      <c r="J1050">
        <v>0.32970689875847947</v>
      </c>
      <c r="K1050">
        <v>0.32786885245901637</v>
      </c>
      <c r="L1050">
        <v>0.32860015079165622</v>
      </c>
      <c r="M1050">
        <v>0.26389400073610603</v>
      </c>
      <c r="N1050">
        <v>0.23893191538550457</v>
      </c>
      <c r="O1050">
        <v>0.19626481771415791</v>
      </c>
      <c r="P1050">
        <v>0.16258526221625852</v>
      </c>
    </row>
    <row r="1051" spans="1:16" x14ac:dyDescent="0.25">
      <c r="A1051" s="38">
        <f>+COUNTIF($B$1:B1051,ESTADISTICAS!B$9)</f>
        <v>25</v>
      </c>
      <c r="B1051">
        <v>81</v>
      </c>
      <c r="C1051">
        <v>81065</v>
      </c>
      <c r="D1051" t="s">
        <v>2126</v>
      </c>
      <c r="E1051">
        <v>5.1849987415051597E-2</v>
      </c>
      <c r="F1051">
        <v>2.6251226692836114E-2</v>
      </c>
      <c r="G1051">
        <v>3.5016674606955692E-2</v>
      </c>
      <c r="H1051">
        <v>3.5099953509995348E-2</v>
      </c>
      <c r="I1051">
        <v>1.1932078935291418E-2</v>
      </c>
      <c r="J1051">
        <v>4.5423574835339545E-3</v>
      </c>
      <c r="K1051">
        <v>0</v>
      </c>
      <c r="L1051">
        <v>0</v>
      </c>
      <c r="M1051">
        <v>0</v>
      </c>
      <c r="N1051">
        <v>1.0867417506421655E-2</v>
      </c>
      <c r="O1051">
        <v>1.3592599584670568E-2</v>
      </c>
      <c r="P1051">
        <v>2.7720930232558141E-2</v>
      </c>
    </row>
    <row r="1052" spans="1:16" x14ac:dyDescent="0.25">
      <c r="A1052" s="38">
        <f>+COUNTIF($B$1:B1052,ESTADISTICAS!B$9)</f>
        <v>25</v>
      </c>
      <c r="B1052">
        <v>81</v>
      </c>
      <c r="C1052">
        <v>81220</v>
      </c>
      <c r="D1052" t="s">
        <v>2127</v>
      </c>
      <c r="E1052">
        <v>0.14043583535108958</v>
      </c>
      <c r="F1052">
        <v>0.19095477386934673</v>
      </c>
      <c r="G1052">
        <v>0.12051282051282051</v>
      </c>
      <c r="H1052">
        <v>0</v>
      </c>
      <c r="I1052">
        <v>0</v>
      </c>
      <c r="J1052">
        <v>8.3102493074792248E-3</v>
      </c>
      <c r="K1052">
        <v>0</v>
      </c>
      <c r="L1052">
        <v>0</v>
      </c>
      <c r="M1052">
        <v>0</v>
      </c>
      <c r="N1052">
        <v>0.10164835164835165</v>
      </c>
      <c r="O1052">
        <v>8.7193460490463212E-2</v>
      </c>
      <c r="P1052">
        <v>0.15718157181571815</v>
      </c>
    </row>
    <row r="1053" spans="1:16" x14ac:dyDescent="0.25">
      <c r="A1053" s="38">
        <f>+COUNTIF($B$1:B1053,ESTADISTICAS!B$9)</f>
        <v>25</v>
      </c>
      <c r="B1053">
        <v>81</v>
      </c>
      <c r="C1053">
        <v>81300</v>
      </c>
      <c r="D1053" t="s">
        <v>2128</v>
      </c>
      <c r="E1053">
        <v>0</v>
      </c>
      <c r="F1053">
        <v>1.5686274509803921E-2</v>
      </c>
      <c r="G1053">
        <v>1.4012738853503185E-2</v>
      </c>
      <c r="H1053">
        <v>8.7445346658338533E-3</v>
      </c>
      <c r="I1053">
        <v>0</v>
      </c>
      <c r="J1053">
        <v>4.8338368580060423E-3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1.3241525423728813E-2</v>
      </c>
    </row>
    <row r="1054" spans="1:16" x14ac:dyDescent="0.25">
      <c r="A1054" s="38">
        <f>+COUNTIF($B$1:B1054,ESTADISTICAS!B$9)</f>
        <v>25</v>
      </c>
      <c r="B1054">
        <v>81</v>
      </c>
      <c r="C1054">
        <v>81591</v>
      </c>
      <c r="D1054" t="s">
        <v>2129</v>
      </c>
      <c r="E1054">
        <v>0</v>
      </c>
      <c r="F1054">
        <v>4.77326968973747E-2</v>
      </c>
      <c r="G1054">
        <v>3.9312039312039311E-2</v>
      </c>
      <c r="H1054">
        <v>2.2670025188916875E-2</v>
      </c>
      <c r="I1054">
        <v>0</v>
      </c>
      <c r="J1054">
        <v>2.5510204081632651E-3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4.7619047619047616E-2</v>
      </c>
    </row>
    <row r="1055" spans="1:16" x14ac:dyDescent="0.25">
      <c r="A1055" s="38">
        <f>+COUNTIF($B$1:B1055,ESTADISTICAS!B$9)</f>
        <v>25</v>
      </c>
      <c r="B1055">
        <v>81</v>
      </c>
      <c r="C1055">
        <v>81736</v>
      </c>
      <c r="D1055" t="s">
        <v>2130</v>
      </c>
      <c r="E1055">
        <v>8.6115326251896815E-2</v>
      </c>
      <c r="F1055">
        <v>7.879710696612105E-2</v>
      </c>
      <c r="G1055">
        <v>8.9775561097256859E-2</v>
      </c>
      <c r="H1055">
        <v>4.6385775028991112E-2</v>
      </c>
      <c r="I1055">
        <v>4.6249514185775359E-2</v>
      </c>
      <c r="J1055">
        <v>2.84434054159361E-2</v>
      </c>
      <c r="K1055">
        <v>3.0138051720785534E-2</v>
      </c>
      <c r="L1055">
        <v>2.1990740740740741E-2</v>
      </c>
      <c r="M1055">
        <v>2.8592786395066343E-2</v>
      </c>
      <c r="N1055">
        <v>1.8606284009127613E-2</v>
      </c>
      <c r="O1055">
        <v>1.9614474129184985E-2</v>
      </c>
      <c r="P1055">
        <v>2.0074224021592441E-2</v>
      </c>
    </row>
    <row r="1056" spans="1:16" x14ac:dyDescent="0.25">
      <c r="A1056" s="38">
        <f>+COUNTIF($B$1:B1056,ESTADISTICAS!B$9)</f>
        <v>25</v>
      </c>
      <c r="B1056">
        <v>81</v>
      </c>
      <c r="C1056">
        <v>81794</v>
      </c>
      <c r="D1056" t="s">
        <v>2304</v>
      </c>
      <c r="E1056">
        <v>6.8065506653019442E-2</v>
      </c>
      <c r="F1056">
        <v>7.780320366132723E-2</v>
      </c>
      <c r="G1056">
        <v>0.11490761832447481</v>
      </c>
      <c r="H1056">
        <v>8.1967213114754092E-2</v>
      </c>
      <c r="I1056">
        <v>5.8838320341966309E-2</v>
      </c>
      <c r="J1056">
        <v>2.42864296444667E-2</v>
      </c>
      <c r="K1056">
        <v>2.1566683192860685E-2</v>
      </c>
      <c r="L1056">
        <v>2.6901442895573491E-2</v>
      </c>
      <c r="M1056">
        <v>3.1798766018035121E-2</v>
      </c>
      <c r="N1056">
        <v>2.8962730130220028E-2</v>
      </c>
      <c r="O1056">
        <v>3.1928757602085141E-2</v>
      </c>
      <c r="P1056">
        <v>4.0552200172562551E-2</v>
      </c>
    </row>
    <row r="1057" spans="1:16" x14ac:dyDescent="0.25">
      <c r="A1057" s="38">
        <f>+COUNTIF($B$1:B1057,ESTADISTICAS!B$9)</f>
        <v>25</v>
      </c>
      <c r="B1057">
        <v>85</v>
      </c>
      <c r="C1057">
        <v>85001</v>
      </c>
      <c r="D1057" t="s">
        <v>2131</v>
      </c>
      <c r="E1057">
        <v>0.4865394028389623</v>
      </c>
      <c r="F1057">
        <v>0.52781032462609412</v>
      </c>
      <c r="G1057">
        <v>0.54777633998501674</v>
      </c>
      <c r="H1057">
        <v>0.51825455523431718</v>
      </c>
      <c r="I1057">
        <v>0.54326316488478654</v>
      </c>
      <c r="J1057">
        <v>0.5653429602888087</v>
      </c>
      <c r="K1057">
        <v>0.58338753740080651</v>
      </c>
      <c r="L1057">
        <v>0.58491782146310023</v>
      </c>
      <c r="M1057">
        <v>0.56403043283677512</v>
      </c>
      <c r="N1057">
        <v>0.59754108643833903</v>
      </c>
      <c r="O1057">
        <v>0.85869700360561985</v>
      </c>
      <c r="P1057">
        <v>0.5595342431451108</v>
      </c>
    </row>
    <row r="1058" spans="1:16" x14ac:dyDescent="0.25">
      <c r="A1058" s="38">
        <f>+COUNTIF($B$1:B1058,ESTADISTICAS!B$9)</f>
        <v>25</v>
      </c>
      <c r="B1058">
        <v>85</v>
      </c>
      <c r="C1058">
        <v>85010</v>
      </c>
      <c r="D1058" t="s">
        <v>2132</v>
      </c>
      <c r="E1058">
        <v>2.0234986945169713E-2</v>
      </c>
      <c r="F1058">
        <v>3.8645800063877356E-2</v>
      </c>
      <c r="G1058">
        <v>7.3900841908325535E-2</v>
      </c>
      <c r="H1058">
        <v>5.0229709035222052E-2</v>
      </c>
      <c r="I1058">
        <v>8.2502266545784228E-2</v>
      </c>
      <c r="J1058">
        <v>5.0913447139862233E-2</v>
      </c>
      <c r="K1058">
        <v>8.8577393379063521E-2</v>
      </c>
      <c r="L1058">
        <v>4.2408066429418745E-2</v>
      </c>
      <c r="M1058">
        <v>1.085680751173709E-2</v>
      </c>
      <c r="N1058">
        <v>0.11668611435239207</v>
      </c>
      <c r="O1058">
        <v>9.9096473331390274E-3</v>
      </c>
      <c r="P1058">
        <v>0.13485781295807681</v>
      </c>
    </row>
    <row r="1059" spans="1:16" x14ac:dyDescent="0.25">
      <c r="A1059" s="38">
        <f>+COUNTIF($B$1:B1059,ESTADISTICAS!B$9)</f>
        <v>25</v>
      </c>
      <c r="B1059">
        <v>85</v>
      </c>
      <c r="C1059">
        <v>85015</v>
      </c>
      <c r="D1059" t="s">
        <v>2356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1.8604651162790697E-2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</row>
    <row r="1060" spans="1:16" x14ac:dyDescent="0.25">
      <c r="A1060" s="38">
        <f>+COUNTIF($B$1:B1060,ESTADISTICAS!B$9)</f>
        <v>25</v>
      </c>
      <c r="B1060">
        <v>85</v>
      </c>
      <c r="C1060">
        <v>85125</v>
      </c>
      <c r="D1060" t="s">
        <v>2134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1.192504258943782E-2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</row>
    <row r="1061" spans="1:16" x14ac:dyDescent="0.25">
      <c r="A1061" s="38">
        <f>+COUNTIF($B$1:B1061,ESTADISTICAS!B$9)</f>
        <v>25</v>
      </c>
      <c r="B1061">
        <v>85</v>
      </c>
      <c r="C1061">
        <v>85136</v>
      </c>
      <c r="D1061" t="s">
        <v>2135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</row>
    <row r="1062" spans="1:16" x14ac:dyDescent="0.25">
      <c r="A1062" s="38">
        <f>+COUNTIF($B$1:B1062,ESTADISTICAS!B$9)</f>
        <v>25</v>
      </c>
      <c r="B1062">
        <v>85</v>
      </c>
      <c r="C1062">
        <v>85139</v>
      </c>
      <c r="D1062" t="s">
        <v>2136</v>
      </c>
      <c r="E1062">
        <v>4.0730337078651688E-2</v>
      </c>
      <c r="F1062">
        <v>4.8117154811715482E-2</v>
      </c>
      <c r="G1062">
        <v>4.5738045738045741E-2</v>
      </c>
      <c r="H1062">
        <v>1.590594744121715E-2</v>
      </c>
      <c r="I1062">
        <v>0</v>
      </c>
      <c r="J1062">
        <v>6.1433447098976105E-3</v>
      </c>
      <c r="K1062">
        <v>0</v>
      </c>
      <c r="L1062">
        <v>6.8119891008174384E-4</v>
      </c>
      <c r="M1062">
        <v>0</v>
      </c>
      <c r="N1062">
        <v>6.8306010928961749E-4</v>
      </c>
      <c r="O1062">
        <v>0</v>
      </c>
      <c r="P1062">
        <v>0</v>
      </c>
    </row>
    <row r="1063" spans="1:16" x14ac:dyDescent="0.25">
      <c r="A1063" s="38">
        <f>+COUNTIF($B$1:B1063,ESTADISTICAS!B$9)</f>
        <v>25</v>
      </c>
      <c r="B1063">
        <v>85</v>
      </c>
      <c r="C1063">
        <v>85162</v>
      </c>
      <c r="D1063" t="s">
        <v>2137</v>
      </c>
      <c r="E1063">
        <v>0.25724137931034485</v>
      </c>
      <c r="F1063">
        <v>0.24778761061946902</v>
      </c>
      <c r="G1063">
        <v>0.21467025572005383</v>
      </c>
      <c r="H1063">
        <v>3.526280771789754E-2</v>
      </c>
      <c r="I1063">
        <v>3.3641160949868076E-2</v>
      </c>
      <c r="J1063">
        <v>2.2251308900523559E-2</v>
      </c>
      <c r="K1063">
        <v>1.4360313315926894E-2</v>
      </c>
      <c r="L1063">
        <v>0</v>
      </c>
      <c r="M1063">
        <v>0</v>
      </c>
      <c r="N1063">
        <v>1.913265306122449E-2</v>
      </c>
      <c r="O1063">
        <v>0</v>
      </c>
      <c r="P1063">
        <v>0</v>
      </c>
    </row>
    <row r="1064" spans="1:16" x14ac:dyDescent="0.25">
      <c r="A1064" s="38">
        <f>+COUNTIF($B$1:B1064,ESTADISTICAS!B$9)</f>
        <v>25</v>
      </c>
      <c r="B1064">
        <v>85</v>
      </c>
      <c r="C1064">
        <v>85225</v>
      </c>
      <c r="D1064" t="s">
        <v>2138</v>
      </c>
      <c r="E1064">
        <v>0</v>
      </c>
      <c r="F1064">
        <v>0</v>
      </c>
      <c r="G1064">
        <v>2.8497409326424871E-2</v>
      </c>
      <c r="H1064">
        <v>2.8460543337645538E-2</v>
      </c>
      <c r="I1064">
        <v>2.0806241872561769E-2</v>
      </c>
      <c r="J1064">
        <v>2.6041666666666665E-3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</row>
    <row r="1065" spans="1:16" x14ac:dyDescent="0.25">
      <c r="A1065" s="38">
        <f>+COUNTIF($B$1:B1065,ESTADISTICAS!B$9)</f>
        <v>25</v>
      </c>
      <c r="B1065">
        <v>85</v>
      </c>
      <c r="C1065">
        <v>85230</v>
      </c>
      <c r="D1065" t="s">
        <v>2139</v>
      </c>
      <c r="E1065">
        <v>0</v>
      </c>
      <c r="F1065">
        <v>5.923694779116466E-2</v>
      </c>
      <c r="G1065">
        <v>5.033881897386254E-2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</row>
    <row r="1066" spans="1:16" x14ac:dyDescent="0.25">
      <c r="A1066" s="38">
        <f>+COUNTIF($B$1:B1066,ESTADISTICAS!B$9)</f>
        <v>25</v>
      </c>
      <c r="B1066">
        <v>85</v>
      </c>
      <c r="C1066">
        <v>85250</v>
      </c>
      <c r="D1066" t="s">
        <v>2140</v>
      </c>
      <c r="E1066">
        <v>0.10721247563352826</v>
      </c>
      <c r="F1066">
        <v>0.10521235521235521</v>
      </c>
      <c r="G1066">
        <v>0.10845295055821372</v>
      </c>
      <c r="H1066">
        <v>7.1878940731399749E-2</v>
      </c>
      <c r="I1066">
        <v>9.2725569778332809E-2</v>
      </c>
      <c r="J1066">
        <v>6.8666872873492116E-2</v>
      </c>
      <c r="K1066">
        <v>8.5335797905113989E-2</v>
      </c>
      <c r="L1066">
        <v>6.4447159437996338E-2</v>
      </c>
      <c r="M1066">
        <v>4.7040971168437029E-2</v>
      </c>
      <c r="N1066">
        <v>6.2726176115802168E-2</v>
      </c>
      <c r="O1066">
        <v>4.0988547317661245E-2</v>
      </c>
      <c r="P1066">
        <v>4.2398546335554212E-2</v>
      </c>
    </row>
    <row r="1067" spans="1:16" x14ac:dyDescent="0.25">
      <c r="A1067" s="38">
        <f>+COUNTIF($B$1:B1067,ESTADISTICAS!B$9)</f>
        <v>25</v>
      </c>
      <c r="B1067">
        <v>85</v>
      </c>
      <c r="C1067">
        <v>85263</v>
      </c>
      <c r="D1067" t="s">
        <v>2141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1.7351598173515982E-2</v>
      </c>
      <c r="K1067">
        <v>0</v>
      </c>
      <c r="L1067">
        <v>0</v>
      </c>
      <c r="M1067">
        <v>0</v>
      </c>
      <c r="N1067">
        <v>9.0415913200723324E-4</v>
      </c>
      <c r="O1067">
        <v>0</v>
      </c>
      <c r="P1067">
        <v>0</v>
      </c>
    </row>
    <row r="1068" spans="1:16" x14ac:dyDescent="0.25">
      <c r="A1068" s="38">
        <f>+COUNTIF($B$1:B1068,ESTADISTICAS!B$9)</f>
        <v>25</v>
      </c>
      <c r="B1068">
        <v>85</v>
      </c>
      <c r="C1068">
        <v>85279</v>
      </c>
      <c r="D1068" t="s">
        <v>2142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</row>
    <row r="1069" spans="1:16" x14ac:dyDescent="0.25">
      <c r="A1069" s="38">
        <f>+COUNTIF($B$1:B1069,ESTADISTICAS!B$9)</f>
        <v>25</v>
      </c>
      <c r="B1069">
        <v>85</v>
      </c>
      <c r="C1069">
        <v>85300</v>
      </c>
      <c r="D1069" t="s">
        <v>1313</v>
      </c>
      <c r="E1069">
        <v>1.3422818791946308E-2</v>
      </c>
      <c r="F1069">
        <v>0</v>
      </c>
      <c r="G1069">
        <v>0</v>
      </c>
      <c r="H1069">
        <v>0</v>
      </c>
      <c r="I1069">
        <v>0</v>
      </c>
      <c r="J1069">
        <v>9.8684210526315784E-3</v>
      </c>
      <c r="K1069">
        <v>0</v>
      </c>
      <c r="L1069">
        <v>0</v>
      </c>
      <c r="M1069">
        <v>0</v>
      </c>
      <c r="N1069">
        <v>3.3557046979865771E-3</v>
      </c>
      <c r="O1069">
        <v>0</v>
      </c>
      <c r="P1069">
        <v>0</v>
      </c>
    </row>
    <row r="1070" spans="1:16" x14ac:dyDescent="0.25">
      <c r="A1070" s="38">
        <f>+COUNTIF($B$1:B1070,ESTADISTICAS!B$9)</f>
        <v>25</v>
      </c>
      <c r="B1070">
        <v>85</v>
      </c>
      <c r="C1070">
        <v>85315</v>
      </c>
      <c r="D1070" t="s">
        <v>2143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4.830917874396135E-3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</row>
    <row r="1071" spans="1:16" x14ac:dyDescent="0.25">
      <c r="A1071" s="38">
        <f>+COUNTIF($B$1:B1071,ESTADISTICAS!B$9)</f>
        <v>25</v>
      </c>
      <c r="B1071">
        <v>85</v>
      </c>
      <c r="C1071">
        <v>85325</v>
      </c>
      <c r="D1071" t="s">
        <v>2144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7.2780203784570596E-3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</row>
    <row r="1072" spans="1:16" x14ac:dyDescent="0.25">
      <c r="A1072" s="38">
        <f>+COUNTIF($B$1:B1072,ESTADISTICAS!B$9)</f>
        <v>25</v>
      </c>
      <c r="B1072">
        <v>85</v>
      </c>
      <c r="C1072">
        <v>85400</v>
      </c>
      <c r="D1072" t="s">
        <v>2145</v>
      </c>
      <c r="E1072">
        <v>3.6927621861152143E-2</v>
      </c>
      <c r="F1072">
        <v>2.514792899408284E-2</v>
      </c>
      <c r="G1072">
        <v>9.9853157121879588E-2</v>
      </c>
      <c r="H1072">
        <v>9.579100145137881E-2</v>
      </c>
      <c r="I1072">
        <v>9.4890510948905105E-2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</row>
    <row r="1073" spans="1:16" x14ac:dyDescent="0.25">
      <c r="A1073" s="38">
        <f>+COUNTIF($B$1:B1073,ESTADISTICAS!B$9)</f>
        <v>25</v>
      </c>
      <c r="B1073">
        <v>85</v>
      </c>
      <c r="C1073">
        <v>85410</v>
      </c>
      <c r="D1073" t="s">
        <v>2146</v>
      </c>
      <c r="E1073">
        <v>7.0877531340405017E-2</v>
      </c>
      <c r="F1073">
        <v>0.10412757973733583</v>
      </c>
      <c r="G1073">
        <v>0.14136363636363636</v>
      </c>
      <c r="H1073">
        <v>9.1994692613887666E-2</v>
      </c>
      <c r="I1073">
        <v>7.2173913043478255E-2</v>
      </c>
      <c r="J1073">
        <v>6.1985262245340268E-2</v>
      </c>
      <c r="K1073">
        <v>6.672443674176777E-2</v>
      </c>
      <c r="L1073">
        <v>6.8504954760878936E-2</v>
      </c>
      <c r="M1073">
        <v>5.5627425614489003E-2</v>
      </c>
      <c r="N1073">
        <v>8.7520938023450581E-2</v>
      </c>
      <c r="O1073">
        <v>6.2088815789473686E-2</v>
      </c>
      <c r="P1073">
        <v>4.6674927715819908E-2</v>
      </c>
    </row>
    <row r="1074" spans="1:16" x14ac:dyDescent="0.25">
      <c r="A1074" s="38">
        <f>+COUNTIF($B$1:B1074,ESTADISTICAS!B$9)</f>
        <v>25</v>
      </c>
      <c r="B1074">
        <v>85</v>
      </c>
      <c r="C1074">
        <v>85430</v>
      </c>
      <c r="D1074" t="s">
        <v>2147</v>
      </c>
      <c r="E1074">
        <v>0</v>
      </c>
      <c r="F1074">
        <v>0</v>
      </c>
      <c r="G1074">
        <v>4.852686308492201E-2</v>
      </c>
      <c r="H1074">
        <v>7.000864304235091E-2</v>
      </c>
      <c r="I1074">
        <v>8.2332761578044603E-2</v>
      </c>
      <c r="J1074">
        <v>4.9445865302642798E-2</v>
      </c>
      <c r="K1074">
        <v>6.1655405405405407E-2</v>
      </c>
      <c r="L1074">
        <v>5.3209459459459457E-2</v>
      </c>
      <c r="M1074">
        <v>3.0884808013355594E-2</v>
      </c>
      <c r="N1074">
        <v>2.4958402662229616E-2</v>
      </c>
      <c r="O1074">
        <v>3.0025020850708923E-2</v>
      </c>
      <c r="P1074">
        <v>2.9239766081871343E-2</v>
      </c>
    </row>
    <row r="1075" spans="1:16" x14ac:dyDescent="0.25">
      <c r="A1075" s="38">
        <f>+COUNTIF($B$1:B1075,ESTADISTICAS!B$9)</f>
        <v>25</v>
      </c>
      <c r="B1075">
        <v>85</v>
      </c>
      <c r="C1075">
        <v>85440</v>
      </c>
      <c r="D1075" t="s">
        <v>1404</v>
      </c>
      <c r="E1075">
        <v>5.8844765342960285E-2</v>
      </c>
      <c r="F1075">
        <v>0.13539853811347025</v>
      </c>
      <c r="G1075">
        <v>0.16171065820247243</v>
      </c>
      <c r="H1075">
        <v>5.4621848739495799E-2</v>
      </c>
      <c r="I1075">
        <v>3.9860803543182534E-2</v>
      </c>
      <c r="J1075">
        <v>4.8286604361370715E-2</v>
      </c>
      <c r="K1075">
        <v>7.2423398328690811E-2</v>
      </c>
      <c r="L1075">
        <v>1.6227801592161667E-2</v>
      </c>
      <c r="M1075">
        <v>3.0358227079538557E-4</v>
      </c>
      <c r="N1075">
        <v>1.3018468059339995E-2</v>
      </c>
      <c r="O1075">
        <v>9.4081942336874044E-3</v>
      </c>
      <c r="P1075">
        <v>2.3497101007018614E-2</v>
      </c>
    </row>
    <row r="1076" spans="1:16" x14ac:dyDescent="0.25">
      <c r="A1076" s="38">
        <f>+COUNTIF($B$1:B1076,ESTADISTICAS!B$9)</f>
        <v>25</v>
      </c>
      <c r="B1076">
        <v>86</v>
      </c>
      <c r="C1076">
        <v>86001</v>
      </c>
      <c r="D1076" t="s">
        <v>2305</v>
      </c>
      <c r="E1076">
        <v>0.40315838365071993</v>
      </c>
      <c r="F1076">
        <v>0.45227936222771165</v>
      </c>
      <c r="G1076">
        <v>0.41706573791902479</v>
      </c>
      <c r="H1076">
        <v>0.37020648967551623</v>
      </c>
      <c r="I1076">
        <v>0.30053191489361702</v>
      </c>
      <c r="J1076">
        <v>0.3558074781225139</v>
      </c>
      <c r="K1076">
        <v>0.27522399688352162</v>
      </c>
      <c r="L1076">
        <v>0.2623232709209018</v>
      </c>
      <c r="M1076">
        <v>0.28713060057197332</v>
      </c>
      <c r="N1076">
        <v>0.36037735849056601</v>
      </c>
      <c r="O1076">
        <v>0.48131455399061035</v>
      </c>
      <c r="P1076">
        <v>0.57689408217112703</v>
      </c>
    </row>
    <row r="1077" spans="1:16" x14ac:dyDescent="0.25">
      <c r="A1077" s="38">
        <f>+COUNTIF($B$1:B1077,ESTADISTICAS!B$9)</f>
        <v>25</v>
      </c>
      <c r="B1077">
        <v>86</v>
      </c>
      <c r="C1077">
        <v>86219</v>
      </c>
      <c r="D1077" t="s">
        <v>1853</v>
      </c>
      <c r="E1077">
        <v>0.15172413793103448</v>
      </c>
      <c r="F1077">
        <v>7.6576576576576572E-2</v>
      </c>
      <c r="G1077">
        <v>0</v>
      </c>
      <c r="H1077">
        <v>2.304147465437788E-3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</row>
    <row r="1078" spans="1:16" x14ac:dyDescent="0.25">
      <c r="A1078" s="38">
        <f>+COUNTIF($B$1:B1078,ESTADISTICAS!B$9)</f>
        <v>25</v>
      </c>
      <c r="B1078">
        <v>86</v>
      </c>
      <c r="C1078">
        <v>86320</v>
      </c>
      <c r="D1078" t="s">
        <v>2148</v>
      </c>
      <c r="E1078">
        <v>0.12473052048044349</v>
      </c>
      <c r="F1078">
        <v>8.5852478839177751E-2</v>
      </c>
      <c r="G1078">
        <v>1.0762331838565023E-2</v>
      </c>
      <c r="H1078">
        <v>9.9970596883269622E-3</v>
      </c>
      <c r="I1078">
        <v>0</v>
      </c>
      <c r="J1078">
        <v>4.4763513513513514E-2</v>
      </c>
      <c r="K1078">
        <v>8.3102493074792248E-3</v>
      </c>
      <c r="L1078">
        <v>1.2564872985523081E-2</v>
      </c>
      <c r="M1078">
        <v>1.6562584849307629E-2</v>
      </c>
      <c r="N1078">
        <v>2.3796646836127637E-2</v>
      </c>
      <c r="O1078">
        <v>2.1615779519048906E-2</v>
      </c>
      <c r="P1078">
        <v>2.4594594594594593E-2</v>
      </c>
    </row>
    <row r="1079" spans="1:16" x14ac:dyDescent="0.25">
      <c r="A1079" s="38">
        <f>+COUNTIF($B$1:B1079,ESTADISTICAS!B$9)</f>
        <v>25</v>
      </c>
      <c r="B1079">
        <v>86</v>
      </c>
      <c r="C1079">
        <v>86568</v>
      </c>
      <c r="D1079" t="s">
        <v>2306</v>
      </c>
      <c r="E1079">
        <v>0.10843155031731641</v>
      </c>
      <c r="F1079">
        <v>0.147074327886136</v>
      </c>
      <c r="G1079">
        <v>0.15029000341180485</v>
      </c>
      <c r="H1079">
        <v>0.12920324664568494</v>
      </c>
      <c r="I1079">
        <v>0.35736171585228188</v>
      </c>
      <c r="J1079">
        <v>0.37096011351095698</v>
      </c>
      <c r="K1079">
        <v>0.47787610619469029</v>
      </c>
      <c r="L1079">
        <v>0.31857864910399752</v>
      </c>
      <c r="M1079">
        <v>0.29510446850693917</v>
      </c>
      <c r="N1079">
        <v>0.35148215366001212</v>
      </c>
      <c r="O1079">
        <v>0.21510400964727164</v>
      </c>
      <c r="P1079">
        <v>0.27079245283018866</v>
      </c>
    </row>
    <row r="1080" spans="1:16" x14ac:dyDescent="0.25">
      <c r="A1080" s="38">
        <f>+COUNTIF($B$1:B1080,ESTADISTICAS!B$9)</f>
        <v>25</v>
      </c>
      <c r="B1080">
        <v>86</v>
      </c>
      <c r="C1080">
        <v>86569</v>
      </c>
      <c r="D1080" t="s">
        <v>2149</v>
      </c>
      <c r="E1080">
        <v>6.1345158906134518E-2</v>
      </c>
      <c r="F1080">
        <v>2.4727272727272726E-2</v>
      </c>
      <c r="G1080">
        <v>0</v>
      </c>
      <c r="H1080">
        <v>0</v>
      </c>
      <c r="I1080">
        <v>0</v>
      </c>
      <c r="J1080">
        <v>1.5058179329226557E-2</v>
      </c>
      <c r="K1080">
        <v>0</v>
      </c>
      <c r="L1080">
        <v>0</v>
      </c>
      <c r="M1080">
        <v>0</v>
      </c>
      <c r="N1080">
        <v>6.8587105624142656E-4</v>
      </c>
      <c r="O1080">
        <v>0</v>
      </c>
      <c r="P1080">
        <v>0</v>
      </c>
    </row>
    <row r="1081" spans="1:16" x14ac:dyDescent="0.25">
      <c r="A1081" s="38">
        <f>+COUNTIF($B$1:B1081,ESTADISTICAS!B$9)</f>
        <v>25</v>
      </c>
      <c r="B1081">
        <v>86</v>
      </c>
      <c r="C1081">
        <v>86571</v>
      </c>
      <c r="D1081" t="s">
        <v>2150</v>
      </c>
      <c r="E1081">
        <v>1.0944910616563297E-3</v>
      </c>
      <c r="F1081">
        <v>2.6038001407459536E-2</v>
      </c>
      <c r="G1081">
        <v>1.9047619047619049E-2</v>
      </c>
      <c r="H1081">
        <v>4.1831357048748352E-2</v>
      </c>
      <c r="I1081">
        <v>5.2967453733248245E-2</v>
      </c>
      <c r="J1081">
        <v>3.3893034825870645E-2</v>
      </c>
      <c r="K1081">
        <v>2.4338302403407361E-3</v>
      </c>
      <c r="L1081">
        <v>5.966587112171838E-4</v>
      </c>
      <c r="M1081">
        <v>0</v>
      </c>
      <c r="N1081">
        <v>0</v>
      </c>
      <c r="O1081">
        <v>0</v>
      </c>
      <c r="P1081">
        <v>0</v>
      </c>
    </row>
    <row r="1082" spans="1:16" x14ac:dyDescent="0.25">
      <c r="A1082" s="38">
        <f>+COUNTIF($B$1:B1082,ESTADISTICAS!B$9)</f>
        <v>25</v>
      </c>
      <c r="B1082">
        <v>86</v>
      </c>
      <c r="C1082">
        <v>86573</v>
      </c>
      <c r="D1082" t="s">
        <v>2357</v>
      </c>
      <c r="E1082">
        <v>1.8304431599229287E-2</v>
      </c>
      <c r="F1082">
        <v>3.6493101913662659E-2</v>
      </c>
      <c r="G1082">
        <v>1.7663588920112404E-2</v>
      </c>
      <c r="H1082">
        <v>1.1511325659116228E-2</v>
      </c>
      <c r="I1082">
        <v>1.7680339462517679E-3</v>
      </c>
      <c r="J1082">
        <v>3.7735849056603772E-2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9.1296409007912357E-4</v>
      </c>
    </row>
    <row r="1083" spans="1:16" x14ac:dyDescent="0.25">
      <c r="A1083" s="38">
        <f>+COUNTIF($B$1:B1083,ESTADISTICAS!B$9)</f>
        <v>25</v>
      </c>
      <c r="B1083">
        <v>86</v>
      </c>
      <c r="C1083">
        <v>86749</v>
      </c>
      <c r="D1083" t="s">
        <v>2152</v>
      </c>
      <c r="E1083">
        <v>0.28558951965065504</v>
      </c>
      <c r="F1083">
        <v>0.24662162162162163</v>
      </c>
      <c r="G1083">
        <v>0.23524590163934425</v>
      </c>
      <c r="H1083">
        <v>0.22619047619047619</v>
      </c>
      <c r="I1083">
        <v>0.28103044496487117</v>
      </c>
      <c r="J1083">
        <v>0.35034272658035032</v>
      </c>
      <c r="K1083">
        <v>0.27840481565086533</v>
      </c>
      <c r="L1083">
        <v>0.25037481259370314</v>
      </c>
      <c r="M1083">
        <v>0.40599250936329589</v>
      </c>
      <c r="N1083">
        <v>0.55621742367833205</v>
      </c>
      <c r="O1083">
        <v>0.53949329359165421</v>
      </c>
      <c r="P1083">
        <v>0.55796559461480932</v>
      </c>
    </row>
    <row r="1084" spans="1:16" x14ac:dyDescent="0.25">
      <c r="A1084" s="38">
        <f>+COUNTIF($B$1:B1084,ESTADISTICAS!B$9)</f>
        <v>25</v>
      </c>
      <c r="B1084">
        <v>86</v>
      </c>
      <c r="C1084">
        <v>86755</v>
      </c>
      <c r="D1084" t="s">
        <v>1318</v>
      </c>
      <c r="E1084">
        <v>0.29257641921397382</v>
      </c>
      <c r="F1084">
        <v>0.25106382978723402</v>
      </c>
      <c r="G1084">
        <v>0.26963906581740976</v>
      </c>
      <c r="H1084">
        <v>0.27578947368421053</v>
      </c>
      <c r="I1084">
        <v>0.23251028806584362</v>
      </c>
      <c r="J1084">
        <v>0.31611570247933884</v>
      </c>
      <c r="K1084">
        <v>0.11475409836065574</v>
      </c>
      <c r="L1084">
        <v>8.6242299794661192E-2</v>
      </c>
      <c r="M1084">
        <v>5.6016597510373446E-2</v>
      </c>
      <c r="N1084">
        <v>2.7659574468085105E-2</v>
      </c>
      <c r="O1084">
        <v>1.2987012987012988E-2</v>
      </c>
      <c r="P1084">
        <v>0</v>
      </c>
    </row>
    <row r="1085" spans="1:16" x14ac:dyDescent="0.25">
      <c r="A1085" s="38">
        <f>+COUNTIF($B$1:B1085,ESTADISTICAS!B$9)</f>
        <v>25</v>
      </c>
      <c r="B1085">
        <v>86</v>
      </c>
      <c r="C1085">
        <v>86757</v>
      </c>
      <c r="D1085" t="s">
        <v>2016</v>
      </c>
      <c r="E1085">
        <v>2.1329987452948559E-2</v>
      </c>
      <c r="F1085">
        <v>4.2253521126760563E-2</v>
      </c>
      <c r="G1085">
        <v>1.8518518518518517E-2</v>
      </c>
      <c r="H1085">
        <v>3.5527082119976704E-2</v>
      </c>
      <c r="I1085">
        <v>1.5237020316027089E-2</v>
      </c>
      <c r="J1085">
        <v>3.6996134732192161E-2</v>
      </c>
      <c r="K1085">
        <v>0</v>
      </c>
      <c r="L1085">
        <v>0</v>
      </c>
      <c r="M1085">
        <v>0</v>
      </c>
      <c r="N1085">
        <v>0</v>
      </c>
      <c r="O1085">
        <v>7.2954663887441372E-3</v>
      </c>
      <c r="P1085">
        <v>0</v>
      </c>
    </row>
    <row r="1086" spans="1:16" x14ac:dyDescent="0.25">
      <c r="A1086" s="38">
        <f>+COUNTIF($B$1:B1086,ESTADISTICAS!B$9)</f>
        <v>25</v>
      </c>
      <c r="B1086">
        <v>86</v>
      </c>
      <c r="C1086">
        <v>86760</v>
      </c>
      <c r="D1086" t="s">
        <v>1926</v>
      </c>
      <c r="E1086">
        <v>0</v>
      </c>
      <c r="F1086">
        <v>8.0645161290322578E-2</v>
      </c>
      <c r="G1086">
        <v>3.4965034965034965E-3</v>
      </c>
      <c r="H1086">
        <v>3.8590604026845637E-2</v>
      </c>
      <c r="I1086">
        <v>1.6207455429497569E-2</v>
      </c>
      <c r="J1086">
        <v>1.607717041800643E-2</v>
      </c>
      <c r="K1086">
        <v>0</v>
      </c>
      <c r="L1086">
        <v>0</v>
      </c>
      <c r="M1086">
        <v>0</v>
      </c>
      <c r="N1086">
        <v>1.5698587127158557E-3</v>
      </c>
      <c r="O1086">
        <v>0</v>
      </c>
      <c r="P1086">
        <v>1.5923566878980893E-3</v>
      </c>
    </row>
    <row r="1087" spans="1:16" x14ac:dyDescent="0.25">
      <c r="A1087" s="38">
        <f>+COUNTIF($B$1:B1087,ESTADISTICAS!B$9)</f>
        <v>25</v>
      </c>
      <c r="B1087">
        <v>86</v>
      </c>
      <c r="C1087">
        <v>86865</v>
      </c>
      <c r="D1087" t="s">
        <v>2307</v>
      </c>
      <c r="E1087">
        <v>0.10643314247221286</v>
      </c>
      <c r="F1087">
        <v>0.12199089134677944</v>
      </c>
      <c r="G1087">
        <v>0.11451814768460576</v>
      </c>
      <c r="H1087">
        <v>9.6264804129972667E-2</v>
      </c>
      <c r="I1087">
        <v>0.14170884191723726</v>
      </c>
      <c r="J1087">
        <v>0.10643928256395178</v>
      </c>
      <c r="K1087">
        <v>6.7327309822209275E-2</v>
      </c>
      <c r="L1087">
        <v>6.5758980301274625E-2</v>
      </c>
      <c r="M1087">
        <v>6.3872832369942192E-2</v>
      </c>
      <c r="N1087">
        <v>7.808924485125858E-2</v>
      </c>
      <c r="O1087">
        <v>0.10128022759601707</v>
      </c>
      <c r="P1087">
        <v>0.14553723706651506</v>
      </c>
    </row>
    <row r="1088" spans="1:16" x14ac:dyDescent="0.25">
      <c r="A1088" s="38">
        <f>+COUNTIF($B$1:B1088,ESTADISTICAS!B$9)</f>
        <v>25</v>
      </c>
      <c r="B1088">
        <v>86</v>
      </c>
      <c r="C1088">
        <v>86885</v>
      </c>
      <c r="D1088" t="s">
        <v>2153</v>
      </c>
      <c r="E1088">
        <v>8.4008097165991905E-2</v>
      </c>
      <c r="F1088">
        <v>0.04</v>
      </c>
      <c r="G1088">
        <v>6.2062529164722352E-2</v>
      </c>
      <c r="H1088">
        <v>5.4602888086642598E-2</v>
      </c>
      <c r="I1088">
        <v>2.4912587412587412E-2</v>
      </c>
      <c r="J1088">
        <v>3.8626609442060089E-2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</row>
    <row r="1089" spans="1:16" x14ac:dyDescent="0.25">
      <c r="A1089" s="38">
        <f>+COUNTIF($B$1:B1089,ESTADISTICAS!B$9)</f>
        <v>25</v>
      </c>
      <c r="B1089">
        <v>88</v>
      </c>
      <c r="C1089">
        <v>88001</v>
      </c>
      <c r="D1089" t="s">
        <v>2011</v>
      </c>
      <c r="E1089">
        <v>0.29815255167367843</v>
      </c>
      <c r="F1089">
        <v>0.18064876957494408</v>
      </c>
      <c r="G1089">
        <v>0.2128111132548717</v>
      </c>
      <c r="H1089">
        <v>0.24813244498283868</v>
      </c>
      <c r="I1089">
        <v>0.39035180113756057</v>
      </c>
      <c r="J1089">
        <v>0.37086822388717494</v>
      </c>
      <c r="K1089">
        <v>0.29576174112256587</v>
      </c>
      <c r="L1089">
        <v>0.3146672914714152</v>
      </c>
      <c r="M1089">
        <v>0.32251862533044939</v>
      </c>
      <c r="N1089">
        <v>0.29827503593675131</v>
      </c>
      <c r="O1089">
        <v>0.35420650095602296</v>
      </c>
      <c r="P1089">
        <v>0.35544910179640721</v>
      </c>
    </row>
    <row r="1090" spans="1:16" x14ac:dyDescent="0.25">
      <c r="A1090" s="38">
        <f>+COUNTIF($B$1:B1090,ESTADISTICAS!B$9)</f>
        <v>25</v>
      </c>
      <c r="B1090">
        <v>88</v>
      </c>
      <c r="C1090">
        <v>88564</v>
      </c>
      <c r="D1090" t="s">
        <v>1882</v>
      </c>
      <c r="E1090">
        <v>0.19425675675675674</v>
      </c>
      <c r="F1090">
        <v>0.14731369150779897</v>
      </c>
      <c r="G1090">
        <v>0.14260249554367202</v>
      </c>
      <c r="H1090">
        <v>8.2720588235294115E-2</v>
      </c>
      <c r="I1090">
        <v>1.7612524461839529E-2</v>
      </c>
      <c r="J1090">
        <v>0</v>
      </c>
      <c r="K1090">
        <v>0</v>
      </c>
      <c r="L1090">
        <v>0</v>
      </c>
      <c r="M1090">
        <v>0.14932126696832579</v>
      </c>
      <c r="N1090">
        <v>0.11685393258426967</v>
      </c>
      <c r="O1090">
        <v>4.6770601336302897E-2</v>
      </c>
      <c r="P1090">
        <v>0</v>
      </c>
    </row>
    <row r="1091" spans="1:16" x14ac:dyDescent="0.25">
      <c r="A1091" s="38">
        <f>+COUNTIF($B$1:B1091,ESTADISTICAS!B$9)</f>
        <v>25</v>
      </c>
      <c r="B1091">
        <v>91</v>
      </c>
      <c r="C1091">
        <v>91001</v>
      </c>
      <c r="D1091" t="s">
        <v>2154</v>
      </c>
      <c r="E1091">
        <v>0.27034813925570228</v>
      </c>
      <c r="F1091">
        <v>0.23303764085351233</v>
      </c>
      <c r="G1091">
        <v>0.20981713185755535</v>
      </c>
      <c r="H1091">
        <v>0.16590416566337587</v>
      </c>
      <c r="I1091">
        <v>0.14917127071823205</v>
      </c>
      <c r="J1091">
        <v>0.13074541557513694</v>
      </c>
      <c r="K1091">
        <v>0.21276595744680851</v>
      </c>
      <c r="L1091">
        <v>0.14510609171800137</v>
      </c>
      <c r="M1091">
        <v>0.14282526221825487</v>
      </c>
      <c r="N1091">
        <v>0.15269978401727863</v>
      </c>
      <c r="O1091">
        <v>0.19924654667224781</v>
      </c>
      <c r="P1091">
        <v>0.13507492912110167</v>
      </c>
    </row>
    <row r="1092" spans="1:16" x14ac:dyDescent="0.25">
      <c r="A1092" s="38">
        <f>+COUNTIF($B$1:B1092,ESTADISTICAS!B$9)</f>
        <v>25</v>
      </c>
      <c r="B1092">
        <v>91</v>
      </c>
      <c r="C1092">
        <v>91263</v>
      </c>
      <c r="D1092" t="s">
        <v>2308</v>
      </c>
      <c r="E1092">
        <v>1.0714285714285714E-2</v>
      </c>
      <c r="F1092">
        <v>0</v>
      </c>
      <c r="G1092">
        <v>4.1322314049586778E-3</v>
      </c>
      <c r="H1092">
        <v>6.0606060606060608E-2</v>
      </c>
      <c r="I1092">
        <v>0</v>
      </c>
      <c r="J1092">
        <v>0</v>
      </c>
      <c r="K1092">
        <v>0</v>
      </c>
      <c r="L1092">
        <v>5.0251256281407036E-3</v>
      </c>
      <c r="M1092">
        <v>0</v>
      </c>
      <c r="N1092">
        <v>1.507537688442211E-2</v>
      </c>
      <c r="O1092">
        <v>0</v>
      </c>
      <c r="P1092">
        <v>0</v>
      </c>
    </row>
    <row r="1093" spans="1:16" x14ac:dyDescent="0.25">
      <c r="A1093" s="38">
        <f>+COUNTIF($B$1:B1093,ESTADISTICAS!B$9)</f>
        <v>25</v>
      </c>
      <c r="B1093">
        <v>91</v>
      </c>
      <c r="C1093">
        <v>91405</v>
      </c>
      <c r="D1093" t="s">
        <v>2358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</row>
    <row r="1094" spans="1:16" x14ac:dyDescent="0.25">
      <c r="A1094" s="38">
        <f>+COUNTIF($B$1:B1094,ESTADISTICAS!B$9)</f>
        <v>25</v>
      </c>
      <c r="B1094">
        <v>91</v>
      </c>
      <c r="C1094">
        <v>91407</v>
      </c>
      <c r="D1094" t="s">
        <v>2309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2.6881720430107529E-3</v>
      </c>
      <c r="M1094">
        <v>0</v>
      </c>
      <c r="N1094">
        <v>2.4154589371980675E-3</v>
      </c>
      <c r="O1094">
        <v>0</v>
      </c>
      <c r="P1094">
        <v>0</v>
      </c>
    </row>
    <row r="1095" spans="1:16" x14ac:dyDescent="0.25">
      <c r="A1095" s="38">
        <f>+COUNTIF($B$1:B1095,ESTADISTICAS!B$9)</f>
        <v>25</v>
      </c>
      <c r="B1095">
        <v>91</v>
      </c>
      <c r="C1095">
        <v>91430</v>
      </c>
      <c r="D1095" t="s">
        <v>1450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3.7037037037037035E-2</v>
      </c>
      <c r="M1095">
        <v>0</v>
      </c>
      <c r="N1095">
        <v>0</v>
      </c>
      <c r="O1095">
        <v>0</v>
      </c>
      <c r="P1095">
        <v>0</v>
      </c>
    </row>
    <row r="1096" spans="1:16" x14ac:dyDescent="0.25">
      <c r="A1096" s="38">
        <f>+COUNTIF($B$1:B1096,ESTADISTICAS!B$9)</f>
        <v>25</v>
      </c>
      <c r="B1096">
        <v>91</v>
      </c>
      <c r="C1096">
        <v>91460</v>
      </c>
      <c r="D1096" t="s">
        <v>2359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</row>
    <row r="1097" spans="1:16" x14ac:dyDescent="0.25">
      <c r="A1097" s="38">
        <f>+COUNTIF($B$1:B1097,ESTADISTICAS!B$9)</f>
        <v>25</v>
      </c>
      <c r="B1097">
        <v>91</v>
      </c>
      <c r="C1097">
        <v>91530</v>
      </c>
      <c r="D1097" t="s">
        <v>2360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</row>
    <row r="1098" spans="1:16" x14ac:dyDescent="0.25">
      <c r="A1098" s="38">
        <f>+COUNTIF($B$1:B1098,ESTADISTICAS!B$9)</f>
        <v>25</v>
      </c>
      <c r="B1098">
        <v>91</v>
      </c>
      <c r="C1098">
        <v>91536</v>
      </c>
      <c r="D1098" t="s">
        <v>2361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</row>
    <row r="1099" spans="1:16" x14ac:dyDescent="0.25">
      <c r="A1099" s="38">
        <f>+COUNTIF($B$1:B1099,ESTADISTICAS!B$9)</f>
        <v>25</v>
      </c>
      <c r="B1099">
        <v>91</v>
      </c>
      <c r="C1099">
        <v>91540</v>
      </c>
      <c r="D1099" t="s">
        <v>2155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2.336448598130841E-2</v>
      </c>
      <c r="O1099">
        <v>0</v>
      </c>
      <c r="P1099">
        <v>0</v>
      </c>
    </row>
    <row r="1100" spans="1:16" x14ac:dyDescent="0.25">
      <c r="A1100" s="38">
        <f>+COUNTIF($B$1:B1100,ESTADISTICAS!B$9)</f>
        <v>25</v>
      </c>
      <c r="B1100">
        <v>91</v>
      </c>
      <c r="C1100">
        <v>91669</v>
      </c>
      <c r="D1100" t="s">
        <v>1923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</row>
    <row r="1101" spans="1:16" x14ac:dyDescent="0.25">
      <c r="A1101" s="38">
        <f>+COUNTIF($B$1:B1101,ESTADISTICAS!B$9)</f>
        <v>25</v>
      </c>
      <c r="B1101">
        <v>91</v>
      </c>
      <c r="C1101">
        <v>91798</v>
      </c>
      <c r="D1101" t="s">
        <v>2362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</row>
    <row r="1102" spans="1:16" x14ac:dyDescent="0.25">
      <c r="A1102" s="38">
        <f>+COUNTIF($B$1:B1102,ESTADISTICAS!B$9)</f>
        <v>25</v>
      </c>
      <c r="B1102">
        <v>94</v>
      </c>
      <c r="C1102">
        <v>94001</v>
      </c>
      <c r="D1102" t="s">
        <v>2156</v>
      </c>
      <c r="E1102">
        <v>0.2658486707566462</v>
      </c>
      <c r="F1102">
        <v>0.25755395683453236</v>
      </c>
      <c r="G1102">
        <v>0.23883928571428573</v>
      </c>
      <c r="H1102">
        <v>0.17754677754677756</v>
      </c>
      <c r="I1102">
        <v>0.19084263178145441</v>
      </c>
      <c r="J1102">
        <v>0.19863260165527169</v>
      </c>
      <c r="K1102">
        <v>0.19345037137069548</v>
      </c>
      <c r="L1102">
        <v>0.18199052132701421</v>
      </c>
      <c r="M1102">
        <v>0.14441497200117889</v>
      </c>
      <c r="N1102">
        <v>0.17017045454545454</v>
      </c>
      <c r="O1102">
        <v>0.19938990571270104</v>
      </c>
      <c r="P1102">
        <v>0.1842394288852279</v>
      </c>
    </row>
    <row r="1103" spans="1:16" x14ac:dyDescent="0.25">
      <c r="A1103" s="38">
        <f>+COUNTIF($B$1:B1103,ESTADISTICAS!B$9)</f>
        <v>25</v>
      </c>
      <c r="B1103">
        <v>94</v>
      </c>
      <c r="C1103">
        <v>94343</v>
      </c>
      <c r="D1103" t="s">
        <v>2363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9.8814229249011851E-4</v>
      </c>
      <c r="P1103">
        <v>0</v>
      </c>
    </row>
    <row r="1104" spans="1:16" x14ac:dyDescent="0.25">
      <c r="A1104" s="38">
        <f>+COUNTIF($B$1:B1104,ESTADISTICAS!B$9)</f>
        <v>25</v>
      </c>
      <c r="B1104">
        <v>94</v>
      </c>
      <c r="C1104">
        <v>94663</v>
      </c>
      <c r="D1104" t="s">
        <v>2364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</row>
    <row r="1105" spans="1:16" x14ac:dyDescent="0.25">
      <c r="A1105" s="38">
        <f>+COUNTIF($B$1:B1105,ESTADISTICAS!B$9)</f>
        <v>25</v>
      </c>
      <c r="B1105">
        <v>94</v>
      </c>
      <c r="C1105">
        <v>94883</v>
      </c>
      <c r="D1105" t="s">
        <v>2365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</row>
    <row r="1106" spans="1:16" x14ac:dyDescent="0.25">
      <c r="A1106" s="38">
        <f>+COUNTIF($B$1:B1106,ESTADISTICAS!B$9)</f>
        <v>25</v>
      </c>
      <c r="B1106">
        <v>94</v>
      </c>
      <c r="C1106">
        <v>94884</v>
      </c>
      <c r="D1106" t="s">
        <v>1364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</row>
    <row r="1107" spans="1:16" x14ac:dyDescent="0.25">
      <c r="A1107" s="38">
        <f>+COUNTIF($B$1:B1107,ESTADISTICAS!B$9)</f>
        <v>25</v>
      </c>
      <c r="B1107">
        <v>94</v>
      </c>
      <c r="C1107">
        <v>94885</v>
      </c>
      <c r="D1107" t="s">
        <v>2366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</row>
    <row r="1108" spans="1:16" x14ac:dyDescent="0.25">
      <c r="A1108" s="38">
        <f>+COUNTIF($B$1:B1108,ESTADISTICAS!B$9)</f>
        <v>25</v>
      </c>
      <c r="B1108">
        <v>94</v>
      </c>
      <c r="C1108">
        <v>94886</v>
      </c>
      <c r="D1108" t="s">
        <v>2367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</row>
    <row r="1109" spans="1:16" x14ac:dyDescent="0.25">
      <c r="A1109" s="38">
        <f>+COUNTIF($B$1:B1109,ESTADISTICAS!B$9)</f>
        <v>25</v>
      </c>
      <c r="B1109">
        <v>94</v>
      </c>
      <c r="C1109">
        <v>94887</v>
      </c>
      <c r="D1109" t="s">
        <v>2368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</row>
    <row r="1110" spans="1:16" x14ac:dyDescent="0.25">
      <c r="A1110" s="38">
        <f>+COUNTIF($B$1:B1110,ESTADISTICAS!B$9)</f>
        <v>25</v>
      </c>
      <c r="B1110">
        <v>94</v>
      </c>
      <c r="C1110">
        <v>94888</v>
      </c>
      <c r="D1110" t="s">
        <v>2369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</row>
    <row r="1111" spans="1:16" x14ac:dyDescent="0.25">
      <c r="A1111" s="38">
        <f>+COUNTIF($B$1:B1111,ESTADISTICAS!B$9)</f>
        <v>25</v>
      </c>
      <c r="B1111">
        <v>95</v>
      </c>
      <c r="C1111">
        <v>95001</v>
      </c>
      <c r="D1111" t="s">
        <v>2157</v>
      </c>
      <c r="E1111">
        <v>0.28037814157251556</v>
      </c>
      <c r="F1111">
        <v>0.28142076502732238</v>
      </c>
      <c r="G1111">
        <v>0.35095184770436733</v>
      </c>
      <c r="H1111">
        <v>0.41129032258064518</v>
      </c>
      <c r="I1111">
        <v>0.35994102780117943</v>
      </c>
      <c r="J1111">
        <v>0.44344813531689425</v>
      </c>
      <c r="K1111">
        <v>0.4077593032462391</v>
      </c>
      <c r="L1111">
        <v>0.40276444615089269</v>
      </c>
      <c r="M1111">
        <v>0.41373406886056685</v>
      </c>
      <c r="N1111">
        <v>0.381622823267877</v>
      </c>
      <c r="O1111">
        <v>0.38657449517918863</v>
      </c>
      <c r="P1111">
        <v>0.39913310456926132</v>
      </c>
    </row>
    <row r="1112" spans="1:16" x14ac:dyDescent="0.25">
      <c r="A1112" s="38">
        <f>+COUNTIF($B$1:B1112,ESTADISTICAS!B$9)</f>
        <v>25</v>
      </c>
      <c r="B1112">
        <v>95</v>
      </c>
      <c r="C1112">
        <v>95015</v>
      </c>
      <c r="D1112" t="s">
        <v>2158</v>
      </c>
      <c r="E1112">
        <v>0.13562386980108498</v>
      </c>
      <c r="F1112">
        <v>0.11204013377926421</v>
      </c>
      <c r="G1112">
        <v>5.1546391752577317E-2</v>
      </c>
      <c r="H1112">
        <v>4.6854082998661312E-2</v>
      </c>
      <c r="I1112">
        <v>2.1276595744680851E-2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</row>
    <row r="1113" spans="1:16" x14ac:dyDescent="0.25">
      <c r="A1113" s="38">
        <f>+COUNTIF($B$1:B1113,ESTADISTICAS!B$9)</f>
        <v>25</v>
      </c>
      <c r="B1113">
        <v>95</v>
      </c>
      <c r="C1113">
        <v>95025</v>
      </c>
      <c r="D1113" t="s">
        <v>2159</v>
      </c>
      <c r="E1113">
        <v>0.13459119496855346</v>
      </c>
      <c r="F1113">
        <v>6.6508313539192399E-2</v>
      </c>
      <c r="G1113">
        <v>0.1355191256830601</v>
      </c>
      <c r="H1113">
        <v>0.10020449897750511</v>
      </c>
      <c r="I1113">
        <v>5.7115198451113264E-2</v>
      </c>
      <c r="J1113">
        <v>9.099181073703367E-4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</row>
    <row r="1114" spans="1:16" x14ac:dyDescent="0.25">
      <c r="A1114" s="38">
        <f>+COUNTIF($B$1:B1114,ESTADISTICAS!B$9)</f>
        <v>25</v>
      </c>
      <c r="B1114">
        <v>95</v>
      </c>
      <c r="C1114">
        <v>95200</v>
      </c>
      <c r="D1114" t="s">
        <v>1455</v>
      </c>
      <c r="E1114">
        <v>0.10786516853932585</v>
      </c>
      <c r="F1114">
        <v>0</v>
      </c>
      <c r="G1114">
        <v>2.0618556701030928E-3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</row>
    <row r="1115" spans="1:16" x14ac:dyDescent="0.25">
      <c r="A1115" s="38">
        <f>+COUNTIF($B$1:B1115,ESTADISTICAS!B$9)</f>
        <v>25</v>
      </c>
      <c r="B1115">
        <v>97</v>
      </c>
      <c r="C1115">
        <v>97001</v>
      </c>
      <c r="D1115" t="s">
        <v>2160</v>
      </c>
      <c r="E1115">
        <v>0.11540749553837001</v>
      </c>
      <c r="F1115">
        <v>0.13038548752834467</v>
      </c>
      <c r="G1115">
        <v>0.15837837837837837</v>
      </c>
      <c r="H1115">
        <v>0.18260427263479145</v>
      </c>
      <c r="I1115">
        <v>6.7708333333333329E-2</v>
      </c>
      <c r="J1115">
        <v>8.413251961639058E-2</v>
      </c>
      <c r="K1115">
        <v>8.2971157645199523E-2</v>
      </c>
      <c r="L1115">
        <v>7.3067419696434877E-2</v>
      </c>
      <c r="M1115">
        <v>5.3277365192121409E-2</v>
      </c>
      <c r="N1115">
        <v>4.0493968983342905E-2</v>
      </c>
      <c r="O1115">
        <v>7.0831155253528483E-2</v>
      </c>
      <c r="P1115">
        <v>5.1493806169540926E-2</v>
      </c>
    </row>
    <row r="1116" spans="1:16" x14ac:dyDescent="0.25">
      <c r="A1116" s="38">
        <f>+COUNTIF($B$1:B1116,ESTADISTICAS!B$9)</f>
        <v>25</v>
      </c>
      <c r="B1116">
        <v>97</v>
      </c>
      <c r="C1116">
        <v>97161</v>
      </c>
      <c r="D1116" t="s">
        <v>2370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</row>
    <row r="1117" spans="1:16" x14ac:dyDescent="0.25">
      <c r="A1117" s="38">
        <f>+COUNTIF($B$1:B1117,ESTADISTICAS!B$9)</f>
        <v>25</v>
      </c>
      <c r="B1117">
        <v>97</v>
      </c>
      <c r="C1117">
        <v>97511</v>
      </c>
      <c r="D1117" t="s">
        <v>2371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</row>
    <row r="1118" spans="1:16" x14ac:dyDescent="0.25">
      <c r="A1118" s="38">
        <f>+COUNTIF($B$1:B1118,ESTADISTICAS!B$9)</f>
        <v>25</v>
      </c>
      <c r="B1118">
        <v>97</v>
      </c>
      <c r="C1118">
        <v>97666</v>
      </c>
      <c r="D1118" t="s">
        <v>2162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</row>
    <row r="1119" spans="1:16" x14ac:dyDescent="0.25">
      <c r="A1119" s="38">
        <f>+COUNTIF($B$1:B1119,ESTADISTICAS!B$9)</f>
        <v>25</v>
      </c>
      <c r="B1119">
        <v>97</v>
      </c>
      <c r="C1119">
        <v>97777</v>
      </c>
      <c r="D1119" t="s">
        <v>2372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</row>
    <row r="1120" spans="1:16" x14ac:dyDescent="0.25">
      <c r="A1120" s="38">
        <f>+COUNTIF($B$1:B1120,ESTADISTICAS!B$9)</f>
        <v>25</v>
      </c>
      <c r="B1120">
        <v>97</v>
      </c>
      <c r="C1120">
        <v>97889</v>
      </c>
      <c r="D1120" t="s">
        <v>2373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</row>
    <row r="1121" spans="1:16" x14ac:dyDescent="0.25">
      <c r="A1121" s="38">
        <f>+COUNTIF($B$1:B1121,ESTADISTICAS!B$9)</f>
        <v>25</v>
      </c>
      <c r="B1121">
        <v>99</v>
      </c>
      <c r="C1121">
        <v>99001</v>
      </c>
      <c r="D1121" t="s">
        <v>2163</v>
      </c>
      <c r="E1121">
        <v>0.25873015873015875</v>
      </c>
      <c r="F1121">
        <v>0.26068601583113454</v>
      </c>
      <c r="G1121">
        <v>0.36130411544628543</v>
      </c>
      <c r="H1121">
        <v>0.34369973190348524</v>
      </c>
      <c r="I1121">
        <v>0.29448818897637796</v>
      </c>
      <c r="J1121">
        <v>0.3630278063851699</v>
      </c>
      <c r="K1121">
        <v>0.45057701956848972</v>
      </c>
      <c r="L1121">
        <v>0.3885318833415719</v>
      </c>
      <c r="M1121">
        <v>0.27772466539196938</v>
      </c>
      <c r="N1121">
        <v>0.24433497536945814</v>
      </c>
      <c r="O1121">
        <v>0.25075834175935285</v>
      </c>
      <c r="P1121">
        <v>0.30855397148676172</v>
      </c>
    </row>
    <row r="1122" spans="1:16" x14ac:dyDescent="0.25">
      <c r="A1122" s="38">
        <f>+COUNTIF($B$1:B1122,ESTADISTICAS!B$9)</f>
        <v>25</v>
      </c>
      <c r="B1122">
        <v>99</v>
      </c>
      <c r="C1122">
        <v>99524</v>
      </c>
      <c r="D1122" t="s">
        <v>2164</v>
      </c>
      <c r="E1122">
        <v>0.13100961538461539</v>
      </c>
      <c r="F1122">
        <v>6.9167643610785465E-2</v>
      </c>
      <c r="G1122">
        <v>6.4994298745724058E-2</v>
      </c>
      <c r="H1122">
        <v>1.0952902519167579E-3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2.1164021164021163E-2</v>
      </c>
      <c r="O1122">
        <v>2.1739130434782608E-2</v>
      </c>
      <c r="P1122">
        <v>5.1198257080610023E-2</v>
      </c>
    </row>
    <row r="1123" spans="1:16" x14ac:dyDescent="0.25">
      <c r="A1123" s="38">
        <f>+COUNTIF($B$1:B1123,ESTADISTICAS!B$9)</f>
        <v>25</v>
      </c>
      <c r="B1123">
        <v>99</v>
      </c>
      <c r="C1123">
        <v>99624</v>
      </c>
      <c r="D1123" t="s">
        <v>2165</v>
      </c>
      <c r="E1123">
        <v>0.10610932475884244</v>
      </c>
      <c r="F1123">
        <v>0</v>
      </c>
      <c r="G1123">
        <v>0.10240963855421686</v>
      </c>
      <c r="H1123">
        <v>9.5652173913043481E-2</v>
      </c>
      <c r="I1123">
        <v>4.507042253521127E-2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6.7885117493472591E-2</v>
      </c>
      <c r="P1123">
        <v>6.5274151436031339E-2</v>
      </c>
    </row>
    <row r="1124" spans="1:16" x14ac:dyDescent="0.25">
      <c r="A1124" s="38">
        <f>+COUNTIF($B$1:B1124,ESTADISTICAS!B$9)</f>
        <v>25</v>
      </c>
      <c r="B1124">
        <v>99</v>
      </c>
      <c r="C1124">
        <v>99773</v>
      </c>
      <c r="D1124" t="s">
        <v>2166</v>
      </c>
      <c r="E1124">
        <v>1.5566502463054186E-2</v>
      </c>
      <c r="F1124">
        <v>7.1001494768310911E-3</v>
      </c>
      <c r="G1124">
        <v>1.4059753954305799E-2</v>
      </c>
      <c r="H1124">
        <v>1.3390643081501074E-2</v>
      </c>
      <c r="I1124">
        <v>8.3320232667819533E-3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C1D5-4A92-4636-8F3D-0395F6AFE1C7}">
  <sheetPr codeName="Hoja7"/>
  <dimension ref="A1:U144"/>
  <sheetViews>
    <sheetView showGridLines="0" zoomScale="70" zoomScaleNormal="70" workbookViewId="0">
      <pane xSplit="3" ySplit="11" topLeftCell="H131" activePane="bottomRight" state="frozen"/>
      <selection pane="topRight" activeCell="D1" sqref="D1"/>
      <selection pane="bottomLeft" activeCell="A12" sqref="A12"/>
      <selection pane="bottomRight"/>
    </sheetView>
  </sheetViews>
  <sheetFormatPr baseColWidth="10" defaultColWidth="11.42578125" defaultRowHeight="0" customHeight="1" zeroHeight="1" x14ac:dyDescent="0.25"/>
  <cols>
    <col min="1" max="1" width="11.42578125" customWidth="1"/>
    <col min="2" max="2" width="14.140625" customWidth="1"/>
    <col min="3" max="3" width="48.85546875" customWidth="1"/>
    <col min="4" max="5" width="20.42578125" customWidth="1"/>
    <col min="6" max="6" width="20.42578125" style="132" customWidth="1"/>
    <col min="7" max="8" width="20.42578125" customWidth="1"/>
    <col min="9" max="9" width="20.42578125" style="132" customWidth="1"/>
    <col min="10" max="11" width="20.42578125" customWidth="1"/>
    <col min="12" max="12" width="20.42578125" style="132" customWidth="1"/>
    <col min="13" max="14" width="20.42578125" customWidth="1"/>
    <col min="15" max="15" width="20.42578125" style="132" customWidth="1"/>
    <col min="16" max="17" width="20.42578125" customWidth="1"/>
    <col min="18" max="18" width="20.42578125" style="132" customWidth="1"/>
    <col min="19" max="20" width="20.42578125" customWidth="1"/>
    <col min="21" max="21" width="20.42578125" style="131" customWidth="1"/>
  </cols>
  <sheetData>
    <row r="1" spans="1:21" ht="15.75" x14ac:dyDescent="0.25">
      <c r="A1" s="1"/>
      <c r="B1" s="1"/>
      <c r="C1" s="1"/>
      <c r="D1" s="1"/>
      <c r="E1" s="1"/>
      <c r="F1" s="16"/>
      <c r="G1" s="1"/>
      <c r="H1" s="1"/>
      <c r="I1" s="16"/>
      <c r="J1" s="1"/>
      <c r="K1" s="1"/>
      <c r="L1" s="139"/>
      <c r="M1" s="1"/>
      <c r="N1" s="1"/>
      <c r="O1" s="139"/>
      <c r="R1" s="139"/>
      <c r="S1" s="1"/>
      <c r="T1" s="1"/>
    </row>
    <row r="2" spans="1:21" ht="15.75" x14ac:dyDescent="0.25">
      <c r="A2" s="1"/>
      <c r="B2" s="1"/>
      <c r="C2" s="1"/>
      <c r="D2" s="1"/>
      <c r="E2" s="1"/>
      <c r="F2" s="16"/>
      <c r="G2" s="1"/>
      <c r="H2" s="1"/>
      <c r="I2" s="16"/>
      <c r="J2" s="1"/>
      <c r="K2" s="1"/>
      <c r="L2" s="139"/>
      <c r="M2" s="1"/>
      <c r="N2" s="1"/>
      <c r="O2" s="139"/>
      <c r="R2" s="139"/>
      <c r="S2" s="1"/>
      <c r="T2" s="1"/>
    </row>
    <row r="3" spans="1:21" ht="15.75" x14ac:dyDescent="0.25">
      <c r="A3" s="1"/>
      <c r="B3" s="1"/>
      <c r="C3" s="1"/>
      <c r="D3" s="1"/>
      <c r="E3" s="1"/>
      <c r="F3" s="16"/>
      <c r="G3" s="1"/>
      <c r="H3" s="1"/>
      <c r="I3" s="16"/>
      <c r="J3" s="1"/>
      <c r="K3" s="1"/>
      <c r="L3" s="139"/>
      <c r="M3" s="1"/>
      <c r="N3" s="1"/>
      <c r="O3" s="139"/>
      <c r="R3" s="139"/>
      <c r="S3" s="1"/>
      <c r="T3" s="1"/>
    </row>
    <row r="4" spans="1:21" ht="15.75" x14ac:dyDescent="0.25">
      <c r="A4" s="1"/>
      <c r="B4" s="1"/>
      <c r="C4" s="1"/>
      <c r="D4" s="1"/>
      <c r="E4" s="1"/>
      <c r="F4" s="16"/>
      <c r="G4" s="1"/>
      <c r="H4" s="1"/>
      <c r="I4" s="16"/>
      <c r="J4" s="1"/>
      <c r="K4" s="1"/>
      <c r="L4" s="139"/>
      <c r="M4" s="1"/>
      <c r="N4" s="1"/>
      <c r="O4" s="139"/>
      <c r="R4" s="139"/>
      <c r="S4" s="1"/>
      <c r="T4" s="1"/>
    </row>
    <row r="5" spans="1:21" ht="15.75" x14ac:dyDescent="0.25">
      <c r="A5" s="1"/>
      <c r="B5" s="1"/>
      <c r="C5" s="1"/>
      <c r="D5" s="1"/>
      <c r="E5" s="1"/>
      <c r="F5" s="16"/>
      <c r="G5" s="1"/>
      <c r="H5" s="1"/>
      <c r="I5" s="16"/>
      <c r="J5" s="1"/>
      <c r="K5" s="1"/>
      <c r="L5" s="139"/>
      <c r="M5" s="1"/>
      <c r="N5" s="1"/>
      <c r="O5" s="139"/>
      <c r="R5" s="139"/>
      <c r="S5" s="1"/>
      <c r="T5" s="1"/>
    </row>
    <row r="6" spans="1:21" ht="21" x14ac:dyDescent="0.25">
      <c r="A6" s="1"/>
      <c r="B6" s="290" t="str">
        <f>+ESTADISTICAS!B6</f>
        <v>ESTADISTICAS GENERALES DE EDUCACIÓN SUPERIOR - 2021</v>
      </c>
      <c r="C6" s="290"/>
      <c r="D6" s="290"/>
      <c r="E6" s="290"/>
      <c r="F6" s="290"/>
      <c r="G6" s="290"/>
      <c r="H6" s="290"/>
      <c r="I6" s="290"/>
      <c r="J6" s="3"/>
      <c r="K6" s="3"/>
      <c r="L6" s="139"/>
      <c r="M6" s="3"/>
      <c r="N6" s="3"/>
      <c r="O6" s="139"/>
      <c r="R6" s="139"/>
      <c r="S6" s="3"/>
      <c r="T6" s="3"/>
    </row>
    <row r="7" spans="1:21" ht="28.5" x14ac:dyDescent="0.25">
      <c r="A7" s="1"/>
      <c r="B7" s="291" t="str">
        <f>+ESTADISTICAS!B7</f>
        <v>CESAR</v>
      </c>
      <c r="C7" s="291"/>
      <c r="D7" s="291"/>
      <c r="E7" s="291"/>
      <c r="F7" s="291"/>
      <c r="G7" s="291"/>
      <c r="H7" s="291"/>
      <c r="I7" s="291"/>
      <c r="J7" s="3"/>
      <c r="K7" s="3"/>
      <c r="L7" s="139"/>
      <c r="M7" s="3"/>
      <c r="N7" s="3"/>
      <c r="O7" s="139"/>
      <c r="R7" s="139"/>
      <c r="S7" s="3"/>
      <c r="T7" s="3"/>
    </row>
    <row r="8" spans="1:21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"/>
      <c r="K8" s="3"/>
      <c r="L8" s="139"/>
      <c r="M8" s="3"/>
      <c r="N8" s="3"/>
      <c r="O8" s="139"/>
      <c r="R8" s="139"/>
      <c r="S8" s="3"/>
      <c r="T8" s="3"/>
    </row>
    <row r="9" spans="1:21" ht="15.75" x14ac:dyDescent="0.25">
      <c r="A9" s="2"/>
      <c r="B9" s="2"/>
      <c r="C9" s="2"/>
      <c r="D9" s="2"/>
      <c r="E9" s="2"/>
      <c r="F9" s="139"/>
      <c r="G9" s="1"/>
      <c r="H9" s="1"/>
      <c r="I9" s="16"/>
      <c r="J9" s="1"/>
      <c r="K9" s="1"/>
      <c r="L9" s="139"/>
      <c r="M9" s="1"/>
      <c r="N9" s="1"/>
      <c r="O9" s="139"/>
      <c r="R9" s="139"/>
      <c r="S9" s="1"/>
      <c r="T9" s="1"/>
    </row>
    <row r="10" spans="1:21" ht="24" thickBot="1" x14ac:dyDescent="0.3">
      <c r="A10" s="32" t="s">
        <v>1218</v>
      </c>
      <c r="B10" s="1"/>
      <c r="C10" s="1"/>
      <c r="D10" s="1"/>
      <c r="E10" s="2">
        <f>+ESTADISTICAS!A11</f>
        <v>20</v>
      </c>
      <c r="F10" s="16"/>
      <c r="G10" s="1"/>
      <c r="H10" s="1"/>
      <c r="I10" s="16"/>
      <c r="J10" s="2"/>
      <c r="K10" s="2"/>
      <c r="L10" s="139"/>
      <c r="M10" s="2"/>
      <c r="N10" s="2"/>
      <c r="O10" s="139"/>
      <c r="R10" s="139"/>
      <c r="S10" s="2"/>
      <c r="T10" s="2"/>
    </row>
    <row r="11" spans="1:21" ht="93.75" x14ac:dyDescent="0.25">
      <c r="A11" s="114" t="s">
        <v>69</v>
      </c>
      <c r="B11" s="115" t="s">
        <v>77</v>
      </c>
      <c r="C11" s="115" t="s">
        <v>78</v>
      </c>
      <c r="D11" s="115" t="s">
        <v>2181</v>
      </c>
      <c r="E11" s="140" t="s">
        <v>1225</v>
      </c>
      <c r="F11" s="115" t="s">
        <v>2182</v>
      </c>
      <c r="G11" s="115" t="s">
        <v>2183</v>
      </c>
      <c r="H11" s="115" t="s">
        <v>1228</v>
      </c>
      <c r="I11" s="140" t="s">
        <v>2168</v>
      </c>
      <c r="J11" s="115" t="s">
        <v>2184</v>
      </c>
      <c r="K11" s="169" t="s">
        <v>2179</v>
      </c>
      <c r="L11" s="140" t="s">
        <v>2185</v>
      </c>
      <c r="M11" s="115" t="s">
        <v>2188</v>
      </c>
      <c r="N11" s="169" t="s">
        <v>2189</v>
      </c>
      <c r="O11" s="140" t="s">
        <v>2190</v>
      </c>
      <c r="P11" s="156" t="s">
        <v>2387</v>
      </c>
      <c r="Q11" s="169" t="s">
        <v>2388</v>
      </c>
      <c r="R11" s="140" t="s">
        <v>2389</v>
      </c>
      <c r="S11" s="115" t="s">
        <v>2537</v>
      </c>
      <c r="T11" s="169" t="s">
        <v>2538</v>
      </c>
      <c r="U11" s="141" t="s">
        <v>2539</v>
      </c>
    </row>
    <row r="12" spans="1:21" ht="15" x14ac:dyDescent="0.25">
      <c r="A12" s="354" t="s">
        <v>2191</v>
      </c>
      <c r="B12" s="355"/>
      <c r="C12" s="356"/>
      <c r="D12" s="165">
        <v>484664</v>
      </c>
      <c r="E12" s="165">
        <v>184013</v>
      </c>
      <c r="F12" s="166">
        <v>0.37967127742105872</v>
      </c>
      <c r="G12" s="165">
        <v>493582</v>
      </c>
      <c r="H12" s="165">
        <v>209185</v>
      </c>
      <c r="I12" s="166">
        <v>0.42381002548715307</v>
      </c>
      <c r="J12" s="165">
        <v>495371</v>
      </c>
      <c r="K12" s="167">
        <v>191680</v>
      </c>
      <c r="L12" s="166">
        <v>0.38694231192379047</v>
      </c>
      <c r="M12" s="165">
        <v>475065</v>
      </c>
      <c r="N12" s="167">
        <v>188666</v>
      </c>
      <c r="O12" s="166">
        <v>0.39713723385220967</v>
      </c>
      <c r="P12" s="168">
        <v>476045</v>
      </c>
      <c r="Q12" s="167">
        <v>190621</v>
      </c>
      <c r="R12" s="166">
        <v>0.40042643027444885</v>
      </c>
      <c r="S12" s="165">
        <v>476740</v>
      </c>
      <c r="T12" s="167">
        <v>189316</v>
      </c>
      <c r="U12" s="272">
        <v>0.39710534043713552</v>
      </c>
    </row>
    <row r="13" spans="1:21" ht="15" x14ac:dyDescent="0.25">
      <c r="A13" s="354" t="str">
        <f>+B7</f>
        <v>CESAR</v>
      </c>
      <c r="B13" s="355"/>
      <c r="C13" s="356"/>
      <c r="D13" s="165">
        <f>+VLOOKUP($E10,Hoja7!$A$4:$T$37,Hoja7!I$1,FALSE)</f>
        <v>11093</v>
      </c>
      <c r="E13" s="165">
        <f>+VLOOKUP($E10,Hoja7!$A$4:$T$37,Hoja7!J$1,FALSE)</f>
        <v>3899</v>
      </c>
      <c r="F13" s="166">
        <f>+VLOOKUP($E10,Hoja7!$A$4:$T$37,Hoja7!K$1,FALSE)</f>
        <v>0.3514829171549626</v>
      </c>
      <c r="G13" s="165">
        <f>+VLOOKUP($E10,Hoja7!$A$4:$T$37,Hoja7!L$1,FALSE)</f>
        <v>11647</v>
      </c>
      <c r="H13" s="165">
        <f>+VLOOKUP($E10,Hoja7!$A$4:$T$37,Hoja7!M$1,FALSE)</f>
        <v>4414</v>
      </c>
      <c r="I13" s="166">
        <f>+VLOOKUP($E10,Hoja7!$A$4:$T$37,Hoja7!N$1,FALSE)</f>
        <v>0.37898171202884862</v>
      </c>
      <c r="J13" s="165">
        <f>+VLOOKUP($E10,Hoja7!$A$4:$T$37,Hoja7!O$1,FALSE)</f>
        <v>12212</v>
      </c>
      <c r="K13" s="165">
        <f>+VLOOKUP($E10,Hoja7!$A$4:$T$37,Hoja7!P$1,FALSE)</f>
        <v>4443</v>
      </c>
      <c r="L13" s="166">
        <f>+VLOOKUP($E10,Hoja7!$A$4:$T$37,Hoja7!Q$1,FALSE)</f>
        <v>0.36382246970193255</v>
      </c>
      <c r="M13" s="165">
        <f>+VLOOKUP($E10,Hoja7!$A$4:$T$37,Hoja7!R$1,FALSE)</f>
        <v>11801</v>
      </c>
      <c r="N13" s="165">
        <f>+VLOOKUP($E10,Hoja7!$A$4:$T$37,Hoja7!S$1,FALSE)</f>
        <v>4063</v>
      </c>
      <c r="O13" s="166">
        <f>+VLOOKUP($E10,Hoja7!$A$4:$T$37,Hoja7!T$1,FALSE)</f>
        <v>0.34429285653758157</v>
      </c>
      <c r="P13" s="168">
        <f>+VLOOKUP($E10,Hoja7!$A$4:$W$37,Hoja7!U$1,FALSE)</f>
        <v>11918</v>
      </c>
      <c r="Q13" s="167">
        <f>+VLOOKUP($E10,Hoja7!$A$4:$W$37,Hoja7!V$1,FALSE)</f>
        <v>4606</v>
      </c>
      <c r="R13" s="166">
        <f>+VLOOKUP($E10,Hoja7!$A$4:$W$37,Hoja7!W$1,FALSE)</f>
        <v>0.38647424064440344</v>
      </c>
      <c r="S13" s="168">
        <f>+VLOOKUP($E10,Hoja7!$A$4:$ZW$37,24,FALSE)</f>
        <v>11968</v>
      </c>
      <c r="T13" s="167">
        <f>+VLOOKUP($E10,Hoja7!$A$4:$ZW$37,25,FALSE)</f>
        <v>4687</v>
      </c>
      <c r="U13" s="272">
        <f>+VLOOKUP($E10,Hoja7!$A$4:$ZW$37,26,FALSE)</f>
        <v>0.39162767379679142</v>
      </c>
    </row>
    <row r="14" spans="1:21" ht="15" x14ac:dyDescent="0.25">
      <c r="A14" s="120">
        <v>1</v>
      </c>
      <c r="B14" s="33">
        <f>+IFERROR(VLOOKUP($A14,Hoja6!$A$3:$O$1124,3,FALSE),"")</f>
        <v>20001</v>
      </c>
      <c r="C14" s="33" t="str">
        <f>+UPPER(IFERROR(VLOOKUP($A14,Hoja6!$A$3:$O$1124,4,FALSE),""))</f>
        <v>VALLEDUPAR  (3)</v>
      </c>
      <c r="D14" s="34">
        <f>+IFERROR(VLOOKUP($A14,Hoja6!$A$3:$O$1124,8,FALSE),"")</f>
        <v>5014</v>
      </c>
      <c r="E14" s="34">
        <f>+IFERROR(VLOOKUP($A14,Hoja6!$A$3:$O$1124,9,FALSE),"")</f>
        <v>2267</v>
      </c>
      <c r="F14" s="135">
        <f>+IFERROR(VLOOKUP($A14,Hoja6!$A$3:$O$1124,10,FALSE),"")</f>
        <v>0.45213402473075387</v>
      </c>
      <c r="G14" s="34">
        <f>+IFERROR(VLOOKUP($A14,Hoja6!$A$3:$O$1124,11,FALSE),"")</f>
        <v>5182</v>
      </c>
      <c r="H14" s="34">
        <f>+IFERROR(VLOOKUP($A14,Hoja6!$A$3:$O$1124,12,FALSE),"")</f>
        <v>2420</v>
      </c>
      <c r="I14" s="135">
        <f>+IFERROR(VLOOKUP($A14,Hoja6!$A$3:$O$1124,13,FALSE),"")</f>
        <v>0.46700115785411039</v>
      </c>
      <c r="J14" s="34">
        <f>+IFERROR(VLOOKUP($A14,Hoja6!$A$3:$O$1124,14,FALSE),"")</f>
        <v>5355</v>
      </c>
      <c r="K14" s="125">
        <f>+IFERROR(VLOOKUP($A14,Hoja6!$A$3:$O$1124,15,FALSE),"")</f>
        <v>2318</v>
      </c>
      <c r="L14" s="164">
        <f>+IFERROR(VLOOKUP($A14,Hoja6!$A$3:$P$1124,16,FALSE),"")</f>
        <v>0.43286647992530347</v>
      </c>
      <c r="M14" s="34">
        <f>+IFERROR(VLOOKUP($A14,Hoja6!$A$3:$Y$1124,17,FALSE),"")</f>
        <v>5221</v>
      </c>
      <c r="N14" s="125">
        <f>+IFERROR(VLOOKUP($A14,Hoja6!$A$3:$Y$1124,18,FALSE),"")</f>
        <v>1963</v>
      </c>
      <c r="O14" s="164">
        <f>+IFERROR(VLOOKUP($A14,Hoja6!$A$3:$Y$1124,19,FALSE),"")</f>
        <v>0.37598161271787012</v>
      </c>
      <c r="P14" s="34">
        <f>+IFERROR(VLOOKUP($A14,Hoja6!$A$3:$Y$1124,20,FALSE),"")</f>
        <v>5314</v>
      </c>
      <c r="Q14" s="125">
        <f>+IFERROR(VLOOKUP($A14,Hoja6!$A$3:$Y$1124,21,FALSE),"")</f>
        <v>2384</v>
      </c>
      <c r="R14" s="164">
        <f>+IFERROR(VLOOKUP($A14,Hoja6!$A$3:$Y$1124,22,FALSE),"")</f>
        <v>0.44862627022958224</v>
      </c>
      <c r="S14" s="34">
        <f>+IFERROR(VLOOKUP($A14,Hoja6!$A$3:$ZY$1124,23,FALSE),"")</f>
        <v>5248</v>
      </c>
      <c r="T14" s="125">
        <f>+IFERROR(VLOOKUP($A14,Hoja6!$A$3:$ZY$1124,24,FALSE),"")</f>
        <v>2338</v>
      </c>
      <c r="U14" s="273">
        <f>+IFERROR(VLOOKUP($A14,Hoja6!$A$3:$ZY$1124,25,FALSE),"")</f>
        <v>0.4455030487804878</v>
      </c>
    </row>
    <row r="15" spans="1:21" ht="15" x14ac:dyDescent="0.25">
      <c r="A15" s="121">
        <v>2</v>
      </c>
      <c r="B15" s="33">
        <f>+IFERROR(VLOOKUP($A15,Hoja6!$A$3:$O$1124,3,FALSE),"")</f>
        <v>20011</v>
      </c>
      <c r="C15" s="33" t="str">
        <f>+UPPER(IFERROR(VLOOKUP($A15,Hoja6!$A$3:$O$1124,4,FALSE),""))</f>
        <v>AGUACHICA</v>
      </c>
      <c r="D15" s="34">
        <f>+IFERROR(VLOOKUP($A15,Hoja6!$A$3:$O$1124,8,FALSE),"")</f>
        <v>884</v>
      </c>
      <c r="E15" s="34">
        <f>+IFERROR(VLOOKUP($A15,Hoja6!$A$3:$O$1124,9,FALSE),"")</f>
        <v>383</v>
      </c>
      <c r="F15" s="135">
        <f>+IFERROR(VLOOKUP($A15,Hoja6!$A$3:$O$1124,10,FALSE),"")</f>
        <v>0.43325791855203621</v>
      </c>
      <c r="G15" s="34">
        <f>+IFERROR(VLOOKUP($A15,Hoja6!$A$3:$O$1124,11,FALSE),"")</f>
        <v>999</v>
      </c>
      <c r="H15" s="34">
        <f>+IFERROR(VLOOKUP($A15,Hoja6!$A$3:$O$1124,12,FALSE),"")</f>
        <v>547</v>
      </c>
      <c r="I15" s="135">
        <f>+IFERROR(VLOOKUP($A15,Hoja6!$A$3:$O$1124,13,FALSE),"")</f>
        <v>0.54754754754754753</v>
      </c>
      <c r="J15" s="34">
        <f>+IFERROR(VLOOKUP($A15,Hoja6!$A$3:$O$1124,14,FALSE),"")</f>
        <v>1052</v>
      </c>
      <c r="K15" s="125">
        <f>+IFERROR(VLOOKUP($A15,Hoja6!$A$3:$O$1124,15,FALSE),"")</f>
        <v>647</v>
      </c>
      <c r="L15" s="164">
        <f>+IFERROR(VLOOKUP($A15,Hoja6!$A$3:$P$1124,16,FALSE),"")</f>
        <v>0.61501901140684412</v>
      </c>
      <c r="M15" s="34">
        <f>+IFERROR(VLOOKUP($A15,Hoja6!$A$3:$Y$1124,17,FALSE),"")</f>
        <v>945</v>
      </c>
      <c r="N15" s="125">
        <f>+IFERROR(VLOOKUP($A15,Hoja6!$A$3:$Y$1124,18,FALSE),"")</f>
        <v>498</v>
      </c>
      <c r="O15" s="164">
        <f>+IFERROR(VLOOKUP($A15,Hoja6!$A$3:$Y$1124,19,FALSE),"")</f>
        <v>0.526984126984127</v>
      </c>
      <c r="P15" s="34">
        <f>+IFERROR(VLOOKUP($A15,Hoja6!$A$3:$Y$1124,20,FALSE),"")</f>
        <v>924</v>
      </c>
      <c r="Q15" s="125">
        <f>+IFERROR(VLOOKUP($A15,Hoja6!$A$3:$Y$1124,21,FALSE),"")</f>
        <v>563</v>
      </c>
      <c r="R15" s="164">
        <f>+IFERROR(VLOOKUP($A15,Hoja6!$A$3:$Y$1124,22,FALSE),"")</f>
        <v>0.60930735930735935</v>
      </c>
      <c r="S15" s="34">
        <f>+IFERROR(VLOOKUP($A15,Hoja6!$A$3:$ZY$1124,23,FALSE),"")</f>
        <v>992</v>
      </c>
      <c r="T15" s="125">
        <f>+IFERROR(VLOOKUP($A15,Hoja6!$A$3:$ZY$1124,24,FALSE),"")</f>
        <v>526</v>
      </c>
      <c r="U15" s="273">
        <f>+IFERROR(VLOOKUP($A15,Hoja6!$A$3:$ZY$1124,25,FALSE),"")</f>
        <v>0.530241935483871</v>
      </c>
    </row>
    <row r="16" spans="1:21" ht="15" x14ac:dyDescent="0.25">
      <c r="A16" s="121">
        <v>3</v>
      </c>
      <c r="B16" s="33">
        <f>+IFERROR(VLOOKUP($A16,Hoja6!$A$3:$O$1124,3,FALSE),"")</f>
        <v>20013</v>
      </c>
      <c r="C16" s="33" t="str">
        <f>+UPPER(IFERROR(VLOOKUP($A16,Hoja6!$A$3:$O$1124,4,FALSE),""))</f>
        <v>AGUSTÍN CODAZZI</v>
      </c>
      <c r="D16" s="34">
        <f>+IFERROR(VLOOKUP($A16,Hoja6!$A$3:$O$1124,8,FALSE),"")</f>
        <v>520</v>
      </c>
      <c r="E16" s="34">
        <f>+IFERROR(VLOOKUP($A16,Hoja6!$A$3:$O$1124,9,FALSE),"")</f>
        <v>135</v>
      </c>
      <c r="F16" s="135">
        <f>+IFERROR(VLOOKUP($A16,Hoja6!$A$3:$O$1124,10,FALSE),"")</f>
        <v>0.25961538461538464</v>
      </c>
      <c r="G16" s="34">
        <f>+IFERROR(VLOOKUP($A16,Hoja6!$A$3:$O$1124,11,FALSE),"")</f>
        <v>627</v>
      </c>
      <c r="H16" s="34">
        <f>+IFERROR(VLOOKUP($A16,Hoja6!$A$3:$O$1124,12,FALSE),"")</f>
        <v>201</v>
      </c>
      <c r="I16" s="135">
        <f>+IFERROR(VLOOKUP($A16,Hoja6!$A$3:$O$1124,13,FALSE),"")</f>
        <v>0.32057416267942584</v>
      </c>
      <c r="J16" s="34">
        <f>+IFERROR(VLOOKUP($A16,Hoja6!$A$3:$O$1124,14,FALSE),"")</f>
        <v>557</v>
      </c>
      <c r="K16" s="125">
        <f>+IFERROR(VLOOKUP($A16,Hoja6!$A$3:$O$1124,15,FALSE),"")</f>
        <v>160</v>
      </c>
      <c r="L16" s="164">
        <f>+IFERROR(VLOOKUP($A16,Hoja6!$A$3:$P$1124,16,FALSE),"")</f>
        <v>0.28725314183123879</v>
      </c>
      <c r="M16" s="34">
        <f>+IFERROR(VLOOKUP($A16,Hoja6!$A$3:$Y$1124,17,FALSE),"")</f>
        <v>563</v>
      </c>
      <c r="N16" s="125">
        <f>+IFERROR(VLOOKUP($A16,Hoja6!$A$3:$Y$1124,18,FALSE),"")</f>
        <v>154</v>
      </c>
      <c r="O16" s="164">
        <f>+IFERROR(VLOOKUP($A16,Hoja6!$A$3:$Y$1124,19,FALSE),"")</f>
        <v>0.27353463587921845</v>
      </c>
      <c r="P16" s="34">
        <f>+IFERROR(VLOOKUP($A16,Hoja6!$A$3:$Y$1124,20,FALSE),"")</f>
        <v>528</v>
      </c>
      <c r="Q16" s="125">
        <f>+IFERROR(VLOOKUP($A16,Hoja6!$A$3:$Y$1124,21,FALSE),"")</f>
        <v>183</v>
      </c>
      <c r="R16" s="164">
        <f>+IFERROR(VLOOKUP($A16,Hoja6!$A$3:$Y$1124,22,FALSE),"")</f>
        <v>0.34659090909090912</v>
      </c>
      <c r="S16" s="34">
        <f>+IFERROR(VLOOKUP($A16,Hoja6!$A$3:$ZY$1124,23,FALSE),"")</f>
        <v>449</v>
      </c>
      <c r="T16" s="125">
        <f>+IFERROR(VLOOKUP($A16,Hoja6!$A$3:$ZY$1124,24,FALSE),"")</f>
        <v>154</v>
      </c>
      <c r="U16" s="273">
        <f>+IFERROR(VLOOKUP($A16,Hoja6!$A$3:$ZY$1124,25,FALSE),"")</f>
        <v>0.34298440979955458</v>
      </c>
    </row>
    <row r="17" spans="1:21" ht="15" x14ac:dyDescent="0.25">
      <c r="A17" s="121">
        <v>4</v>
      </c>
      <c r="B17" s="33">
        <f>+IFERROR(VLOOKUP($A17,Hoja6!$A$3:$O$1124,3,FALSE),"")</f>
        <v>20032</v>
      </c>
      <c r="C17" s="33" t="str">
        <f>+UPPER(IFERROR(VLOOKUP($A17,Hoja6!$A$3:$O$1124,4,FALSE),""))</f>
        <v>ASTREA</v>
      </c>
      <c r="D17" s="34">
        <f>+IFERROR(VLOOKUP($A17,Hoja6!$A$3:$O$1124,8,FALSE),"")</f>
        <v>183</v>
      </c>
      <c r="E17" s="34">
        <f>+IFERROR(VLOOKUP($A17,Hoja6!$A$3:$O$1124,9,FALSE),"")</f>
        <v>48</v>
      </c>
      <c r="F17" s="135">
        <f>+IFERROR(VLOOKUP($A17,Hoja6!$A$3:$O$1124,10,FALSE),"")</f>
        <v>0.26229508196721313</v>
      </c>
      <c r="G17" s="34">
        <f>+IFERROR(VLOOKUP($A17,Hoja6!$A$3:$O$1124,11,FALSE),"")</f>
        <v>188</v>
      </c>
      <c r="H17" s="34">
        <f>+IFERROR(VLOOKUP($A17,Hoja6!$A$3:$O$1124,12,FALSE),"")</f>
        <v>44</v>
      </c>
      <c r="I17" s="135">
        <f>+IFERROR(VLOOKUP($A17,Hoja6!$A$3:$O$1124,13,FALSE),"")</f>
        <v>0.23404255319148937</v>
      </c>
      <c r="J17" s="34">
        <f>+IFERROR(VLOOKUP($A17,Hoja6!$A$3:$O$1124,14,FALSE),"")</f>
        <v>181</v>
      </c>
      <c r="K17" s="125">
        <f>+IFERROR(VLOOKUP($A17,Hoja6!$A$3:$O$1124,15,FALSE),"")</f>
        <v>59</v>
      </c>
      <c r="L17" s="164">
        <f>+IFERROR(VLOOKUP($A17,Hoja6!$A$3:$P$1124,16,FALSE),"")</f>
        <v>0.32596685082872928</v>
      </c>
      <c r="M17" s="34">
        <f>+IFERROR(VLOOKUP($A17,Hoja6!$A$3:$Y$1124,17,FALSE),"")</f>
        <v>201</v>
      </c>
      <c r="N17" s="125">
        <f>+IFERROR(VLOOKUP($A17,Hoja6!$A$3:$Y$1124,18,FALSE),"")</f>
        <v>54</v>
      </c>
      <c r="O17" s="164">
        <f>+IFERROR(VLOOKUP($A17,Hoja6!$A$3:$Y$1124,19,FALSE),"")</f>
        <v>0.26865671641791045</v>
      </c>
      <c r="P17" s="34">
        <f>+IFERROR(VLOOKUP($A17,Hoja6!$A$3:$Y$1124,20,FALSE),"")</f>
        <v>166</v>
      </c>
      <c r="Q17" s="125">
        <f>+IFERROR(VLOOKUP($A17,Hoja6!$A$3:$Y$1124,21,FALSE),"")</f>
        <v>37</v>
      </c>
      <c r="R17" s="164">
        <f>+IFERROR(VLOOKUP($A17,Hoja6!$A$3:$Y$1124,22,FALSE),"")</f>
        <v>0.22289156626506024</v>
      </c>
      <c r="S17" s="34">
        <f>+IFERROR(VLOOKUP($A17,Hoja6!$A$3:$ZY$1124,23,FALSE),"")</f>
        <v>193</v>
      </c>
      <c r="T17" s="125">
        <f>+IFERROR(VLOOKUP($A17,Hoja6!$A$3:$ZY$1124,24,FALSE),"")</f>
        <v>43</v>
      </c>
      <c r="U17" s="273">
        <f>+IFERROR(VLOOKUP($A17,Hoja6!$A$3:$ZY$1124,25,FALSE),"")</f>
        <v>0.22279792746113988</v>
      </c>
    </row>
    <row r="18" spans="1:21" ht="15" x14ac:dyDescent="0.25">
      <c r="A18" s="121">
        <v>5</v>
      </c>
      <c r="B18" s="33">
        <f>+IFERROR(VLOOKUP($A18,Hoja6!$A$3:$O$1124,3,FALSE),"")</f>
        <v>20045</v>
      </c>
      <c r="C18" s="33" t="str">
        <f>+UPPER(IFERROR(VLOOKUP($A18,Hoja6!$A$3:$O$1124,4,FALSE),""))</f>
        <v>BECERRIL</v>
      </c>
      <c r="D18" s="34">
        <f>+IFERROR(VLOOKUP($A18,Hoja6!$A$3:$O$1124,8,FALSE),"")</f>
        <v>159</v>
      </c>
      <c r="E18" s="34">
        <f>+IFERROR(VLOOKUP($A18,Hoja6!$A$3:$O$1124,9,FALSE),"")</f>
        <v>56</v>
      </c>
      <c r="F18" s="135">
        <f>+IFERROR(VLOOKUP($A18,Hoja6!$A$3:$O$1124,10,FALSE),"")</f>
        <v>0.3522012578616352</v>
      </c>
      <c r="G18" s="34">
        <f>+IFERROR(VLOOKUP($A18,Hoja6!$A$3:$O$1124,11,FALSE),"")</f>
        <v>212</v>
      </c>
      <c r="H18" s="34">
        <f>+IFERROR(VLOOKUP($A18,Hoja6!$A$3:$O$1124,12,FALSE),"")</f>
        <v>70</v>
      </c>
      <c r="I18" s="135">
        <f>+IFERROR(VLOOKUP($A18,Hoja6!$A$3:$O$1124,13,FALSE),"")</f>
        <v>0.330188679245283</v>
      </c>
      <c r="J18" s="34">
        <f>+IFERROR(VLOOKUP($A18,Hoja6!$A$3:$O$1124,14,FALSE),"")</f>
        <v>187</v>
      </c>
      <c r="K18" s="125">
        <f>+IFERROR(VLOOKUP($A18,Hoja6!$A$3:$O$1124,15,FALSE),"")</f>
        <v>46</v>
      </c>
      <c r="L18" s="164">
        <f>+IFERROR(VLOOKUP($A18,Hoja6!$A$3:$P$1124,16,FALSE),"")</f>
        <v>0.24598930481283424</v>
      </c>
      <c r="M18" s="34">
        <f>+IFERROR(VLOOKUP($A18,Hoja6!$A$3:$Y$1124,17,FALSE),"")</f>
        <v>179</v>
      </c>
      <c r="N18" s="125">
        <f>+IFERROR(VLOOKUP($A18,Hoja6!$A$3:$Y$1124,18,FALSE),"")</f>
        <v>51</v>
      </c>
      <c r="O18" s="164">
        <f>+IFERROR(VLOOKUP($A18,Hoja6!$A$3:$Y$1124,19,FALSE),"")</f>
        <v>0.28491620111731841</v>
      </c>
      <c r="P18" s="34">
        <f>+IFERROR(VLOOKUP($A18,Hoja6!$A$3:$Y$1124,20,FALSE),"")</f>
        <v>193</v>
      </c>
      <c r="Q18" s="125">
        <f>+IFERROR(VLOOKUP($A18,Hoja6!$A$3:$Y$1124,21,FALSE),"")</f>
        <v>39</v>
      </c>
      <c r="R18" s="164">
        <f>+IFERROR(VLOOKUP($A18,Hoja6!$A$3:$Y$1124,22,FALSE),"")</f>
        <v>0.20207253886010362</v>
      </c>
      <c r="S18" s="34">
        <f>+IFERROR(VLOOKUP($A18,Hoja6!$A$3:$ZY$1124,23,FALSE),"")</f>
        <v>179</v>
      </c>
      <c r="T18" s="125">
        <f>+IFERROR(VLOOKUP($A18,Hoja6!$A$3:$ZY$1124,24,FALSE),"")</f>
        <v>42</v>
      </c>
      <c r="U18" s="273">
        <f>+IFERROR(VLOOKUP($A18,Hoja6!$A$3:$ZY$1124,25,FALSE),"")</f>
        <v>0.23463687150837989</v>
      </c>
    </row>
    <row r="19" spans="1:21" ht="15" x14ac:dyDescent="0.25">
      <c r="A19" s="121">
        <v>6</v>
      </c>
      <c r="B19" s="33">
        <f>+IFERROR(VLOOKUP($A19,Hoja6!$A$3:$O$1124,3,FALSE),"")</f>
        <v>20060</v>
      </c>
      <c r="C19" s="33" t="str">
        <f>+UPPER(IFERROR(VLOOKUP($A19,Hoja6!$A$3:$O$1124,4,FALSE),""))</f>
        <v>BOSCONIA</v>
      </c>
      <c r="D19" s="34">
        <f>+IFERROR(VLOOKUP($A19,Hoja6!$A$3:$O$1124,8,FALSE),"")</f>
        <v>327</v>
      </c>
      <c r="E19" s="34">
        <f>+IFERROR(VLOOKUP($A19,Hoja6!$A$3:$O$1124,9,FALSE),"")</f>
        <v>78</v>
      </c>
      <c r="F19" s="135">
        <f>+IFERROR(VLOOKUP($A19,Hoja6!$A$3:$O$1124,10,FALSE),"")</f>
        <v>0.23853211009174313</v>
      </c>
      <c r="G19" s="34">
        <f>+IFERROR(VLOOKUP($A19,Hoja6!$A$3:$O$1124,11,FALSE),"")</f>
        <v>367</v>
      </c>
      <c r="H19" s="34">
        <f>+IFERROR(VLOOKUP($A19,Hoja6!$A$3:$O$1124,12,FALSE),"")</f>
        <v>109</v>
      </c>
      <c r="I19" s="135">
        <f>+IFERROR(VLOOKUP($A19,Hoja6!$A$3:$O$1124,13,FALSE),"")</f>
        <v>0.29700272479564033</v>
      </c>
      <c r="J19" s="34">
        <f>+IFERROR(VLOOKUP($A19,Hoja6!$A$3:$O$1124,14,FALSE),"")</f>
        <v>410</v>
      </c>
      <c r="K19" s="125">
        <f>+IFERROR(VLOOKUP($A19,Hoja6!$A$3:$O$1124,15,FALSE),"")</f>
        <v>94</v>
      </c>
      <c r="L19" s="164">
        <f>+IFERROR(VLOOKUP($A19,Hoja6!$A$3:$P$1124,16,FALSE),"")</f>
        <v>0.22926829268292684</v>
      </c>
      <c r="M19" s="34">
        <f>+IFERROR(VLOOKUP($A19,Hoja6!$A$3:$Y$1124,17,FALSE),"")</f>
        <v>411</v>
      </c>
      <c r="N19" s="125">
        <f>+IFERROR(VLOOKUP($A19,Hoja6!$A$3:$Y$1124,18,FALSE),"")</f>
        <v>120</v>
      </c>
      <c r="O19" s="164">
        <f>+IFERROR(VLOOKUP($A19,Hoja6!$A$3:$Y$1124,19,FALSE),"")</f>
        <v>0.29197080291970801</v>
      </c>
      <c r="P19" s="34">
        <f>+IFERROR(VLOOKUP($A19,Hoja6!$A$3:$Y$1124,20,FALSE),"")</f>
        <v>434</v>
      </c>
      <c r="Q19" s="125">
        <f>+IFERROR(VLOOKUP($A19,Hoja6!$A$3:$Y$1124,21,FALSE),"")</f>
        <v>106</v>
      </c>
      <c r="R19" s="164">
        <f>+IFERROR(VLOOKUP($A19,Hoja6!$A$3:$Y$1124,22,FALSE),"")</f>
        <v>0.24423963133640553</v>
      </c>
      <c r="S19" s="34">
        <f>+IFERROR(VLOOKUP($A19,Hoja6!$A$3:$ZY$1124,23,FALSE),"")</f>
        <v>443</v>
      </c>
      <c r="T19" s="125">
        <f>+IFERROR(VLOOKUP($A19,Hoja6!$A$3:$ZY$1124,24,FALSE),"")</f>
        <v>151</v>
      </c>
      <c r="U19" s="273">
        <f>+IFERROR(VLOOKUP($A19,Hoja6!$A$3:$ZY$1124,25,FALSE),"")</f>
        <v>0.34085778781038373</v>
      </c>
    </row>
    <row r="20" spans="1:21" ht="15" x14ac:dyDescent="0.25">
      <c r="A20" s="121">
        <v>7</v>
      </c>
      <c r="B20" s="33">
        <f>+IFERROR(VLOOKUP($A20,Hoja6!$A$3:$O$1124,3,FALSE),"")</f>
        <v>20175</v>
      </c>
      <c r="C20" s="33" t="str">
        <f>+UPPER(IFERROR(VLOOKUP($A20,Hoja6!$A$3:$O$1124,4,FALSE),""))</f>
        <v>CHIMICHAGUA</v>
      </c>
      <c r="D20" s="34">
        <f>+IFERROR(VLOOKUP($A20,Hoja6!$A$3:$O$1124,8,FALSE),"")</f>
        <v>452</v>
      </c>
      <c r="E20" s="34">
        <f>+IFERROR(VLOOKUP($A20,Hoja6!$A$3:$O$1124,9,FALSE),"")</f>
        <v>88</v>
      </c>
      <c r="F20" s="135">
        <f>+IFERROR(VLOOKUP($A20,Hoja6!$A$3:$O$1124,10,FALSE),"")</f>
        <v>0.19469026548672566</v>
      </c>
      <c r="G20" s="34">
        <f>+IFERROR(VLOOKUP($A20,Hoja6!$A$3:$O$1124,11,FALSE),"")</f>
        <v>454</v>
      </c>
      <c r="H20" s="34">
        <f>+IFERROR(VLOOKUP($A20,Hoja6!$A$3:$O$1124,12,FALSE),"")</f>
        <v>87</v>
      </c>
      <c r="I20" s="135">
        <f>+IFERROR(VLOOKUP($A20,Hoja6!$A$3:$O$1124,13,FALSE),"")</f>
        <v>0.19162995594713655</v>
      </c>
      <c r="J20" s="34">
        <f>+IFERROR(VLOOKUP($A20,Hoja6!$A$3:$O$1124,14,FALSE),"")</f>
        <v>453</v>
      </c>
      <c r="K20" s="125">
        <f>+IFERROR(VLOOKUP($A20,Hoja6!$A$3:$O$1124,15,FALSE),"")</f>
        <v>71</v>
      </c>
      <c r="L20" s="164">
        <f>+IFERROR(VLOOKUP($A20,Hoja6!$A$3:$P$1124,16,FALSE),"")</f>
        <v>0.15673289183222958</v>
      </c>
      <c r="M20" s="34">
        <f>+IFERROR(VLOOKUP($A20,Hoja6!$A$3:$Y$1124,17,FALSE),"")</f>
        <v>404</v>
      </c>
      <c r="N20" s="125">
        <f>+IFERROR(VLOOKUP($A20,Hoja6!$A$3:$Y$1124,18,FALSE),"")</f>
        <v>63</v>
      </c>
      <c r="O20" s="164">
        <f>+IFERROR(VLOOKUP($A20,Hoja6!$A$3:$Y$1124,19,FALSE),"")</f>
        <v>0.15594059405940594</v>
      </c>
      <c r="P20" s="34">
        <f>+IFERROR(VLOOKUP($A20,Hoja6!$A$3:$Y$1124,20,FALSE),"")</f>
        <v>372</v>
      </c>
      <c r="Q20" s="125">
        <f>+IFERROR(VLOOKUP($A20,Hoja6!$A$3:$Y$1124,21,FALSE),"")</f>
        <v>66</v>
      </c>
      <c r="R20" s="164">
        <f>+IFERROR(VLOOKUP($A20,Hoja6!$A$3:$Y$1124,22,FALSE),"")</f>
        <v>0.17741935483870969</v>
      </c>
      <c r="S20" s="34">
        <f>+IFERROR(VLOOKUP($A20,Hoja6!$A$3:$ZY$1124,23,FALSE),"")</f>
        <v>371</v>
      </c>
      <c r="T20" s="125">
        <f>+IFERROR(VLOOKUP($A20,Hoja6!$A$3:$ZY$1124,24,FALSE),"")</f>
        <v>64</v>
      </c>
      <c r="U20" s="273">
        <f>+IFERROR(VLOOKUP($A20,Hoja6!$A$3:$ZY$1124,25,FALSE),"")</f>
        <v>0.1725067385444744</v>
      </c>
    </row>
    <row r="21" spans="1:21" ht="15" x14ac:dyDescent="0.25">
      <c r="A21" s="121">
        <v>8</v>
      </c>
      <c r="B21" s="33">
        <f>+IFERROR(VLOOKUP($A21,Hoja6!$A$3:$O$1124,3,FALSE),"")</f>
        <v>20178</v>
      </c>
      <c r="C21" s="33" t="str">
        <f>+UPPER(IFERROR(VLOOKUP($A21,Hoja6!$A$3:$O$1124,4,FALSE),""))</f>
        <v>CHIRIGUANÁ</v>
      </c>
      <c r="D21" s="34">
        <f>+IFERROR(VLOOKUP($A21,Hoja6!$A$3:$O$1124,8,FALSE),"")</f>
        <v>255</v>
      </c>
      <c r="E21" s="34">
        <f>+IFERROR(VLOOKUP($A21,Hoja6!$A$3:$O$1124,9,FALSE),"")</f>
        <v>69</v>
      </c>
      <c r="F21" s="135">
        <f>+IFERROR(VLOOKUP($A21,Hoja6!$A$3:$O$1124,10,FALSE),"")</f>
        <v>0.27058823529411763</v>
      </c>
      <c r="G21" s="34">
        <f>+IFERROR(VLOOKUP($A21,Hoja6!$A$3:$O$1124,11,FALSE),"")</f>
        <v>275</v>
      </c>
      <c r="H21" s="34">
        <f>+IFERROR(VLOOKUP($A21,Hoja6!$A$3:$O$1124,12,FALSE),"")</f>
        <v>54</v>
      </c>
      <c r="I21" s="135">
        <f>+IFERROR(VLOOKUP($A21,Hoja6!$A$3:$O$1124,13,FALSE),"")</f>
        <v>0.19636363636363635</v>
      </c>
      <c r="J21" s="34">
        <f>+IFERROR(VLOOKUP($A21,Hoja6!$A$3:$O$1124,14,FALSE),"")</f>
        <v>261</v>
      </c>
      <c r="K21" s="125">
        <f>+IFERROR(VLOOKUP($A21,Hoja6!$A$3:$O$1124,15,FALSE),"")</f>
        <v>54</v>
      </c>
      <c r="L21" s="164">
        <f>+IFERROR(VLOOKUP($A21,Hoja6!$A$3:$P$1124,16,FALSE),"")</f>
        <v>0.20689655172413793</v>
      </c>
      <c r="M21" s="34">
        <f>+IFERROR(VLOOKUP($A21,Hoja6!$A$3:$Y$1124,17,FALSE),"")</f>
        <v>244</v>
      </c>
      <c r="N21" s="125">
        <f>+IFERROR(VLOOKUP($A21,Hoja6!$A$3:$Y$1124,18,FALSE),"")</f>
        <v>63</v>
      </c>
      <c r="O21" s="164">
        <f>+IFERROR(VLOOKUP($A21,Hoja6!$A$3:$Y$1124,19,FALSE),"")</f>
        <v>0.25819672131147542</v>
      </c>
      <c r="P21" s="34">
        <f>+IFERROR(VLOOKUP($A21,Hoja6!$A$3:$Y$1124,20,FALSE),"")</f>
        <v>310</v>
      </c>
      <c r="Q21" s="125">
        <f>+IFERROR(VLOOKUP($A21,Hoja6!$A$3:$Y$1124,21,FALSE),"")</f>
        <v>73</v>
      </c>
      <c r="R21" s="164">
        <f>+IFERROR(VLOOKUP($A21,Hoja6!$A$3:$Y$1124,22,FALSE),"")</f>
        <v>0.23548387096774193</v>
      </c>
      <c r="S21" s="34">
        <f>+IFERROR(VLOOKUP($A21,Hoja6!$A$3:$ZY$1124,23,FALSE),"")</f>
        <v>328</v>
      </c>
      <c r="T21" s="125">
        <f>+IFERROR(VLOOKUP($A21,Hoja6!$A$3:$ZY$1124,24,FALSE),"")</f>
        <v>135</v>
      </c>
      <c r="U21" s="273">
        <f>+IFERROR(VLOOKUP($A21,Hoja6!$A$3:$ZY$1124,25,FALSE),"")</f>
        <v>0.41158536585365851</v>
      </c>
    </row>
    <row r="22" spans="1:21" ht="15" x14ac:dyDescent="0.25">
      <c r="A22" s="121">
        <v>9</v>
      </c>
      <c r="B22" s="33">
        <f>+IFERROR(VLOOKUP($A22,Hoja6!$A$3:$O$1124,3,FALSE),"")</f>
        <v>20228</v>
      </c>
      <c r="C22" s="33" t="str">
        <f>+UPPER(IFERROR(VLOOKUP($A22,Hoja6!$A$3:$O$1124,4,FALSE),""))</f>
        <v>CURUMANÍ</v>
      </c>
      <c r="D22" s="34">
        <f>+IFERROR(VLOOKUP($A22,Hoja6!$A$3:$O$1124,8,FALSE),"")</f>
        <v>337</v>
      </c>
      <c r="E22" s="34">
        <f>+IFERROR(VLOOKUP($A22,Hoja6!$A$3:$O$1124,9,FALSE),"")</f>
        <v>72</v>
      </c>
      <c r="F22" s="135">
        <f>+IFERROR(VLOOKUP($A22,Hoja6!$A$3:$O$1124,10,FALSE),"")</f>
        <v>0.21364985163204747</v>
      </c>
      <c r="G22" s="34">
        <f>+IFERROR(VLOOKUP($A22,Hoja6!$A$3:$O$1124,11,FALSE),"")</f>
        <v>432</v>
      </c>
      <c r="H22" s="34">
        <f>+IFERROR(VLOOKUP($A22,Hoja6!$A$3:$O$1124,12,FALSE),"")</f>
        <v>103</v>
      </c>
      <c r="I22" s="135">
        <f>+IFERROR(VLOOKUP($A22,Hoja6!$A$3:$O$1124,13,FALSE),"")</f>
        <v>0.23842592592592593</v>
      </c>
      <c r="J22" s="34">
        <f>+IFERROR(VLOOKUP($A22,Hoja6!$A$3:$O$1124,14,FALSE),"")</f>
        <v>496</v>
      </c>
      <c r="K22" s="125">
        <f>+IFERROR(VLOOKUP($A22,Hoja6!$A$3:$O$1124,15,FALSE),"")</f>
        <v>113</v>
      </c>
      <c r="L22" s="164">
        <f>+IFERROR(VLOOKUP($A22,Hoja6!$A$3:$P$1124,16,FALSE),"")</f>
        <v>0.22782258064516128</v>
      </c>
      <c r="M22" s="34">
        <f>+IFERROR(VLOOKUP($A22,Hoja6!$A$3:$Y$1124,17,FALSE),"")</f>
        <v>467</v>
      </c>
      <c r="N22" s="125">
        <f>+IFERROR(VLOOKUP($A22,Hoja6!$A$3:$Y$1124,18,FALSE),"")</f>
        <v>103</v>
      </c>
      <c r="O22" s="164">
        <f>+IFERROR(VLOOKUP($A22,Hoja6!$A$3:$Y$1124,19,FALSE),"")</f>
        <v>0.22055674518201285</v>
      </c>
      <c r="P22" s="34">
        <f>+IFERROR(VLOOKUP($A22,Hoja6!$A$3:$Y$1124,20,FALSE),"")</f>
        <v>444</v>
      </c>
      <c r="Q22" s="125">
        <f>+IFERROR(VLOOKUP($A22,Hoja6!$A$3:$Y$1124,21,FALSE),"")</f>
        <v>109</v>
      </c>
      <c r="R22" s="164">
        <f>+IFERROR(VLOOKUP($A22,Hoja6!$A$3:$Y$1124,22,FALSE),"")</f>
        <v>0.24549549549549549</v>
      </c>
      <c r="S22" s="34">
        <f>+IFERROR(VLOOKUP($A22,Hoja6!$A$3:$ZY$1124,23,FALSE),"")</f>
        <v>451</v>
      </c>
      <c r="T22" s="125">
        <f>+IFERROR(VLOOKUP($A22,Hoja6!$A$3:$ZY$1124,24,FALSE),"")</f>
        <v>137</v>
      </c>
      <c r="U22" s="273">
        <f>+IFERROR(VLOOKUP($A22,Hoja6!$A$3:$ZY$1124,25,FALSE),"")</f>
        <v>0.30376940133037694</v>
      </c>
    </row>
    <row r="23" spans="1:21" ht="15" x14ac:dyDescent="0.25">
      <c r="A23" s="121">
        <v>10</v>
      </c>
      <c r="B23" s="33">
        <f>+IFERROR(VLOOKUP($A23,Hoja6!$A$3:$O$1124,3,FALSE),"")</f>
        <v>20238</v>
      </c>
      <c r="C23" s="33" t="str">
        <f>+UPPER(IFERROR(VLOOKUP($A23,Hoja6!$A$3:$O$1124,4,FALSE),""))</f>
        <v>EL COPEY</v>
      </c>
      <c r="D23" s="34">
        <f>+IFERROR(VLOOKUP($A23,Hoja6!$A$3:$O$1124,8,FALSE),"")</f>
        <v>299</v>
      </c>
      <c r="E23" s="34">
        <f>+IFERROR(VLOOKUP($A23,Hoja6!$A$3:$O$1124,9,FALSE),"")</f>
        <v>52</v>
      </c>
      <c r="F23" s="135">
        <f>+IFERROR(VLOOKUP($A23,Hoja6!$A$3:$O$1124,10,FALSE),"")</f>
        <v>0.17391304347826086</v>
      </c>
      <c r="G23" s="34">
        <f>+IFERROR(VLOOKUP($A23,Hoja6!$A$3:$O$1124,11,FALSE),"")</f>
        <v>289</v>
      </c>
      <c r="H23" s="34">
        <f>+IFERROR(VLOOKUP($A23,Hoja6!$A$3:$O$1124,12,FALSE),"")</f>
        <v>68</v>
      </c>
      <c r="I23" s="135">
        <f>+IFERROR(VLOOKUP($A23,Hoja6!$A$3:$O$1124,13,FALSE),"")</f>
        <v>0.23529411764705882</v>
      </c>
      <c r="J23" s="34">
        <f>+IFERROR(VLOOKUP($A23,Hoja6!$A$3:$O$1124,14,FALSE),"")</f>
        <v>244</v>
      </c>
      <c r="K23" s="125">
        <f>+IFERROR(VLOOKUP($A23,Hoja6!$A$3:$O$1124,15,FALSE),"")</f>
        <v>48</v>
      </c>
      <c r="L23" s="164">
        <f>+IFERROR(VLOOKUP($A23,Hoja6!$A$3:$P$1124,16,FALSE),"")</f>
        <v>0.19672131147540983</v>
      </c>
      <c r="M23" s="34">
        <f>+IFERROR(VLOOKUP($A23,Hoja6!$A$3:$Y$1124,17,FALSE),"")</f>
        <v>277</v>
      </c>
      <c r="N23" s="125">
        <f>+IFERROR(VLOOKUP($A23,Hoja6!$A$3:$Y$1124,18,FALSE),"")</f>
        <v>62</v>
      </c>
      <c r="O23" s="164">
        <f>+IFERROR(VLOOKUP($A23,Hoja6!$A$3:$Y$1124,19,FALSE),"")</f>
        <v>0.22382671480144403</v>
      </c>
      <c r="P23" s="34">
        <f>+IFERROR(VLOOKUP($A23,Hoja6!$A$3:$Y$1124,20,FALSE),"")</f>
        <v>292</v>
      </c>
      <c r="Q23" s="125">
        <f>+IFERROR(VLOOKUP($A23,Hoja6!$A$3:$Y$1124,21,FALSE),"")</f>
        <v>72</v>
      </c>
      <c r="R23" s="164">
        <f>+IFERROR(VLOOKUP($A23,Hoja6!$A$3:$Y$1124,22,FALSE),"")</f>
        <v>0.24657534246575341</v>
      </c>
      <c r="S23" s="34">
        <f>+IFERROR(VLOOKUP($A23,Hoja6!$A$3:$ZY$1124,23,FALSE),"")</f>
        <v>286</v>
      </c>
      <c r="T23" s="125">
        <f>+IFERROR(VLOOKUP($A23,Hoja6!$A$3:$ZY$1124,24,FALSE),"")</f>
        <v>99</v>
      </c>
      <c r="U23" s="273">
        <f>+IFERROR(VLOOKUP($A23,Hoja6!$A$3:$ZY$1124,25,FALSE),"")</f>
        <v>0.34615384615384615</v>
      </c>
    </row>
    <row r="24" spans="1:21" ht="15" x14ac:dyDescent="0.25">
      <c r="A24" s="121">
        <v>11</v>
      </c>
      <c r="B24" s="33">
        <f>+IFERROR(VLOOKUP($A24,Hoja6!$A$3:$O$1124,3,FALSE),"")</f>
        <v>20250</v>
      </c>
      <c r="C24" s="33" t="str">
        <f>+UPPER(IFERROR(VLOOKUP($A24,Hoja6!$A$3:$O$1124,4,FALSE),""))</f>
        <v>EL PASO</v>
      </c>
      <c r="D24" s="34">
        <f>+IFERROR(VLOOKUP($A24,Hoja6!$A$3:$O$1124,8,FALSE),"")</f>
        <v>341</v>
      </c>
      <c r="E24" s="34">
        <f>+IFERROR(VLOOKUP($A24,Hoja6!$A$3:$O$1124,9,FALSE),"")</f>
        <v>72</v>
      </c>
      <c r="F24" s="135">
        <f>+IFERROR(VLOOKUP($A24,Hoja6!$A$3:$O$1124,10,FALSE),"")</f>
        <v>0.21114369501466276</v>
      </c>
      <c r="G24" s="34">
        <f>+IFERROR(VLOOKUP($A24,Hoja6!$A$3:$O$1124,11,FALSE),"")</f>
        <v>326</v>
      </c>
      <c r="H24" s="34">
        <f>+IFERROR(VLOOKUP($A24,Hoja6!$A$3:$O$1124,12,FALSE),"")</f>
        <v>63</v>
      </c>
      <c r="I24" s="135">
        <f>+IFERROR(VLOOKUP($A24,Hoja6!$A$3:$O$1124,13,FALSE),"")</f>
        <v>0.19325153374233128</v>
      </c>
      <c r="J24" s="34">
        <f>+IFERROR(VLOOKUP($A24,Hoja6!$A$3:$O$1124,14,FALSE),"")</f>
        <v>423</v>
      </c>
      <c r="K24" s="125">
        <f>+IFERROR(VLOOKUP($A24,Hoja6!$A$3:$O$1124,15,FALSE),"")</f>
        <v>94</v>
      </c>
      <c r="L24" s="164">
        <f>+IFERROR(VLOOKUP($A24,Hoja6!$A$3:$P$1124,16,FALSE),"")</f>
        <v>0.22222222222222221</v>
      </c>
      <c r="M24" s="34">
        <f>+IFERROR(VLOOKUP($A24,Hoja6!$A$3:$Y$1124,17,FALSE),"")</f>
        <v>392</v>
      </c>
      <c r="N24" s="125">
        <f>+IFERROR(VLOOKUP($A24,Hoja6!$A$3:$Y$1124,18,FALSE),"")</f>
        <v>99</v>
      </c>
      <c r="O24" s="164">
        <f>+IFERROR(VLOOKUP($A24,Hoja6!$A$3:$Y$1124,19,FALSE),"")</f>
        <v>0.25255102040816324</v>
      </c>
      <c r="P24" s="34">
        <f>+IFERROR(VLOOKUP($A24,Hoja6!$A$3:$Y$1124,20,FALSE),"")</f>
        <v>394</v>
      </c>
      <c r="Q24" s="125">
        <f>+IFERROR(VLOOKUP($A24,Hoja6!$A$3:$Y$1124,21,FALSE),"")</f>
        <v>124</v>
      </c>
      <c r="R24" s="164">
        <f>+IFERROR(VLOOKUP($A24,Hoja6!$A$3:$Y$1124,22,FALSE),"")</f>
        <v>0.31472081218274112</v>
      </c>
      <c r="S24" s="34">
        <f>+IFERROR(VLOOKUP($A24,Hoja6!$A$3:$ZY$1124,23,FALSE),"")</f>
        <v>437</v>
      </c>
      <c r="T24" s="125">
        <f>+IFERROR(VLOOKUP($A24,Hoja6!$A$3:$ZY$1124,24,FALSE),"")</f>
        <v>115</v>
      </c>
      <c r="U24" s="273">
        <f>+IFERROR(VLOOKUP($A24,Hoja6!$A$3:$ZY$1124,25,FALSE),"")</f>
        <v>0.26315789473684209</v>
      </c>
    </row>
    <row r="25" spans="1:21" ht="15" x14ac:dyDescent="0.25">
      <c r="A25" s="121">
        <v>12</v>
      </c>
      <c r="B25" s="33">
        <f>+IFERROR(VLOOKUP($A25,Hoja6!$A$3:$O$1124,3,FALSE),"")</f>
        <v>20295</v>
      </c>
      <c r="C25" s="33" t="str">
        <f>+UPPER(IFERROR(VLOOKUP($A25,Hoja6!$A$3:$O$1124,4,FALSE),""))</f>
        <v>GAMARRA</v>
      </c>
      <c r="D25" s="34">
        <f>+IFERROR(VLOOKUP($A25,Hoja6!$A$3:$O$1124,8,FALSE),"")</f>
        <v>119</v>
      </c>
      <c r="E25" s="34">
        <f>+IFERROR(VLOOKUP($A25,Hoja6!$A$3:$O$1124,9,FALSE),"")</f>
        <v>25</v>
      </c>
      <c r="F25" s="135">
        <f>+IFERROR(VLOOKUP($A25,Hoja6!$A$3:$O$1124,10,FALSE),"")</f>
        <v>0.21008403361344538</v>
      </c>
      <c r="G25" s="34">
        <f>+IFERROR(VLOOKUP($A25,Hoja6!$A$3:$O$1124,11,FALSE),"")</f>
        <v>122</v>
      </c>
      <c r="H25" s="34">
        <f>+IFERROR(VLOOKUP($A25,Hoja6!$A$3:$O$1124,12,FALSE),"")</f>
        <v>40</v>
      </c>
      <c r="I25" s="135">
        <f>+IFERROR(VLOOKUP($A25,Hoja6!$A$3:$O$1124,13,FALSE),"")</f>
        <v>0.32786885245901637</v>
      </c>
      <c r="J25" s="34">
        <f>+IFERROR(VLOOKUP($A25,Hoja6!$A$3:$O$1124,14,FALSE),"")</f>
        <v>112</v>
      </c>
      <c r="K25" s="125">
        <f>+IFERROR(VLOOKUP($A25,Hoja6!$A$3:$O$1124,15,FALSE),"")</f>
        <v>35</v>
      </c>
      <c r="L25" s="164">
        <f>+IFERROR(VLOOKUP($A25,Hoja6!$A$3:$P$1124,16,FALSE),"")</f>
        <v>0.3125</v>
      </c>
      <c r="M25" s="34">
        <f>+IFERROR(VLOOKUP($A25,Hoja6!$A$3:$Y$1124,17,FALSE),"")</f>
        <v>109</v>
      </c>
      <c r="N25" s="125">
        <f>+IFERROR(VLOOKUP($A25,Hoja6!$A$3:$Y$1124,18,FALSE),"")</f>
        <v>29</v>
      </c>
      <c r="O25" s="164">
        <f>+IFERROR(VLOOKUP($A25,Hoja6!$A$3:$Y$1124,19,FALSE),"")</f>
        <v>0.26605504587155965</v>
      </c>
      <c r="P25" s="34">
        <f>+IFERROR(VLOOKUP($A25,Hoja6!$A$3:$Y$1124,20,FALSE),"")</f>
        <v>93</v>
      </c>
      <c r="Q25" s="125">
        <f>+IFERROR(VLOOKUP($A25,Hoja6!$A$3:$Y$1124,21,FALSE),"")</f>
        <v>30</v>
      </c>
      <c r="R25" s="164">
        <f>+IFERROR(VLOOKUP($A25,Hoja6!$A$3:$Y$1124,22,FALSE),"")</f>
        <v>0.32258064516129031</v>
      </c>
      <c r="S25" s="34">
        <f>+IFERROR(VLOOKUP($A25,Hoja6!$A$3:$ZY$1124,23,FALSE),"")</f>
        <v>144</v>
      </c>
      <c r="T25" s="125">
        <f>+IFERROR(VLOOKUP($A25,Hoja6!$A$3:$ZY$1124,24,FALSE),"")</f>
        <v>37</v>
      </c>
      <c r="U25" s="273">
        <f>+IFERROR(VLOOKUP($A25,Hoja6!$A$3:$ZY$1124,25,FALSE),"")</f>
        <v>0.25694444444444442</v>
      </c>
    </row>
    <row r="26" spans="1:21" ht="15" x14ac:dyDescent="0.25">
      <c r="A26" s="121">
        <v>13</v>
      </c>
      <c r="B26" s="33">
        <f>+IFERROR(VLOOKUP($A26,Hoja6!$A$3:$O$1124,3,FALSE),"")</f>
        <v>20310</v>
      </c>
      <c r="C26" s="33" t="str">
        <f>+UPPER(IFERROR(VLOOKUP($A26,Hoja6!$A$3:$O$1124,4,FALSE),""))</f>
        <v>GONZÁLEZ</v>
      </c>
      <c r="D26" s="34">
        <f>+IFERROR(VLOOKUP($A26,Hoja6!$A$3:$O$1124,8,FALSE),"")</f>
        <v>17</v>
      </c>
      <c r="E26" s="34">
        <f>+IFERROR(VLOOKUP($A26,Hoja6!$A$3:$O$1124,9,FALSE),"")</f>
        <v>7</v>
      </c>
      <c r="F26" s="135">
        <f>+IFERROR(VLOOKUP($A26,Hoja6!$A$3:$O$1124,10,FALSE),"")</f>
        <v>0.41176470588235292</v>
      </c>
      <c r="G26" s="34">
        <f>+IFERROR(VLOOKUP($A26,Hoja6!$A$3:$O$1124,11,FALSE),"")</f>
        <v>24</v>
      </c>
      <c r="H26" s="34">
        <f>+IFERROR(VLOOKUP($A26,Hoja6!$A$3:$O$1124,12,FALSE),"")</f>
        <v>7</v>
      </c>
      <c r="I26" s="135">
        <f>+IFERROR(VLOOKUP($A26,Hoja6!$A$3:$O$1124,13,FALSE),"")</f>
        <v>0.29166666666666669</v>
      </c>
      <c r="J26" s="34">
        <f>+IFERROR(VLOOKUP($A26,Hoja6!$A$3:$O$1124,14,FALSE),"")</f>
        <v>40</v>
      </c>
      <c r="K26" s="125">
        <f>+IFERROR(VLOOKUP($A26,Hoja6!$A$3:$O$1124,15,FALSE),"")</f>
        <v>19</v>
      </c>
      <c r="L26" s="164">
        <f>+IFERROR(VLOOKUP($A26,Hoja6!$A$3:$P$1124,16,FALSE),"")</f>
        <v>0.47499999999999998</v>
      </c>
      <c r="M26" s="34">
        <f>+IFERROR(VLOOKUP($A26,Hoja6!$A$3:$Y$1124,17,FALSE),"")</f>
        <v>25</v>
      </c>
      <c r="N26" s="125">
        <f>+IFERROR(VLOOKUP($A26,Hoja6!$A$3:$Y$1124,18,FALSE),"")</f>
        <v>12</v>
      </c>
      <c r="O26" s="164">
        <f>+IFERROR(VLOOKUP($A26,Hoja6!$A$3:$Y$1124,19,FALSE),"")</f>
        <v>0.48</v>
      </c>
      <c r="P26" s="34">
        <f>+IFERROR(VLOOKUP($A26,Hoja6!$A$3:$Y$1124,20,FALSE),"")</f>
        <v>36</v>
      </c>
      <c r="Q26" s="125">
        <f>+IFERROR(VLOOKUP($A26,Hoja6!$A$3:$Y$1124,21,FALSE),"")</f>
        <v>10</v>
      </c>
      <c r="R26" s="164">
        <f>+IFERROR(VLOOKUP($A26,Hoja6!$A$3:$Y$1124,22,FALSE),"")</f>
        <v>0.27777777777777779</v>
      </c>
      <c r="S26" s="34">
        <f>+IFERROR(VLOOKUP($A26,Hoja6!$A$3:$ZY$1124,23,FALSE),"")</f>
        <v>26</v>
      </c>
      <c r="T26" s="125">
        <f>+IFERROR(VLOOKUP($A26,Hoja6!$A$3:$ZY$1124,24,FALSE),"")</f>
        <v>10</v>
      </c>
      <c r="U26" s="273">
        <f>+IFERROR(VLOOKUP($A26,Hoja6!$A$3:$ZY$1124,25,FALSE),"")</f>
        <v>0.38461538461538464</v>
      </c>
    </row>
    <row r="27" spans="1:21" ht="15" x14ac:dyDescent="0.25">
      <c r="A27" s="121">
        <v>14</v>
      </c>
      <c r="B27" s="33">
        <f>+IFERROR(VLOOKUP($A27,Hoja6!$A$3:$O$1124,3,FALSE),"")</f>
        <v>20383</v>
      </c>
      <c r="C27" s="33" t="str">
        <f>+UPPER(IFERROR(VLOOKUP($A27,Hoja6!$A$3:$O$1124,4,FALSE),""))</f>
        <v>LA GLORIA</v>
      </c>
      <c r="D27" s="34">
        <f>+IFERROR(VLOOKUP($A27,Hoja6!$A$3:$O$1124,8,FALSE),"")</f>
        <v>149</v>
      </c>
      <c r="E27" s="34">
        <f>+IFERROR(VLOOKUP($A27,Hoja6!$A$3:$O$1124,9,FALSE),"")</f>
        <v>48</v>
      </c>
      <c r="F27" s="135">
        <f>+IFERROR(VLOOKUP($A27,Hoja6!$A$3:$O$1124,10,FALSE),"")</f>
        <v>0.32214765100671139</v>
      </c>
      <c r="G27" s="34">
        <f>+IFERROR(VLOOKUP($A27,Hoja6!$A$3:$O$1124,11,FALSE),"")</f>
        <v>129</v>
      </c>
      <c r="H27" s="34">
        <f>+IFERROR(VLOOKUP($A27,Hoja6!$A$3:$O$1124,12,FALSE),"")</f>
        <v>45</v>
      </c>
      <c r="I27" s="135">
        <f>+IFERROR(VLOOKUP($A27,Hoja6!$A$3:$O$1124,13,FALSE),"")</f>
        <v>0.34883720930232559</v>
      </c>
      <c r="J27" s="34">
        <f>+IFERROR(VLOOKUP($A27,Hoja6!$A$3:$O$1124,14,FALSE),"")</f>
        <v>151</v>
      </c>
      <c r="K27" s="125">
        <f>+IFERROR(VLOOKUP($A27,Hoja6!$A$3:$O$1124,15,FALSE),"")</f>
        <v>56</v>
      </c>
      <c r="L27" s="164">
        <f>+IFERROR(VLOOKUP($A27,Hoja6!$A$3:$P$1124,16,FALSE),"")</f>
        <v>0.37086092715231789</v>
      </c>
      <c r="M27" s="34">
        <f>+IFERROR(VLOOKUP($A27,Hoja6!$A$3:$Y$1124,17,FALSE),"")</f>
        <v>122</v>
      </c>
      <c r="N27" s="125">
        <f>+IFERROR(VLOOKUP($A27,Hoja6!$A$3:$Y$1124,18,FALSE),"")</f>
        <v>46</v>
      </c>
      <c r="O27" s="164">
        <f>+IFERROR(VLOOKUP($A27,Hoja6!$A$3:$Y$1124,19,FALSE),"")</f>
        <v>0.37704918032786883</v>
      </c>
      <c r="P27" s="34">
        <f>+IFERROR(VLOOKUP($A27,Hoja6!$A$3:$Y$1124,20,FALSE),"")</f>
        <v>127</v>
      </c>
      <c r="Q27" s="125">
        <f>+IFERROR(VLOOKUP($A27,Hoja6!$A$3:$Y$1124,21,FALSE),"")</f>
        <v>40</v>
      </c>
      <c r="R27" s="164">
        <f>+IFERROR(VLOOKUP($A27,Hoja6!$A$3:$Y$1124,22,FALSE),"")</f>
        <v>0.31496062992125984</v>
      </c>
      <c r="S27" s="34">
        <f>+IFERROR(VLOOKUP($A27,Hoja6!$A$3:$ZY$1124,23,FALSE),"")</f>
        <v>122</v>
      </c>
      <c r="T27" s="125">
        <f>+IFERROR(VLOOKUP($A27,Hoja6!$A$3:$ZY$1124,24,FALSE),"")</f>
        <v>46</v>
      </c>
      <c r="U27" s="273">
        <f>+IFERROR(VLOOKUP($A27,Hoja6!$A$3:$ZY$1124,25,FALSE),"")</f>
        <v>0.37704918032786883</v>
      </c>
    </row>
    <row r="28" spans="1:21" ht="15" x14ac:dyDescent="0.25">
      <c r="A28" s="121">
        <v>15</v>
      </c>
      <c r="B28" s="33">
        <f>+IFERROR(VLOOKUP($A28,Hoja6!$A$3:$O$1124,3,FALSE),"")</f>
        <v>20400</v>
      </c>
      <c r="C28" s="33" t="str">
        <f>+UPPER(IFERROR(VLOOKUP($A28,Hoja6!$A$3:$O$1124,4,FALSE),""))</f>
        <v>LA JAGUA DE IBIRICO</v>
      </c>
      <c r="D28" s="34">
        <f>+IFERROR(VLOOKUP($A28,Hoja6!$A$3:$O$1124,8,FALSE),"")</f>
        <v>362</v>
      </c>
      <c r="E28" s="34">
        <f>+IFERROR(VLOOKUP($A28,Hoja6!$A$3:$O$1124,9,FALSE),"")</f>
        <v>89</v>
      </c>
      <c r="F28" s="135">
        <f>+IFERROR(VLOOKUP($A28,Hoja6!$A$3:$O$1124,10,FALSE),"")</f>
        <v>0.24585635359116023</v>
      </c>
      <c r="G28" s="34">
        <f>+IFERROR(VLOOKUP($A28,Hoja6!$A$3:$O$1124,11,FALSE),"")</f>
        <v>349</v>
      </c>
      <c r="H28" s="34">
        <f>+IFERROR(VLOOKUP($A28,Hoja6!$A$3:$O$1124,12,FALSE),"")</f>
        <v>111</v>
      </c>
      <c r="I28" s="135">
        <f>+IFERROR(VLOOKUP($A28,Hoja6!$A$3:$O$1124,13,FALSE),"")</f>
        <v>0.31805157593123207</v>
      </c>
      <c r="J28" s="34">
        <f>+IFERROR(VLOOKUP($A28,Hoja6!$A$3:$O$1124,14,FALSE),"")</f>
        <v>367</v>
      </c>
      <c r="K28" s="125">
        <f>+IFERROR(VLOOKUP($A28,Hoja6!$A$3:$O$1124,15,FALSE),"")</f>
        <v>91</v>
      </c>
      <c r="L28" s="164">
        <f>+IFERROR(VLOOKUP($A28,Hoja6!$A$3:$P$1124,16,FALSE),"")</f>
        <v>0.24795640326975477</v>
      </c>
      <c r="M28" s="34">
        <f>+IFERROR(VLOOKUP($A28,Hoja6!$A$3:$Y$1124,17,FALSE),"")</f>
        <v>364</v>
      </c>
      <c r="N28" s="125">
        <f>+IFERROR(VLOOKUP($A28,Hoja6!$A$3:$Y$1124,18,FALSE),"")</f>
        <v>143</v>
      </c>
      <c r="O28" s="164">
        <f>+IFERROR(VLOOKUP($A28,Hoja6!$A$3:$Y$1124,19,FALSE),"")</f>
        <v>0.39285714285714285</v>
      </c>
      <c r="P28" s="34">
        <f>+IFERROR(VLOOKUP($A28,Hoja6!$A$3:$Y$1124,20,FALSE),"")</f>
        <v>392</v>
      </c>
      <c r="Q28" s="125">
        <f>+IFERROR(VLOOKUP($A28,Hoja6!$A$3:$Y$1124,21,FALSE),"")</f>
        <v>140</v>
      </c>
      <c r="R28" s="164">
        <f>+IFERROR(VLOOKUP($A28,Hoja6!$A$3:$Y$1124,22,FALSE),"")</f>
        <v>0.35714285714285715</v>
      </c>
      <c r="S28" s="34">
        <f>+IFERROR(VLOOKUP($A28,Hoja6!$A$3:$ZY$1124,23,FALSE),"")</f>
        <v>398</v>
      </c>
      <c r="T28" s="125">
        <f>+IFERROR(VLOOKUP($A28,Hoja6!$A$3:$ZY$1124,24,FALSE),"")</f>
        <v>172</v>
      </c>
      <c r="U28" s="273">
        <f>+IFERROR(VLOOKUP($A28,Hoja6!$A$3:$ZY$1124,25,FALSE),"")</f>
        <v>0.43216080402010049</v>
      </c>
    </row>
    <row r="29" spans="1:21" ht="15" x14ac:dyDescent="0.25">
      <c r="A29" s="121">
        <v>16</v>
      </c>
      <c r="B29" s="33">
        <f>+IFERROR(VLOOKUP($A29,Hoja6!$A$3:$O$1124,3,FALSE),"")</f>
        <v>20443</v>
      </c>
      <c r="C29" s="33" t="str">
        <f>+UPPER(IFERROR(VLOOKUP($A29,Hoja6!$A$3:$O$1124,4,FALSE),""))</f>
        <v>MANAURE</v>
      </c>
      <c r="D29" s="34">
        <f>+IFERROR(VLOOKUP($A29,Hoja6!$A$3:$O$1124,8,FALSE),"")</f>
        <v>138</v>
      </c>
      <c r="E29" s="34">
        <f>+IFERROR(VLOOKUP($A29,Hoja6!$A$3:$O$1124,9,FALSE),"")</f>
        <v>40</v>
      </c>
      <c r="F29" s="135">
        <f>+IFERROR(VLOOKUP($A29,Hoja6!$A$3:$O$1124,10,FALSE),"")</f>
        <v>0.28985507246376813</v>
      </c>
      <c r="G29" s="34">
        <f>+IFERROR(VLOOKUP($A29,Hoja6!$A$3:$O$1124,11,FALSE),"")</f>
        <v>135</v>
      </c>
      <c r="H29" s="34">
        <f>+IFERROR(VLOOKUP($A29,Hoja6!$A$3:$O$1124,12,FALSE),"")</f>
        <v>51</v>
      </c>
      <c r="I29" s="135">
        <f>+IFERROR(VLOOKUP($A29,Hoja6!$A$3:$O$1124,13,FALSE),"")</f>
        <v>0.37777777777777777</v>
      </c>
      <c r="J29" s="34">
        <f>+IFERROR(VLOOKUP($A29,Hoja6!$A$3:$O$1124,14,FALSE),"")</f>
        <v>145</v>
      </c>
      <c r="K29" s="125">
        <f>+IFERROR(VLOOKUP($A29,Hoja6!$A$3:$O$1124,15,FALSE),"")</f>
        <v>45</v>
      </c>
      <c r="L29" s="164">
        <f>+IFERROR(VLOOKUP($A29,Hoja6!$A$3:$P$1124,16,FALSE),"")</f>
        <v>0.31034482758620691</v>
      </c>
      <c r="M29" s="34">
        <f>+IFERROR(VLOOKUP($A29,Hoja6!$A$3:$Y$1124,17,FALSE),"")</f>
        <v>160</v>
      </c>
      <c r="N29" s="125">
        <f>+IFERROR(VLOOKUP($A29,Hoja6!$A$3:$Y$1124,18,FALSE),"")</f>
        <v>53</v>
      </c>
      <c r="O29" s="164">
        <f>+IFERROR(VLOOKUP($A29,Hoja6!$A$3:$Y$1124,19,FALSE),"")</f>
        <v>0.33124999999999999</v>
      </c>
      <c r="P29" s="34">
        <f>+IFERROR(VLOOKUP($A29,Hoja6!$A$3:$Y$1124,20,FALSE),"")</f>
        <v>144</v>
      </c>
      <c r="Q29" s="125">
        <f>+IFERROR(VLOOKUP($A29,Hoja6!$A$3:$Y$1124,21,FALSE),"")</f>
        <v>66</v>
      </c>
      <c r="R29" s="164">
        <f>+IFERROR(VLOOKUP($A29,Hoja6!$A$3:$Y$1124,22,FALSE),"")</f>
        <v>0.45833333333333331</v>
      </c>
      <c r="S29" s="34">
        <f>+IFERROR(VLOOKUP($A29,Hoja6!$A$3:$ZY$1124,23,FALSE),"")</f>
        <v>144</v>
      </c>
      <c r="T29" s="125">
        <f>+IFERROR(VLOOKUP($A29,Hoja6!$A$3:$ZY$1124,24,FALSE),"")</f>
        <v>49</v>
      </c>
      <c r="U29" s="273">
        <f>+IFERROR(VLOOKUP($A29,Hoja6!$A$3:$ZY$1124,25,FALSE),"")</f>
        <v>0.34027777777777779</v>
      </c>
    </row>
    <row r="30" spans="1:21" ht="15" x14ac:dyDescent="0.25">
      <c r="A30" s="121">
        <v>17</v>
      </c>
      <c r="B30" s="33">
        <f>+IFERROR(VLOOKUP($A30,Hoja6!$A$3:$O$1124,3,FALSE),"")</f>
        <v>20517</v>
      </c>
      <c r="C30" s="33" t="str">
        <f>+UPPER(IFERROR(VLOOKUP($A30,Hoja6!$A$3:$O$1124,4,FALSE),""))</f>
        <v>PAILITAS</v>
      </c>
      <c r="D30" s="34">
        <f>+IFERROR(VLOOKUP($A30,Hoja6!$A$3:$O$1124,8,FALSE),"")</f>
        <v>175</v>
      </c>
      <c r="E30" s="34">
        <f>+IFERROR(VLOOKUP($A30,Hoja6!$A$3:$O$1124,9,FALSE),"")</f>
        <v>47</v>
      </c>
      <c r="F30" s="135">
        <f>+IFERROR(VLOOKUP($A30,Hoja6!$A$3:$O$1124,10,FALSE),"")</f>
        <v>0.26857142857142857</v>
      </c>
      <c r="G30" s="34">
        <f>+IFERROR(VLOOKUP($A30,Hoja6!$A$3:$O$1124,11,FALSE),"")</f>
        <v>176</v>
      </c>
      <c r="H30" s="34">
        <f>+IFERROR(VLOOKUP($A30,Hoja6!$A$3:$O$1124,12,FALSE),"")</f>
        <v>44</v>
      </c>
      <c r="I30" s="135">
        <f>+IFERROR(VLOOKUP($A30,Hoja6!$A$3:$O$1124,13,FALSE),"")</f>
        <v>0.25</v>
      </c>
      <c r="J30" s="34">
        <f>+IFERROR(VLOOKUP($A30,Hoja6!$A$3:$O$1124,14,FALSE),"")</f>
        <v>183</v>
      </c>
      <c r="K30" s="125">
        <f>+IFERROR(VLOOKUP($A30,Hoja6!$A$3:$O$1124,15,FALSE),"")</f>
        <v>45</v>
      </c>
      <c r="L30" s="164">
        <f>+IFERROR(VLOOKUP($A30,Hoja6!$A$3:$P$1124,16,FALSE),"")</f>
        <v>0.24590163934426229</v>
      </c>
      <c r="M30" s="34">
        <f>+IFERROR(VLOOKUP($A30,Hoja6!$A$3:$Y$1124,17,FALSE),"")</f>
        <v>204</v>
      </c>
      <c r="N30" s="125">
        <f>+IFERROR(VLOOKUP($A30,Hoja6!$A$3:$Y$1124,18,FALSE),"")</f>
        <v>50</v>
      </c>
      <c r="O30" s="164">
        <f>+IFERROR(VLOOKUP($A30,Hoja6!$A$3:$Y$1124,19,FALSE),"")</f>
        <v>0.24509803921568626</v>
      </c>
      <c r="P30" s="34">
        <f>+IFERROR(VLOOKUP($A30,Hoja6!$A$3:$Y$1124,20,FALSE),"")</f>
        <v>190</v>
      </c>
      <c r="Q30" s="125">
        <f>+IFERROR(VLOOKUP($A30,Hoja6!$A$3:$Y$1124,21,FALSE),"")</f>
        <v>55</v>
      </c>
      <c r="R30" s="164">
        <f>+IFERROR(VLOOKUP($A30,Hoja6!$A$3:$Y$1124,22,FALSE),"")</f>
        <v>0.28947368421052633</v>
      </c>
      <c r="S30" s="34">
        <f>+IFERROR(VLOOKUP($A30,Hoja6!$A$3:$ZY$1124,23,FALSE),"")</f>
        <v>187</v>
      </c>
      <c r="T30" s="125">
        <f>+IFERROR(VLOOKUP($A30,Hoja6!$A$3:$ZY$1124,24,FALSE),"")</f>
        <v>60</v>
      </c>
      <c r="U30" s="273">
        <f>+IFERROR(VLOOKUP($A30,Hoja6!$A$3:$ZY$1124,25,FALSE),"")</f>
        <v>0.32085561497326204</v>
      </c>
    </row>
    <row r="31" spans="1:21" ht="15" x14ac:dyDescent="0.25">
      <c r="A31" s="121">
        <v>18</v>
      </c>
      <c r="B31" s="33">
        <f>+IFERROR(VLOOKUP($A31,Hoja6!$A$3:$O$1124,3,FALSE),"")</f>
        <v>20550</v>
      </c>
      <c r="C31" s="33" t="str">
        <f>+UPPER(IFERROR(VLOOKUP($A31,Hoja6!$A$3:$O$1124,4,FALSE),""))</f>
        <v>PELAYA</v>
      </c>
      <c r="D31" s="34">
        <f>+IFERROR(VLOOKUP($A31,Hoja6!$A$3:$O$1124,8,FALSE),"")</f>
        <v>213</v>
      </c>
      <c r="E31" s="34">
        <f>+IFERROR(VLOOKUP($A31,Hoja6!$A$3:$O$1124,9,FALSE),"")</f>
        <v>43</v>
      </c>
      <c r="F31" s="135">
        <f>+IFERROR(VLOOKUP($A31,Hoja6!$A$3:$O$1124,10,FALSE),"")</f>
        <v>0.20187793427230047</v>
      </c>
      <c r="G31" s="34">
        <f>+IFERROR(VLOOKUP($A31,Hoja6!$A$3:$O$1124,11,FALSE),"")</f>
        <v>182</v>
      </c>
      <c r="H31" s="34">
        <f>+IFERROR(VLOOKUP($A31,Hoja6!$A$3:$O$1124,12,FALSE),"")</f>
        <v>32</v>
      </c>
      <c r="I31" s="135">
        <f>+IFERROR(VLOOKUP($A31,Hoja6!$A$3:$O$1124,13,FALSE),"")</f>
        <v>0.17582417582417584</v>
      </c>
      <c r="J31" s="34">
        <f>+IFERROR(VLOOKUP($A31,Hoja6!$A$3:$O$1124,14,FALSE),"")</f>
        <v>207</v>
      </c>
      <c r="K31" s="125">
        <f>+IFERROR(VLOOKUP($A31,Hoja6!$A$3:$O$1124,15,FALSE),"")</f>
        <v>58</v>
      </c>
      <c r="L31" s="164">
        <f>+IFERROR(VLOOKUP($A31,Hoja6!$A$3:$P$1124,16,FALSE),"")</f>
        <v>0.28019323671497587</v>
      </c>
      <c r="M31" s="34">
        <f>+IFERROR(VLOOKUP($A31,Hoja6!$A$3:$Y$1124,17,FALSE),"")</f>
        <v>193</v>
      </c>
      <c r="N31" s="125">
        <f>+IFERROR(VLOOKUP($A31,Hoja6!$A$3:$Y$1124,18,FALSE),"")</f>
        <v>50</v>
      </c>
      <c r="O31" s="164">
        <f>+IFERROR(VLOOKUP($A31,Hoja6!$A$3:$Y$1124,19,FALSE),"")</f>
        <v>0.25906735751295334</v>
      </c>
      <c r="P31" s="34">
        <f>+IFERROR(VLOOKUP($A31,Hoja6!$A$3:$Y$1124,20,FALSE),"")</f>
        <v>194</v>
      </c>
      <c r="Q31" s="125">
        <f>+IFERROR(VLOOKUP($A31,Hoja6!$A$3:$Y$1124,21,FALSE),"")</f>
        <v>62</v>
      </c>
      <c r="R31" s="164">
        <f>+IFERROR(VLOOKUP($A31,Hoja6!$A$3:$Y$1124,22,FALSE),"")</f>
        <v>0.31958762886597936</v>
      </c>
      <c r="S31" s="34">
        <f>+IFERROR(VLOOKUP($A31,Hoja6!$A$3:$ZY$1124,23,FALSE),"")</f>
        <v>179</v>
      </c>
      <c r="T31" s="125">
        <f>+IFERROR(VLOOKUP($A31,Hoja6!$A$3:$ZY$1124,24,FALSE),"")</f>
        <v>54</v>
      </c>
      <c r="U31" s="273">
        <f>+IFERROR(VLOOKUP($A31,Hoja6!$A$3:$ZY$1124,25,FALSE),"")</f>
        <v>0.3016759776536313</v>
      </c>
    </row>
    <row r="32" spans="1:21" ht="15" x14ac:dyDescent="0.25">
      <c r="A32" s="121">
        <v>19</v>
      </c>
      <c r="B32" s="33">
        <f>+IFERROR(VLOOKUP($A32,Hoja6!$A$3:$O$1124,3,FALSE),"")</f>
        <v>20570</v>
      </c>
      <c r="C32" s="33" t="str">
        <f>+UPPER(IFERROR(VLOOKUP($A32,Hoja6!$A$3:$O$1124,4,FALSE),""))</f>
        <v>PUEBLO BELLO</v>
      </c>
      <c r="D32" s="34">
        <f>+IFERROR(VLOOKUP($A32,Hoja6!$A$3:$O$1124,8,FALSE),"")</f>
        <v>145</v>
      </c>
      <c r="E32" s="34">
        <f>+IFERROR(VLOOKUP($A32,Hoja6!$A$3:$O$1124,9,FALSE),"")</f>
        <v>26</v>
      </c>
      <c r="F32" s="135">
        <f>+IFERROR(VLOOKUP($A32,Hoja6!$A$3:$O$1124,10,FALSE),"")</f>
        <v>0.1793103448275862</v>
      </c>
      <c r="G32" s="34">
        <f>+IFERROR(VLOOKUP($A32,Hoja6!$A$3:$O$1124,11,FALSE),"")</f>
        <v>150</v>
      </c>
      <c r="H32" s="34">
        <f>+IFERROR(VLOOKUP($A32,Hoja6!$A$3:$O$1124,12,FALSE),"")</f>
        <v>33</v>
      </c>
      <c r="I32" s="135">
        <f>+IFERROR(VLOOKUP($A32,Hoja6!$A$3:$O$1124,13,FALSE),"")</f>
        <v>0.22</v>
      </c>
      <c r="J32" s="34">
        <f>+IFERROR(VLOOKUP($A32,Hoja6!$A$3:$O$1124,14,FALSE),"")</f>
        <v>189</v>
      </c>
      <c r="K32" s="125">
        <f>+IFERROR(VLOOKUP($A32,Hoja6!$A$3:$O$1124,15,FALSE),"")</f>
        <v>48</v>
      </c>
      <c r="L32" s="164">
        <f>+IFERROR(VLOOKUP($A32,Hoja6!$A$3:$P$1124,16,FALSE),"")</f>
        <v>0.25396825396825395</v>
      </c>
      <c r="M32" s="34">
        <f>+IFERROR(VLOOKUP($A32,Hoja6!$A$3:$Y$1124,17,FALSE),"")</f>
        <v>167</v>
      </c>
      <c r="N32" s="125">
        <f>+IFERROR(VLOOKUP($A32,Hoja6!$A$3:$Y$1124,18,FALSE),"")</f>
        <v>61</v>
      </c>
      <c r="O32" s="164">
        <f>+IFERROR(VLOOKUP($A32,Hoja6!$A$3:$Y$1124,19,FALSE),"")</f>
        <v>0.3652694610778443</v>
      </c>
      <c r="P32" s="34">
        <f>+IFERROR(VLOOKUP($A32,Hoja6!$A$3:$Y$1124,20,FALSE),"")</f>
        <v>169</v>
      </c>
      <c r="Q32" s="125">
        <f>+IFERROR(VLOOKUP($A32,Hoja6!$A$3:$Y$1124,21,FALSE),"")</f>
        <v>43</v>
      </c>
      <c r="R32" s="164">
        <f>+IFERROR(VLOOKUP($A32,Hoja6!$A$3:$Y$1124,22,FALSE),"")</f>
        <v>0.25443786982248523</v>
      </c>
      <c r="S32" s="34">
        <f>+IFERROR(VLOOKUP($A32,Hoja6!$A$3:$ZY$1124,23,FALSE),"")</f>
        <v>165</v>
      </c>
      <c r="T32" s="125">
        <f>+IFERROR(VLOOKUP($A32,Hoja6!$A$3:$ZY$1124,24,FALSE),"")</f>
        <v>32</v>
      </c>
      <c r="U32" s="273">
        <f>+IFERROR(VLOOKUP($A32,Hoja6!$A$3:$ZY$1124,25,FALSE),"")</f>
        <v>0.19393939393939394</v>
      </c>
    </row>
    <row r="33" spans="1:21" ht="15" x14ac:dyDescent="0.25">
      <c r="A33" s="121">
        <v>20</v>
      </c>
      <c r="B33" s="33">
        <f>+IFERROR(VLOOKUP($A33,Hoja6!$A$3:$O$1124,3,FALSE),"")</f>
        <v>20614</v>
      </c>
      <c r="C33" s="33" t="str">
        <f>+UPPER(IFERROR(VLOOKUP($A33,Hoja6!$A$3:$O$1124,4,FALSE),""))</f>
        <v>RÍO DE ORO</v>
      </c>
      <c r="D33" s="34">
        <f>+IFERROR(VLOOKUP($A33,Hoja6!$A$3:$O$1124,8,FALSE),"")</f>
        <v>110</v>
      </c>
      <c r="E33" s="34">
        <f>+IFERROR(VLOOKUP($A33,Hoja6!$A$3:$O$1124,9,FALSE),"")</f>
        <v>31</v>
      </c>
      <c r="F33" s="135">
        <f>+IFERROR(VLOOKUP($A33,Hoja6!$A$3:$O$1124,10,FALSE),"")</f>
        <v>0.2818181818181818</v>
      </c>
      <c r="G33" s="34">
        <f>+IFERROR(VLOOKUP($A33,Hoja6!$A$3:$O$1124,11,FALSE),"")</f>
        <v>109</v>
      </c>
      <c r="H33" s="34">
        <f>+IFERROR(VLOOKUP($A33,Hoja6!$A$3:$O$1124,12,FALSE),"")</f>
        <v>35</v>
      </c>
      <c r="I33" s="135">
        <f>+IFERROR(VLOOKUP($A33,Hoja6!$A$3:$O$1124,13,FALSE),"")</f>
        <v>0.32110091743119268</v>
      </c>
      <c r="J33" s="34">
        <f>+IFERROR(VLOOKUP($A33,Hoja6!$A$3:$O$1124,14,FALSE),"")</f>
        <v>150</v>
      </c>
      <c r="K33" s="125">
        <f>+IFERROR(VLOOKUP($A33,Hoja6!$A$3:$O$1124,15,FALSE),"")</f>
        <v>44</v>
      </c>
      <c r="L33" s="164">
        <f>+IFERROR(VLOOKUP($A33,Hoja6!$A$3:$P$1124,16,FALSE),"")</f>
        <v>0.29333333333333333</v>
      </c>
      <c r="M33" s="34">
        <f>+IFERROR(VLOOKUP($A33,Hoja6!$A$3:$Y$1124,17,FALSE),"")</f>
        <v>145</v>
      </c>
      <c r="N33" s="125">
        <f>+IFERROR(VLOOKUP($A33,Hoja6!$A$3:$Y$1124,18,FALSE),"")</f>
        <v>42</v>
      </c>
      <c r="O33" s="164">
        <f>+IFERROR(VLOOKUP($A33,Hoja6!$A$3:$Y$1124,19,FALSE),"")</f>
        <v>0.28965517241379313</v>
      </c>
      <c r="P33" s="34">
        <f>+IFERROR(VLOOKUP($A33,Hoja6!$A$3:$Y$1124,20,FALSE),"")</f>
        <v>176</v>
      </c>
      <c r="Q33" s="125">
        <f>+IFERROR(VLOOKUP($A33,Hoja6!$A$3:$Y$1124,21,FALSE),"")</f>
        <v>35</v>
      </c>
      <c r="R33" s="164">
        <f>+IFERROR(VLOOKUP($A33,Hoja6!$A$3:$Y$1124,22,FALSE),"")</f>
        <v>0.19886363636363635</v>
      </c>
      <c r="S33" s="34">
        <f>+IFERROR(VLOOKUP($A33,Hoja6!$A$3:$ZY$1124,23,FALSE),"")</f>
        <v>155</v>
      </c>
      <c r="T33" s="125">
        <f>+IFERROR(VLOOKUP($A33,Hoja6!$A$3:$ZY$1124,24,FALSE),"")</f>
        <v>48</v>
      </c>
      <c r="U33" s="273">
        <f>+IFERROR(VLOOKUP($A33,Hoja6!$A$3:$ZY$1124,25,FALSE),"")</f>
        <v>0.30967741935483872</v>
      </c>
    </row>
    <row r="34" spans="1:21" ht="15" x14ac:dyDescent="0.25">
      <c r="A34" s="121">
        <v>21</v>
      </c>
      <c r="B34" s="33">
        <f>+IFERROR(VLOOKUP($A34,Hoja6!$A$3:$O$1124,3,FALSE),"")</f>
        <v>20621</v>
      </c>
      <c r="C34" s="33" t="str">
        <f>+UPPER(IFERROR(VLOOKUP($A34,Hoja6!$A$3:$O$1124,4,FALSE),""))</f>
        <v>LA PAZ</v>
      </c>
      <c r="D34" s="34">
        <f>+IFERROR(VLOOKUP($A34,Hoja6!$A$3:$O$1124,8,FALSE),"")</f>
        <v>218</v>
      </c>
      <c r="E34" s="34">
        <f>+IFERROR(VLOOKUP($A34,Hoja6!$A$3:$O$1124,9,FALSE),"")</f>
        <v>40</v>
      </c>
      <c r="F34" s="135">
        <f>+IFERROR(VLOOKUP($A34,Hoja6!$A$3:$O$1124,10,FALSE),"")</f>
        <v>0.1834862385321101</v>
      </c>
      <c r="G34" s="34">
        <f>+IFERROR(VLOOKUP($A34,Hoja6!$A$3:$O$1124,11,FALSE),"")</f>
        <v>219</v>
      </c>
      <c r="H34" s="34">
        <f>+IFERROR(VLOOKUP($A34,Hoja6!$A$3:$O$1124,12,FALSE),"")</f>
        <v>52</v>
      </c>
      <c r="I34" s="135">
        <f>+IFERROR(VLOOKUP($A34,Hoja6!$A$3:$O$1124,13,FALSE),"")</f>
        <v>0.23744292237442921</v>
      </c>
      <c r="J34" s="34">
        <f>+IFERROR(VLOOKUP($A34,Hoja6!$A$3:$O$1124,14,FALSE),"")</f>
        <v>226</v>
      </c>
      <c r="K34" s="125">
        <f>+IFERROR(VLOOKUP($A34,Hoja6!$A$3:$O$1124,15,FALSE),"")</f>
        <v>78</v>
      </c>
      <c r="L34" s="164">
        <f>+IFERROR(VLOOKUP($A34,Hoja6!$A$3:$P$1124,16,FALSE),"")</f>
        <v>0.34513274336283184</v>
      </c>
      <c r="M34" s="34">
        <f>+IFERROR(VLOOKUP($A34,Hoja6!$A$3:$Y$1124,17,FALSE),"")</f>
        <v>236</v>
      </c>
      <c r="N34" s="125">
        <f>+IFERROR(VLOOKUP($A34,Hoja6!$A$3:$Y$1124,18,FALSE),"")</f>
        <v>109</v>
      </c>
      <c r="O34" s="164">
        <f>+IFERROR(VLOOKUP($A34,Hoja6!$A$3:$Y$1124,19,FALSE),"")</f>
        <v>0.46186440677966101</v>
      </c>
      <c r="P34" s="34">
        <f>+IFERROR(VLOOKUP($A34,Hoja6!$A$3:$Y$1124,20,FALSE),"")</f>
        <v>261</v>
      </c>
      <c r="Q34" s="125">
        <f>+IFERROR(VLOOKUP($A34,Hoja6!$A$3:$Y$1124,21,FALSE),"")</f>
        <v>96</v>
      </c>
      <c r="R34" s="164">
        <f>+IFERROR(VLOOKUP($A34,Hoja6!$A$3:$Y$1124,22,FALSE),"")</f>
        <v>0.36781609195402298</v>
      </c>
      <c r="S34" s="34">
        <f>+IFERROR(VLOOKUP($A34,Hoja6!$A$3:$ZY$1124,23,FALSE),"")</f>
        <v>313</v>
      </c>
      <c r="T34" s="125">
        <f>+IFERROR(VLOOKUP($A34,Hoja6!$A$3:$ZY$1124,24,FALSE),"")</f>
        <v>133</v>
      </c>
      <c r="U34" s="273">
        <f>+IFERROR(VLOOKUP($A34,Hoja6!$A$3:$ZY$1124,25,FALSE),"")</f>
        <v>0.42492012779552718</v>
      </c>
    </row>
    <row r="35" spans="1:21" ht="15" x14ac:dyDescent="0.25">
      <c r="A35" s="121">
        <v>22</v>
      </c>
      <c r="B35" s="33">
        <f>+IFERROR(VLOOKUP($A35,Hoja6!$A$3:$O$1124,3,FALSE),"")</f>
        <v>20710</v>
      </c>
      <c r="C35" s="33" t="str">
        <f>+UPPER(IFERROR(VLOOKUP($A35,Hoja6!$A$3:$O$1124,4,FALSE),""))</f>
        <v>SAN ALBERTO</v>
      </c>
      <c r="D35" s="34">
        <f>+IFERROR(VLOOKUP($A35,Hoja6!$A$3:$O$1124,8,FALSE),"")</f>
        <v>184</v>
      </c>
      <c r="E35" s="34">
        <f>+IFERROR(VLOOKUP($A35,Hoja6!$A$3:$O$1124,9,FALSE),"")</f>
        <v>70</v>
      </c>
      <c r="F35" s="135">
        <f>+IFERROR(VLOOKUP($A35,Hoja6!$A$3:$O$1124,10,FALSE),"")</f>
        <v>0.38043478260869568</v>
      </c>
      <c r="G35" s="34">
        <f>+IFERROR(VLOOKUP($A35,Hoja6!$A$3:$O$1124,11,FALSE),"")</f>
        <v>185</v>
      </c>
      <c r="H35" s="34">
        <f>+IFERROR(VLOOKUP($A35,Hoja6!$A$3:$O$1124,12,FALSE),"")</f>
        <v>73</v>
      </c>
      <c r="I35" s="135">
        <f>+IFERROR(VLOOKUP($A35,Hoja6!$A$3:$O$1124,13,FALSE),"")</f>
        <v>0.39459459459459462</v>
      </c>
      <c r="J35" s="34">
        <f>+IFERROR(VLOOKUP($A35,Hoja6!$A$3:$O$1124,14,FALSE),"")</f>
        <v>210</v>
      </c>
      <c r="K35" s="125">
        <f>+IFERROR(VLOOKUP($A35,Hoja6!$A$3:$O$1124,15,FALSE),"")</f>
        <v>68</v>
      </c>
      <c r="L35" s="164">
        <f>+IFERROR(VLOOKUP($A35,Hoja6!$A$3:$P$1124,16,FALSE),"")</f>
        <v>0.32380952380952382</v>
      </c>
      <c r="M35" s="34">
        <f>+IFERROR(VLOOKUP($A35,Hoja6!$A$3:$Y$1124,17,FALSE),"")</f>
        <v>209</v>
      </c>
      <c r="N35" s="125">
        <f>+IFERROR(VLOOKUP($A35,Hoja6!$A$3:$Y$1124,18,FALSE),"")</f>
        <v>75</v>
      </c>
      <c r="O35" s="164">
        <f>+IFERROR(VLOOKUP($A35,Hoja6!$A$3:$Y$1124,19,FALSE),"")</f>
        <v>0.35885167464114831</v>
      </c>
      <c r="P35" s="34">
        <f>+IFERROR(VLOOKUP($A35,Hoja6!$A$3:$Y$1124,20,FALSE),"")</f>
        <v>153</v>
      </c>
      <c r="Q35" s="125">
        <f>+IFERROR(VLOOKUP($A35,Hoja6!$A$3:$Y$1124,21,FALSE),"")</f>
        <v>71</v>
      </c>
      <c r="R35" s="164">
        <f>+IFERROR(VLOOKUP($A35,Hoja6!$A$3:$Y$1124,22,FALSE),"")</f>
        <v>0.46405228758169936</v>
      </c>
      <c r="S35" s="34">
        <f>+IFERROR(VLOOKUP($A35,Hoja6!$A$3:$ZY$1124,23,FALSE),"")</f>
        <v>184</v>
      </c>
      <c r="T35" s="125">
        <f>+IFERROR(VLOOKUP($A35,Hoja6!$A$3:$ZY$1124,24,FALSE),"")</f>
        <v>73</v>
      </c>
      <c r="U35" s="273">
        <f>+IFERROR(VLOOKUP($A35,Hoja6!$A$3:$ZY$1124,25,FALSE),"")</f>
        <v>0.39673913043478259</v>
      </c>
    </row>
    <row r="36" spans="1:21" ht="15" x14ac:dyDescent="0.25">
      <c r="A36" s="121">
        <v>23</v>
      </c>
      <c r="B36" s="33">
        <f>+IFERROR(VLOOKUP($A36,Hoja6!$A$3:$O$1124,3,FALSE),"")</f>
        <v>20750</v>
      </c>
      <c r="C36" s="33" t="str">
        <f>+UPPER(IFERROR(VLOOKUP($A36,Hoja6!$A$3:$O$1124,4,FALSE),""))</f>
        <v>SAN DIEGO</v>
      </c>
      <c r="D36" s="34">
        <f>+IFERROR(VLOOKUP($A36,Hoja6!$A$3:$O$1124,8,FALSE),"")</f>
        <v>166</v>
      </c>
      <c r="E36" s="34">
        <f>+IFERROR(VLOOKUP($A36,Hoja6!$A$3:$O$1124,9,FALSE),"")</f>
        <v>46</v>
      </c>
      <c r="F36" s="135">
        <f>+IFERROR(VLOOKUP($A36,Hoja6!$A$3:$O$1124,10,FALSE),"")</f>
        <v>0.27710843373493976</v>
      </c>
      <c r="G36" s="34">
        <f>+IFERROR(VLOOKUP($A36,Hoja6!$A$3:$O$1124,11,FALSE),"")</f>
        <v>152</v>
      </c>
      <c r="H36" s="34">
        <f>+IFERROR(VLOOKUP($A36,Hoja6!$A$3:$O$1124,12,FALSE),"")</f>
        <v>35</v>
      </c>
      <c r="I36" s="135">
        <f>+IFERROR(VLOOKUP($A36,Hoja6!$A$3:$O$1124,13,FALSE),"")</f>
        <v>0.23026315789473684</v>
      </c>
      <c r="J36" s="34">
        <f>+IFERROR(VLOOKUP($A36,Hoja6!$A$3:$O$1124,14,FALSE),"")</f>
        <v>181</v>
      </c>
      <c r="K36" s="125">
        <f>+IFERROR(VLOOKUP($A36,Hoja6!$A$3:$O$1124,15,FALSE),"")</f>
        <v>47</v>
      </c>
      <c r="L36" s="164">
        <f>+IFERROR(VLOOKUP($A36,Hoja6!$A$3:$P$1124,16,FALSE),"")</f>
        <v>0.25966850828729282</v>
      </c>
      <c r="M36" s="34">
        <f>+IFERROR(VLOOKUP($A36,Hoja6!$A$3:$Y$1124,17,FALSE),"")</f>
        <v>168</v>
      </c>
      <c r="N36" s="125">
        <f>+IFERROR(VLOOKUP($A36,Hoja6!$A$3:$Y$1124,18,FALSE),"")</f>
        <v>54</v>
      </c>
      <c r="O36" s="164">
        <f>+IFERROR(VLOOKUP($A36,Hoja6!$A$3:$Y$1124,19,FALSE),"")</f>
        <v>0.32142857142857145</v>
      </c>
      <c r="P36" s="34">
        <f>+IFERROR(VLOOKUP($A36,Hoja6!$A$3:$Y$1124,20,FALSE),"")</f>
        <v>178</v>
      </c>
      <c r="Q36" s="125">
        <f>+IFERROR(VLOOKUP($A36,Hoja6!$A$3:$Y$1124,21,FALSE),"")</f>
        <v>74</v>
      </c>
      <c r="R36" s="164">
        <f>+IFERROR(VLOOKUP($A36,Hoja6!$A$3:$Y$1124,22,FALSE),"")</f>
        <v>0.4157303370786517</v>
      </c>
      <c r="S36" s="34">
        <f>+IFERROR(VLOOKUP($A36,Hoja6!$A$3:$ZY$1124,23,FALSE),"")</f>
        <v>131</v>
      </c>
      <c r="T36" s="125">
        <f>+IFERROR(VLOOKUP($A36,Hoja6!$A$3:$ZY$1124,24,FALSE),"")</f>
        <v>47</v>
      </c>
      <c r="U36" s="273">
        <f>+IFERROR(VLOOKUP($A36,Hoja6!$A$3:$ZY$1124,25,FALSE),"")</f>
        <v>0.35877862595419846</v>
      </c>
    </row>
    <row r="37" spans="1:21" ht="15" x14ac:dyDescent="0.25">
      <c r="A37" s="121">
        <v>24</v>
      </c>
      <c r="B37" s="33">
        <f>+IFERROR(VLOOKUP($A37,Hoja6!$A$3:$O$1124,3,FALSE),"")</f>
        <v>20770</v>
      </c>
      <c r="C37" s="33" t="str">
        <f>+UPPER(IFERROR(VLOOKUP($A37,Hoja6!$A$3:$O$1124,4,FALSE),""))</f>
        <v>SAN MARTÍN</v>
      </c>
      <c r="D37" s="34">
        <f>+IFERROR(VLOOKUP($A37,Hoja6!$A$3:$O$1124,8,FALSE),"")</f>
        <v>151</v>
      </c>
      <c r="E37" s="34">
        <f>+IFERROR(VLOOKUP($A37,Hoja6!$A$3:$O$1124,9,FALSE),"")</f>
        <v>41</v>
      </c>
      <c r="F37" s="135">
        <f>+IFERROR(VLOOKUP($A37,Hoja6!$A$3:$O$1124,10,FALSE),"")</f>
        <v>0.27152317880794702</v>
      </c>
      <c r="G37" s="34">
        <f>+IFERROR(VLOOKUP($A37,Hoja6!$A$3:$O$1124,11,FALSE),"")</f>
        <v>152</v>
      </c>
      <c r="H37" s="34">
        <f>+IFERROR(VLOOKUP($A37,Hoja6!$A$3:$O$1124,12,FALSE),"")</f>
        <v>50</v>
      </c>
      <c r="I37" s="135">
        <f>+IFERROR(VLOOKUP($A37,Hoja6!$A$3:$O$1124,13,FALSE),"")</f>
        <v>0.32894736842105265</v>
      </c>
      <c r="J37" s="34">
        <f>+IFERROR(VLOOKUP($A37,Hoja6!$A$3:$O$1124,14,FALSE),"")</f>
        <v>210</v>
      </c>
      <c r="K37" s="125">
        <f>+IFERROR(VLOOKUP($A37,Hoja6!$A$3:$O$1124,15,FALSE),"")</f>
        <v>71</v>
      </c>
      <c r="L37" s="164">
        <f>+IFERROR(VLOOKUP($A37,Hoja6!$A$3:$P$1124,16,FALSE),"")</f>
        <v>0.33809523809523812</v>
      </c>
      <c r="M37" s="34">
        <f>+IFERROR(VLOOKUP($A37,Hoja6!$A$3:$Y$1124,17,FALSE),"")</f>
        <v>189</v>
      </c>
      <c r="N37" s="125">
        <f>+IFERROR(VLOOKUP($A37,Hoja6!$A$3:$Y$1124,18,FALSE),"")</f>
        <v>70</v>
      </c>
      <c r="O37" s="164">
        <f>+IFERROR(VLOOKUP($A37,Hoja6!$A$3:$Y$1124,19,FALSE),"")</f>
        <v>0.37037037037037035</v>
      </c>
      <c r="P37" s="34">
        <f>+IFERROR(VLOOKUP($A37,Hoja6!$A$3:$Y$1124,20,FALSE),"")</f>
        <v>235</v>
      </c>
      <c r="Q37" s="125">
        <f>+IFERROR(VLOOKUP($A37,Hoja6!$A$3:$Y$1124,21,FALSE),"")</f>
        <v>87</v>
      </c>
      <c r="R37" s="164">
        <f>+IFERROR(VLOOKUP($A37,Hoja6!$A$3:$Y$1124,22,FALSE),"")</f>
        <v>0.37021276595744679</v>
      </c>
      <c r="S37" s="34">
        <f>+IFERROR(VLOOKUP($A37,Hoja6!$A$3:$ZY$1124,23,FALSE),"")</f>
        <v>222</v>
      </c>
      <c r="T37" s="125">
        <f>+IFERROR(VLOOKUP($A37,Hoja6!$A$3:$ZY$1124,24,FALSE),"")</f>
        <v>73</v>
      </c>
      <c r="U37" s="273">
        <f>+IFERROR(VLOOKUP($A37,Hoja6!$A$3:$ZY$1124,25,FALSE),"")</f>
        <v>0.32882882882882886</v>
      </c>
    </row>
    <row r="38" spans="1:21" ht="15" x14ac:dyDescent="0.25">
      <c r="A38" s="121">
        <v>25</v>
      </c>
      <c r="B38" s="33">
        <f>+IFERROR(VLOOKUP($A38,Hoja6!$A$3:$O$1124,3,FALSE),"")</f>
        <v>20787</v>
      </c>
      <c r="C38" s="33" t="str">
        <f>+UPPER(IFERROR(VLOOKUP($A38,Hoja6!$A$3:$O$1124,4,FALSE),""))</f>
        <v>TAMALAMEQUE</v>
      </c>
      <c r="D38" s="34">
        <f>+IFERROR(VLOOKUP($A38,Hoja6!$A$3:$O$1124,8,FALSE),"")</f>
        <v>175</v>
      </c>
      <c r="E38" s="34">
        <f>+IFERROR(VLOOKUP($A38,Hoja6!$A$3:$O$1124,9,FALSE),"")</f>
        <v>26</v>
      </c>
      <c r="F38" s="135">
        <f>+IFERROR(VLOOKUP($A38,Hoja6!$A$3:$O$1124,10,FALSE),"")</f>
        <v>0.14857142857142858</v>
      </c>
      <c r="G38" s="34">
        <f>+IFERROR(VLOOKUP($A38,Hoja6!$A$3:$O$1124,11,FALSE),"")</f>
        <v>212</v>
      </c>
      <c r="H38" s="34">
        <f>+IFERROR(VLOOKUP($A38,Hoja6!$A$3:$O$1124,12,FALSE),"")</f>
        <v>40</v>
      </c>
      <c r="I38" s="135">
        <f>+IFERROR(VLOOKUP($A38,Hoja6!$A$3:$O$1124,13,FALSE),"")</f>
        <v>0.18867924528301888</v>
      </c>
      <c r="J38" s="34">
        <f>+IFERROR(VLOOKUP($A38,Hoja6!$A$3:$O$1124,14,FALSE),"")</f>
        <v>222</v>
      </c>
      <c r="K38" s="125">
        <f>+IFERROR(VLOOKUP($A38,Hoja6!$A$3:$O$1124,15,FALSE),"")</f>
        <v>34</v>
      </c>
      <c r="L38" s="164">
        <f>+IFERROR(VLOOKUP($A38,Hoja6!$A$3:$P$1124,16,FALSE),"")</f>
        <v>0.15315315315315314</v>
      </c>
      <c r="M38" s="34">
        <f>+IFERROR(VLOOKUP($A38,Hoja6!$A$3:$Y$1124,17,FALSE),"")</f>
        <v>206</v>
      </c>
      <c r="N38" s="125">
        <f>+IFERROR(VLOOKUP($A38,Hoja6!$A$3:$Y$1124,18,FALSE),"")</f>
        <v>39</v>
      </c>
      <c r="O38" s="164">
        <f>+IFERROR(VLOOKUP($A38,Hoja6!$A$3:$Y$1124,19,FALSE),"")</f>
        <v>0.18932038834951456</v>
      </c>
      <c r="P38" s="34">
        <f>+IFERROR(VLOOKUP($A38,Hoja6!$A$3:$Y$1124,20,FALSE),"")</f>
        <v>199</v>
      </c>
      <c r="Q38" s="125">
        <f>+IFERROR(VLOOKUP($A38,Hoja6!$A$3:$Y$1124,21,FALSE),"")</f>
        <v>41</v>
      </c>
      <c r="R38" s="164">
        <f>+IFERROR(VLOOKUP($A38,Hoja6!$A$3:$Y$1124,22,FALSE),"")</f>
        <v>0.20603015075376885</v>
      </c>
      <c r="S38" s="34">
        <f>+IFERROR(VLOOKUP($A38,Hoja6!$A$3:$ZY$1124,23,FALSE),"")</f>
        <v>221</v>
      </c>
      <c r="T38" s="125">
        <f>+IFERROR(VLOOKUP($A38,Hoja6!$A$3:$ZY$1124,24,FALSE),"")</f>
        <v>49</v>
      </c>
      <c r="U38" s="273">
        <f>+IFERROR(VLOOKUP($A38,Hoja6!$A$3:$ZY$1124,25,FALSE),"")</f>
        <v>0.22171945701357465</v>
      </c>
    </row>
    <row r="39" spans="1:21" ht="15" x14ac:dyDescent="0.25">
      <c r="A39" s="121">
        <v>26</v>
      </c>
      <c r="B39" s="33" t="str">
        <f>+IFERROR(VLOOKUP($A39,Hoja6!$A$3:$O$1124,3,FALSE),"")</f>
        <v/>
      </c>
      <c r="C39" s="33" t="str">
        <f>+UPPER(IFERROR(VLOOKUP($A39,Hoja6!$A$3:$O$1124,4,FALSE),""))</f>
        <v/>
      </c>
      <c r="D39" s="34" t="str">
        <f>+IFERROR(VLOOKUP($A39,Hoja6!$A$3:$O$1124,8,FALSE),"")</f>
        <v/>
      </c>
      <c r="E39" s="34" t="str">
        <f>+IFERROR(VLOOKUP($A39,Hoja6!$A$3:$O$1124,9,FALSE),"")</f>
        <v/>
      </c>
      <c r="F39" s="135" t="str">
        <f>+IFERROR(VLOOKUP($A39,Hoja6!$A$3:$O$1124,10,FALSE),"")</f>
        <v/>
      </c>
      <c r="G39" s="34" t="str">
        <f>+IFERROR(VLOOKUP($A39,Hoja6!$A$3:$O$1124,11,FALSE),"")</f>
        <v/>
      </c>
      <c r="H39" s="34" t="str">
        <f>+IFERROR(VLOOKUP($A39,Hoja6!$A$3:$O$1124,12,FALSE),"")</f>
        <v/>
      </c>
      <c r="I39" s="135" t="str">
        <f>+IFERROR(VLOOKUP($A39,Hoja6!$A$3:$O$1124,13,FALSE),"")</f>
        <v/>
      </c>
      <c r="J39" s="34" t="str">
        <f>+IFERROR(VLOOKUP($A39,Hoja6!$A$3:$O$1124,14,FALSE),"")</f>
        <v/>
      </c>
      <c r="K39" s="125" t="str">
        <f>+IFERROR(VLOOKUP($A39,Hoja6!$A$3:$O$1124,15,FALSE),"")</f>
        <v/>
      </c>
      <c r="L39" s="164" t="str">
        <f>+IFERROR(VLOOKUP($A39,Hoja6!$A$3:$P$1124,16,FALSE),"")</f>
        <v/>
      </c>
      <c r="M39" s="34" t="str">
        <f>+IFERROR(VLOOKUP($A39,Hoja6!$A$3:$Y$1124,17,FALSE),"")</f>
        <v/>
      </c>
      <c r="N39" s="125" t="str">
        <f>+IFERROR(VLOOKUP($A39,Hoja6!$A$3:$Y$1124,18,FALSE),"")</f>
        <v/>
      </c>
      <c r="O39" s="164" t="str">
        <f>+IFERROR(VLOOKUP($A39,Hoja6!$A$3:$Y$1124,19,FALSE),"")</f>
        <v/>
      </c>
      <c r="P39" s="34" t="str">
        <f>+IFERROR(VLOOKUP($A39,Hoja6!$A$3:$Y$1124,20,FALSE),"")</f>
        <v/>
      </c>
      <c r="Q39" s="125" t="str">
        <f>+IFERROR(VLOOKUP($A39,Hoja6!$A$3:$Y$1124,21,FALSE),"")</f>
        <v/>
      </c>
      <c r="R39" s="164" t="str">
        <f>+IFERROR(VLOOKUP($A39,Hoja6!$A$3:$Y$1124,22,FALSE),"")</f>
        <v/>
      </c>
      <c r="S39" s="34" t="str">
        <f>+IFERROR(VLOOKUP($A39,Hoja6!$A$3:$ZY$1124,23,FALSE),"")</f>
        <v/>
      </c>
      <c r="T39" s="125" t="str">
        <f>+IFERROR(VLOOKUP($A39,Hoja6!$A$3:$ZY$1124,24,FALSE),"")</f>
        <v/>
      </c>
      <c r="U39" s="273" t="str">
        <f>+IFERROR(VLOOKUP($A39,Hoja6!$A$3:$ZY$1124,25,FALSE),"")</f>
        <v/>
      </c>
    </row>
    <row r="40" spans="1:21" ht="15" x14ac:dyDescent="0.25">
      <c r="A40" s="121">
        <v>27</v>
      </c>
      <c r="B40" s="33" t="str">
        <f>+IFERROR(VLOOKUP($A40,Hoja6!$A$3:$O$1124,3,FALSE),"")</f>
        <v/>
      </c>
      <c r="C40" s="33" t="str">
        <f>+UPPER(IFERROR(VLOOKUP($A40,Hoja6!$A$3:$O$1124,4,FALSE),""))</f>
        <v/>
      </c>
      <c r="D40" s="34" t="str">
        <f>+IFERROR(VLOOKUP($A40,Hoja6!$A$3:$O$1124,8,FALSE),"")</f>
        <v/>
      </c>
      <c r="E40" s="34" t="str">
        <f>+IFERROR(VLOOKUP($A40,Hoja6!$A$3:$O$1124,9,FALSE),"")</f>
        <v/>
      </c>
      <c r="F40" s="135" t="str">
        <f>+IFERROR(VLOOKUP($A40,Hoja6!$A$3:$O$1124,10,FALSE),"")</f>
        <v/>
      </c>
      <c r="G40" s="34" t="str">
        <f>+IFERROR(VLOOKUP($A40,Hoja6!$A$3:$O$1124,11,FALSE),"")</f>
        <v/>
      </c>
      <c r="H40" s="34" t="str">
        <f>+IFERROR(VLOOKUP($A40,Hoja6!$A$3:$O$1124,12,FALSE),"")</f>
        <v/>
      </c>
      <c r="I40" s="135" t="str">
        <f>+IFERROR(VLOOKUP($A40,Hoja6!$A$3:$O$1124,13,FALSE),"")</f>
        <v/>
      </c>
      <c r="J40" s="34" t="str">
        <f>+IFERROR(VLOOKUP($A40,Hoja6!$A$3:$O$1124,14,FALSE),"")</f>
        <v/>
      </c>
      <c r="K40" s="125" t="str">
        <f>+IFERROR(VLOOKUP($A40,Hoja6!$A$3:$O$1124,15,FALSE),"")</f>
        <v/>
      </c>
      <c r="L40" s="164" t="str">
        <f>+IFERROR(VLOOKUP($A40,Hoja6!$A$3:$P$1124,16,FALSE),"")</f>
        <v/>
      </c>
      <c r="M40" s="34" t="str">
        <f>+IFERROR(VLOOKUP($A40,Hoja6!$A$3:$Y$1124,17,FALSE),"")</f>
        <v/>
      </c>
      <c r="N40" s="125" t="str">
        <f>+IFERROR(VLOOKUP($A40,Hoja6!$A$3:$Y$1124,18,FALSE),"")</f>
        <v/>
      </c>
      <c r="O40" s="164" t="str">
        <f>+IFERROR(VLOOKUP($A40,Hoja6!$A$3:$Y$1124,19,FALSE),"")</f>
        <v/>
      </c>
      <c r="P40" s="34" t="str">
        <f>+IFERROR(VLOOKUP($A40,Hoja6!$A$3:$Y$1124,20,FALSE),"")</f>
        <v/>
      </c>
      <c r="Q40" s="125" t="str">
        <f>+IFERROR(VLOOKUP($A40,Hoja6!$A$3:$Y$1124,21,FALSE),"")</f>
        <v/>
      </c>
      <c r="R40" s="164" t="str">
        <f>+IFERROR(VLOOKUP($A40,Hoja6!$A$3:$Y$1124,22,FALSE),"")</f>
        <v/>
      </c>
      <c r="S40" s="34" t="str">
        <f>+IFERROR(VLOOKUP($A40,Hoja6!$A$3:$ZY$1124,23,FALSE),"")</f>
        <v/>
      </c>
      <c r="T40" s="125" t="str">
        <f>+IFERROR(VLOOKUP($A40,Hoja6!$A$3:$ZY$1124,24,FALSE),"")</f>
        <v/>
      </c>
      <c r="U40" s="273" t="str">
        <f>+IFERROR(VLOOKUP($A40,Hoja6!$A$3:$ZY$1124,25,FALSE),"")</f>
        <v/>
      </c>
    </row>
    <row r="41" spans="1:21" ht="15" x14ac:dyDescent="0.25">
      <c r="A41" s="121">
        <v>28</v>
      </c>
      <c r="B41" s="33" t="str">
        <f>+IFERROR(VLOOKUP($A41,Hoja6!$A$3:$O$1124,3,FALSE),"")</f>
        <v/>
      </c>
      <c r="C41" s="33" t="str">
        <f>+UPPER(IFERROR(VLOOKUP($A41,Hoja6!$A$3:$O$1124,4,FALSE),""))</f>
        <v/>
      </c>
      <c r="D41" s="34" t="str">
        <f>+IFERROR(VLOOKUP($A41,Hoja6!$A$3:$O$1124,8,FALSE),"")</f>
        <v/>
      </c>
      <c r="E41" s="34" t="str">
        <f>+IFERROR(VLOOKUP($A41,Hoja6!$A$3:$O$1124,9,FALSE),"")</f>
        <v/>
      </c>
      <c r="F41" s="135" t="str">
        <f>+IFERROR(VLOOKUP($A41,Hoja6!$A$3:$O$1124,10,FALSE),"")</f>
        <v/>
      </c>
      <c r="G41" s="34" t="str">
        <f>+IFERROR(VLOOKUP($A41,Hoja6!$A$3:$O$1124,11,FALSE),"")</f>
        <v/>
      </c>
      <c r="H41" s="34" t="str">
        <f>+IFERROR(VLOOKUP($A41,Hoja6!$A$3:$O$1124,12,FALSE),"")</f>
        <v/>
      </c>
      <c r="I41" s="135" t="str">
        <f>+IFERROR(VLOOKUP($A41,Hoja6!$A$3:$O$1124,13,FALSE),"")</f>
        <v/>
      </c>
      <c r="J41" s="34" t="str">
        <f>+IFERROR(VLOOKUP($A41,Hoja6!$A$3:$O$1124,14,FALSE),"")</f>
        <v/>
      </c>
      <c r="K41" s="125" t="str">
        <f>+IFERROR(VLOOKUP($A41,Hoja6!$A$3:$O$1124,15,FALSE),"")</f>
        <v/>
      </c>
      <c r="L41" s="164" t="str">
        <f>+IFERROR(VLOOKUP($A41,Hoja6!$A$3:$P$1124,16,FALSE),"")</f>
        <v/>
      </c>
      <c r="M41" s="34" t="str">
        <f>+IFERROR(VLOOKUP($A41,Hoja6!$A$3:$Y$1124,17,FALSE),"")</f>
        <v/>
      </c>
      <c r="N41" s="125" t="str">
        <f>+IFERROR(VLOOKUP($A41,Hoja6!$A$3:$Y$1124,18,FALSE),"")</f>
        <v/>
      </c>
      <c r="O41" s="164" t="str">
        <f>+IFERROR(VLOOKUP($A41,Hoja6!$A$3:$Y$1124,19,FALSE),"")</f>
        <v/>
      </c>
      <c r="P41" s="34" t="str">
        <f>+IFERROR(VLOOKUP($A41,Hoja6!$A$3:$Y$1124,20,FALSE),"")</f>
        <v/>
      </c>
      <c r="Q41" s="125" t="str">
        <f>+IFERROR(VLOOKUP($A41,Hoja6!$A$3:$Y$1124,21,FALSE),"")</f>
        <v/>
      </c>
      <c r="R41" s="164" t="str">
        <f>+IFERROR(VLOOKUP($A41,Hoja6!$A$3:$Y$1124,22,FALSE),"")</f>
        <v/>
      </c>
      <c r="S41" s="34" t="str">
        <f>+IFERROR(VLOOKUP($A41,Hoja6!$A$3:$ZY$1124,23,FALSE),"")</f>
        <v/>
      </c>
      <c r="T41" s="125" t="str">
        <f>+IFERROR(VLOOKUP($A41,Hoja6!$A$3:$ZY$1124,24,FALSE),"")</f>
        <v/>
      </c>
      <c r="U41" s="273" t="str">
        <f>+IFERROR(VLOOKUP($A41,Hoja6!$A$3:$ZY$1124,25,FALSE),"")</f>
        <v/>
      </c>
    </row>
    <row r="42" spans="1:21" ht="15" x14ac:dyDescent="0.25">
      <c r="A42" s="121">
        <v>29</v>
      </c>
      <c r="B42" s="33" t="str">
        <f>+IFERROR(VLOOKUP($A42,Hoja6!$A$3:$O$1124,3,FALSE),"")</f>
        <v/>
      </c>
      <c r="C42" s="33" t="str">
        <f>+UPPER(IFERROR(VLOOKUP($A42,Hoja6!$A$3:$O$1124,4,FALSE),""))</f>
        <v/>
      </c>
      <c r="D42" s="34" t="str">
        <f>+IFERROR(VLOOKUP($A42,Hoja6!$A$3:$O$1124,8,FALSE),"")</f>
        <v/>
      </c>
      <c r="E42" s="34" t="str">
        <f>+IFERROR(VLOOKUP($A42,Hoja6!$A$3:$O$1124,9,FALSE),"")</f>
        <v/>
      </c>
      <c r="F42" s="135" t="str">
        <f>+IFERROR(VLOOKUP($A42,Hoja6!$A$3:$O$1124,10,FALSE),"")</f>
        <v/>
      </c>
      <c r="G42" s="34" t="str">
        <f>+IFERROR(VLOOKUP($A42,Hoja6!$A$3:$O$1124,11,FALSE),"")</f>
        <v/>
      </c>
      <c r="H42" s="34" t="str">
        <f>+IFERROR(VLOOKUP($A42,Hoja6!$A$3:$O$1124,12,FALSE),"")</f>
        <v/>
      </c>
      <c r="I42" s="135" t="str">
        <f>+IFERROR(VLOOKUP($A42,Hoja6!$A$3:$O$1124,13,FALSE),"")</f>
        <v/>
      </c>
      <c r="J42" s="34" t="str">
        <f>+IFERROR(VLOOKUP($A42,Hoja6!$A$3:$O$1124,14,FALSE),"")</f>
        <v/>
      </c>
      <c r="K42" s="125" t="str">
        <f>+IFERROR(VLOOKUP($A42,Hoja6!$A$3:$O$1124,15,FALSE),"")</f>
        <v/>
      </c>
      <c r="L42" s="164" t="str">
        <f>+IFERROR(VLOOKUP($A42,Hoja6!$A$3:$P$1124,16,FALSE),"")</f>
        <v/>
      </c>
      <c r="M42" s="34" t="str">
        <f>+IFERROR(VLOOKUP($A42,Hoja6!$A$3:$Y$1124,17,FALSE),"")</f>
        <v/>
      </c>
      <c r="N42" s="125" t="str">
        <f>+IFERROR(VLOOKUP($A42,Hoja6!$A$3:$Y$1124,18,FALSE),"")</f>
        <v/>
      </c>
      <c r="O42" s="164" t="str">
        <f>+IFERROR(VLOOKUP($A42,Hoja6!$A$3:$Y$1124,19,FALSE),"")</f>
        <v/>
      </c>
      <c r="P42" s="34" t="str">
        <f>+IFERROR(VLOOKUP($A42,Hoja6!$A$3:$Y$1124,20,FALSE),"")</f>
        <v/>
      </c>
      <c r="Q42" s="125" t="str">
        <f>+IFERROR(VLOOKUP($A42,Hoja6!$A$3:$Y$1124,21,FALSE),"")</f>
        <v/>
      </c>
      <c r="R42" s="164" t="str">
        <f>+IFERROR(VLOOKUP($A42,Hoja6!$A$3:$Y$1124,22,FALSE),"")</f>
        <v/>
      </c>
      <c r="S42" s="34" t="str">
        <f>+IFERROR(VLOOKUP($A42,Hoja6!$A$3:$ZY$1124,23,FALSE),"")</f>
        <v/>
      </c>
      <c r="T42" s="125" t="str">
        <f>+IFERROR(VLOOKUP($A42,Hoja6!$A$3:$ZY$1124,24,FALSE),"")</f>
        <v/>
      </c>
      <c r="U42" s="273" t="str">
        <f>+IFERROR(VLOOKUP($A42,Hoja6!$A$3:$ZY$1124,25,FALSE),"")</f>
        <v/>
      </c>
    </row>
    <row r="43" spans="1:21" ht="15" x14ac:dyDescent="0.25">
      <c r="A43" s="121">
        <v>30</v>
      </c>
      <c r="B43" s="33" t="str">
        <f>+IFERROR(VLOOKUP($A43,Hoja6!$A$3:$O$1124,3,FALSE),"")</f>
        <v/>
      </c>
      <c r="C43" s="33" t="str">
        <f>+UPPER(IFERROR(VLOOKUP($A43,Hoja6!$A$3:$O$1124,4,FALSE),""))</f>
        <v/>
      </c>
      <c r="D43" s="34" t="str">
        <f>+IFERROR(VLOOKUP($A43,Hoja6!$A$3:$O$1124,8,FALSE),"")</f>
        <v/>
      </c>
      <c r="E43" s="34" t="str">
        <f>+IFERROR(VLOOKUP($A43,Hoja6!$A$3:$O$1124,9,FALSE),"")</f>
        <v/>
      </c>
      <c r="F43" s="135" t="str">
        <f>+IFERROR(VLOOKUP($A43,Hoja6!$A$3:$O$1124,10,FALSE),"")</f>
        <v/>
      </c>
      <c r="G43" s="34" t="str">
        <f>+IFERROR(VLOOKUP($A43,Hoja6!$A$3:$O$1124,11,FALSE),"")</f>
        <v/>
      </c>
      <c r="H43" s="34" t="str">
        <f>+IFERROR(VLOOKUP($A43,Hoja6!$A$3:$O$1124,12,FALSE),"")</f>
        <v/>
      </c>
      <c r="I43" s="135" t="str">
        <f>+IFERROR(VLOOKUP($A43,Hoja6!$A$3:$O$1124,13,FALSE),"")</f>
        <v/>
      </c>
      <c r="J43" s="34" t="str">
        <f>+IFERROR(VLOOKUP($A43,Hoja6!$A$3:$O$1124,14,FALSE),"")</f>
        <v/>
      </c>
      <c r="K43" s="125" t="str">
        <f>+IFERROR(VLOOKUP($A43,Hoja6!$A$3:$O$1124,15,FALSE),"")</f>
        <v/>
      </c>
      <c r="L43" s="164" t="str">
        <f>+IFERROR(VLOOKUP($A43,Hoja6!$A$3:$P$1124,16,FALSE),"")</f>
        <v/>
      </c>
      <c r="M43" s="34" t="str">
        <f>+IFERROR(VLOOKUP($A43,Hoja6!$A$3:$Y$1124,17,FALSE),"")</f>
        <v/>
      </c>
      <c r="N43" s="125" t="str">
        <f>+IFERROR(VLOOKUP($A43,Hoja6!$A$3:$Y$1124,18,FALSE),"")</f>
        <v/>
      </c>
      <c r="O43" s="164" t="str">
        <f>+IFERROR(VLOOKUP($A43,Hoja6!$A$3:$Y$1124,19,FALSE),"")</f>
        <v/>
      </c>
      <c r="P43" s="34" t="str">
        <f>+IFERROR(VLOOKUP($A43,Hoja6!$A$3:$Y$1124,20,FALSE),"")</f>
        <v/>
      </c>
      <c r="Q43" s="125" t="str">
        <f>+IFERROR(VLOOKUP($A43,Hoja6!$A$3:$Y$1124,21,FALSE),"")</f>
        <v/>
      </c>
      <c r="R43" s="164" t="str">
        <f>+IFERROR(VLOOKUP($A43,Hoja6!$A$3:$Y$1124,22,FALSE),"")</f>
        <v/>
      </c>
      <c r="S43" s="34" t="str">
        <f>+IFERROR(VLOOKUP($A43,Hoja6!$A$3:$ZY$1124,23,FALSE),"")</f>
        <v/>
      </c>
      <c r="T43" s="125" t="str">
        <f>+IFERROR(VLOOKUP($A43,Hoja6!$A$3:$ZY$1124,24,FALSE),"")</f>
        <v/>
      </c>
      <c r="U43" s="273" t="str">
        <f>+IFERROR(VLOOKUP($A43,Hoja6!$A$3:$ZY$1124,25,FALSE),"")</f>
        <v/>
      </c>
    </row>
    <row r="44" spans="1:21" ht="15" x14ac:dyDescent="0.25">
      <c r="A44" s="121">
        <v>31</v>
      </c>
      <c r="B44" s="33" t="str">
        <f>+IFERROR(VLOOKUP($A44,Hoja6!$A$3:$O$1124,3,FALSE),"")</f>
        <v/>
      </c>
      <c r="C44" s="33" t="str">
        <f>+UPPER(IFERROR(VLOOKUP($A44,Hoja6!$A$3:$O$1124,4,FALSE),""))</f>
        <v/>
      </c>
      <c r="D44" s="34" t="str">
        <f>+IFERROR(VLOOKUP($A44,Hoja6!$A$3:$O$1124,8,FALSE),"")</f>
        <v/>
      </c>
      <c r="E44" s="34" t="str">
        <f>+IFERROR(VLOOKUP($A44,Hoja6!$A$3:$O$1124,9,FALSE),"")</f>
        <v/>
      </c>
      <c r="F44" s="135" t="str">
        <f>+IFERROR(VLOOKUP($A44,Hoja6!$A$3:$O$1124,10,FALSE),"")</f>
        <v/>
      </c>
      <c r="G44" s="34" t="str">
        <f>+IFERROR(VLOOKUP($A44,Hoja6!$A$3:$O$1124,11,FALSE),"")</f>
        <v/>
      </c>
      <c r="H44" s="34" t="str">
        <f>+IFERROR(VLOOKUP($A44,Hoja6!$A$3:$O$1124,12,FALSE),"")</f>
        <v/>
      </c>
      <c r="I44" s="135" t="str">
        <f>+IFERROR(VLOOKUP($A44,Hoja6!$A$3:$O$1124,13,FALSE),"")</f>
        <v/>
      </c>
      <c r="J44" s="34" t="str">
        <f>+IFERROR(VLOOKUP($A44,Hoja6!$A$3:$O$1124,14,FALSE),"")</f>
        <v/>
      </c>
      <c r="K44" s="125" t="str">
        <f>+IFERROR(VLOOKUP($A44,Hoja6!$A$3:$O$1124,15,FALSE),"")</f>
        <v/>
      </c>
      <c r="L44" s="164" t="str">
        <f>+IFERROR(VLOOKUP($A44,Hoja6!$A$3:$P$1124,16,FALSE),"")</f>
        <v/>
      </c>
      <c r="M44" s="34" t="str">
        <f>+IFERROR(VLOOKUP($A44,Hoja6!$A$3:$Y$1124,17,FALSE),"")</f>
        <v/>
      </c>
      <c r="N44" s="125" t="str">
        <f>+IFERROR(VLOOKUP($A44,Hoja6!$A$3:$Y$1124,18,FALSE),"")</f>
        <v/>
      </c>
      <c r="O44" s="164" t="str">
        <f>+IFERROR(VLOOKUP($A44,Hoja6!$A$3:$Y$1124,19,FALSE),"")</f>
        <v/>
      </c>
      <c r="P44" s="34" t="str">
        <f>+IFERROR(VLOOKUP($A44,Hoja6!$A$3:$Y$1124,20,FALSE),"")</f>
        <v/>
      </c>
      <c r="Q44" s="125" t="str">
        <f>+IFERROR(VLOOKUP($A44,Hoja6!$A$3:$Y$1124,21,FALSE),"")</f>
        <v/>
      </c>
      <c r="R44" s="164" t="str">
        <f>+IFERROR(VLOOKUP($A44,Hoja6!$A$3:$Y$1124,22,FALSE),"")</f>
        <v/>
      </c>
      <c r="S44" s="34" t="str">
        <f>+IFERROR(VLOOKUP($A44,Hoja6!$A$3:$ZY$1124,23,FALSE),"")</f>
        <v/>
      </c>
      <c r="T44" s="125" t="str">
        <f>+IFERROR(VLOOKUP($A44,Hoja6!$A$3:$ZY$1124,24,FALSE),"")</f>
        <v/>
      </c>
      <c r="U44" s="273" t="str">
        <f>+IFERROR(VLOOKUP($A44,Hoja6!$A$3:$ZY$1124,25,FALSE),"")</f>
        <v/>
      </c>
    </row>
    <row r="45" spans="1:21" ht="15" x14ac:dyDescent="0.25">
      <c r="A45" s="121">
        <v>32</v>
      </c>
      <c r="B45" s="33" t="str">
        <f>+IFERROR(VLOOKUP($A45,Hoja6!$A$3:$O$1124,3,FALSE),"")</f>
        <v/>
      </c>
      <c r="C45" s="33" t="str">
        <f>+UPPER(IFERROR(VLOOKUP($A45,Hoja6!$A$3:$O$1124,4,FALSE),""))</f>
        <v/>
      </c>
      <c r="D45" s="34" t="str">
        <f>+IFERROR(VLOOKUP($A45,Hoja6!$A$3:$O$1124,8,FALSE),"")</f>
        <v/>
      </c>
      <c r="E45" s="34" t="str">
        <f>+IFERROR(VLOOKUP($A45,Hoja6!$A$3:$O$1124,9,FALSE),"")</f>
        <v/>
      </c>
      <c r="F45" s="135" t="str">
        <f>+IFERROR(VLOOKUP($A45,Hoja6!$A$3:$O$1124,10,FALSE),"")</f>
        <v/>
      </c>
      <c r="G45" s="34" t="str">
        <f>+IFERROR(VLOOKUP($A45,Hoja6!$A$3:$O$1124,11,FALSE),"")</f>
        <v/>
      </c>
      <c r="H45" s="34" t="str">
        <f>+IFERROR(VLOOKUP($A45,Hoja6!$A$3:$O$1124,12,FALSE),"")</f>
        <v/>
      </c>
      <c r="I45" s="135" t="str">
        <f>+IFERROR(VLOOKUP($A45,Hoja6!$A$3:$O$1124,13,FALSE),"")</f>
        <v/>
      </c>
      <c r="J45" s="34" t="str">
        <f>+IFERROR(VLOOKUP($A45,Hoja6!$A$3:$O$1124,14,FALSE),"")</f>
        <v/>
      </c>
      <c r="K45" s="125" t="str">
        <f>+IFERROR(VLOOKUP($A45,Hoja6!$A$3:$O$1124,15,FALSE),"")</f>
        <v/>
      </c>
      <c r="L45" s="164" t="str">
        <f>+IFERROR(VLOOKUP($A45,Hoja6!$A$3:$P$1124,16,FALSE),"")</f>
        <v/>
      </c>
      <c r="M45" s="34" t="str">
        <f>+IFERROR(VLOOKUP($A45,Hoja6!$A$3:$Y$1124,17,FALSE),"")</f>
        <v/>
      </c>
      <c r="N45" s="125" t="str">
        <f>+IFERROR(VLOOKUP($A45,Hoja6!$A$3:$Y$1124,18,FALSE),"")</f>
        <v/>
      </c>
      <c r="O45" s="164" t="str">
        <f>+IFERROR(VLOOKUP($A45,Hoja6!$A$3:$Y$1124,19,FALSE),"")</f>
        <v/>
      </c>
      <c r="P45" s="34" t="str">
        <f>+IFERROR(VLOOKUP($A45,Hoja6!$A$3:$Y$1124,20,FALSE),"")</f>
        <v/>
      </c>
      <c r="Q45" s="125" t="str">
        <f>+IFERROR(VLOOKUP($A45,Hoja6!$A$3:$Y$1124,21,FALSE),"")</f>
        <v/>
      </c>
      <c r="R45" s="164" t="str">
        <f>+IFERROR(VLOOKUP($A45,Hoja6!$A$3:$Y$1124,22,FALSE),"")</f>
        <v/>
      </c>
      <c r="S45" s="34" t="str">
        <f>+IFERROR(VLOOKUP($A45,Hoja6!$A$3:$ZY$1124,23,FALSE),"")</f>
        <v/>
      </c>
      <c r="T45" s="125" t="str">
        <f>+IFERROR(VLOOKUP($A45,Hoja6!$A$3:$ZY$1124,24,FALSE),"")</f>
        <v/>
      </c>
      <c r="U45" s="273" t="str">
        <f>+IFERROR(VLOOKUP($A45,Hoja6!$A$3:$ZY$1124,25,FALSE),"")</f>
        <v/>
      </c>
    </row>
    <row r="46" spans="1:21" ht="15" x14ac:dyDescent="0.25">
      <c r="A46" s="121">
        <v>33</v>
      </c>
      <c r="B46" s="33" t="str">
        <f>+IFERROR(VLOOKUP($A46,Hoja6!$A$3:$O$1124,3,FALSE),"")</f>
        <v/>
      </c>
      <c r="C46" s="33" t="str">
        <f>+UPPER(IFERROR(VLOOKUP($A46,Hoja6!$A$3:$O$1124,4,FALSE),""))</f>
        <v/>
      </c>
      <c r="D46" s="34" t="str">
        <f>+IFERROR(VLOOKUP($A46,Hoja6!$A$3:$O$1124,8,FALSE),"")</f>
        <v/>
      </c>
      <c r="E46" s="34" t="str">
        <f>+IFERROR(VLOOKUP($A46,Hoja6!$A$3:$O$1124,9,FALSE),"")</f>
        <v/>
      </c>
      <c r="F46" s="135" t="str">
        <f>+IFERROR(VLOOKUP($A46,Hoja6!$A$3:$O$1124,10,FALSE),"")</f>
        <v/>
      </c>
      <c r="G46" s="34" t="str">
        <f>+IFERROR(VLOOKUP($A46,Hoja6!$A$3:$O$1124,11,FALSE),"")</f>
        <v/>
      </c>
      <c r="H46" s="34" t="str">
        <f>+IFERROR(VLOOKUP($A46,Hoja6!$A$3:$O$1124,12,FALSE),"")</f>
        <v/>
      </c>
      <c r="I46" s="135" t="str">
        <f>+IFERROR(VLOOKUP($A46,Hoja6!$A$3:$O$1124,13,FALSE),"")</f>
        <v/>
      </c>
      <c r="J46" s="34" t="str">
        <f>+IFERROR(VLOOKUP($A46,Hoja6!$A$3:$O$1124,14,FALSE),"")</f>
        <v/>
      </c>
      <c r="K46" s="125" t="str">
        <f>+IFERROR(VLOOKUP($A46,Hoja6!$A$3:$O$1124,15,FALSE),"")</f>
        <v/>
      </c>
      <c r="L46" s="164" t="str">
        <f>+IFERROR(VLOOKUP($A46,Hoja6!$A$3:$P$1124,16,FALSE),"")</f>
        <v/>
      </c>
      <c r="M46" s="34" t="str">
        <f>+IFERROR(VLOOKUP($A46,Hoja6!$A$3:$Y$1124,17,FALSE),"")</f>
        <v/>
      </c>
      <c r="N46" s="125" t="str">
        <f>+IFERROR(VLOOKUP($A46,Hoja6!$A$3:$Y$1124,18,FALSE),"")</f>
        <v/>
      </c>
      <c r="O46" s="164" t="str">
        <f>+IFERROR(VLOOKUP($A46,Hoja6!$A$3:$Y$1124,19,FALSE),"")</f>
        <v/>
      </c>
      <c r="P46" s="34" t="str">
        <f>+IFERROR(VLOOKUP($A46,Hoja6!$A$3:$Y$1124,20,FALSE),"")</f>
        <v/>
      </c>
      <c r="Q46" s="125" t="str">
        <f>+IFERROR(VLOOKUP($A46,Hoja6!$A$3:$Y$1124,21,FALSE),"")</f>
        <v/>
      </c>
      <c r="R46" s="164" t="str">
        <f>+IFERROR(VLOOKUP($A46,Hoja6!$A$3:$Y$1124,22,FALSE),"")</f>
        <v/>
      </c>
      <c r="S46" s="34" t="str">
        <f>+IFERROR(VLOOKUP($A46,Hoja6!$A$3:$ZY$1124,23,FALSE),"")</f>
        <v/>
      </c>
      <c r="T46" s="125" t="str">
        <f>+IFERROR(VLOOKUP($A46,Hoja6!$A$3:$ZY$1124,24,FALSE),"")</f>
        <v/>
      </c>
      <c r="U46" s="273" t="str">
        <f>+IFERROR(VLOOKUP($A46,Hoja6!$A$3:$ZY$1124,25,FALSE),"")</f>
        <v/>
      </c>
    </row>
    <row r="47" spans="1:21" ht="15" x14ac:dyDescent="0.25">
      <c r="A47" s="121">
        <v>34</v>
      </c>
      <c r="B47" s="33" t="str">
        <f>+IFERROR(VLOOKUP($A47,Hoja6!$A$3:$O$1124,3,FALSE),"")</f>
        <v/>
      </c>
      <c r="C47" s="33" t="str">
        <f>+UPPER(IFERROR(VLOOKUP($A47,Hoja6!$A$3:$O$1124,4,FALSE),""))</f>
        <v/>
      </c>
      <c r="D47" s="34" t="str">
        <f>+IFERROR(VLOOKUP($A47,Hoja6!$A$3:$O$1124,8,FALSE),"")</f>
        <v/>
      </c>
      <c r="E47" s="34" t="str">
        <f>+IFERROR(VLOOKUP($A47,Hoja6!$A$3:$O$1124,9,FALSE),"")</f>
        <v/>
      </c>
      <c r="F47" s="135" t="str">
        <f>+IFERROR(VLOOKUP($A47,Hoja6!$A$3:$O$1124,10,FALSE),"")</f>
        <v/>
      </c>
      <c r="G47" s="34" t="str">
        <f>+IFERROR(VLOOKUP($A47,Hoja6!$A$3:$O$1124,11,FALSE),"")</f>
        <v/>
      </c>
      <c r="H47" s="34" t="str">
        <f>+IFERROR(VLOOKUP($A47,Hoja6!$A$3:$O$1124,12,FALSE),"")</f>
        <v/>
      </c>
      <c r="I47" s="135" t="str">
        <f>+IFERROR(VLOOKUP($A47,Hoja6!$A$3:$O$1124,13,FALSE),"")</f>
        <v/>
      </c>
      <c r="J47" s="34" t="str">
        <f>+IFERROR(VLOOKUP($A47,Hoja6!$A$3:$O$1124,14,FALSE),"")</f>
        <v/>
      </c>
      <c r="K47" s="125" t="str">
        <f>+IFERROR(VLOOKUP($A47,Hoja6!$A$3:$O$1124,15,FALSE),"")</f>
        <v/>
      </c>
      <c r="L47" s="164" t="str">
        <f>+IFERROR(VLOOKUP($A47,Hoja6!$A$3:$P$1124,16,FALSE),"")</f>
        <v/>
      </c>
      <c r="M47" s="34" t="str">
        <f>+IFERROR(VLOOKUP($A47,Hoja6!$A$3:$Y$1124,17,FALSE),"")</f>
        <v/>
      </c>
      <c r="N47" s="125" t="str">
        <f>+IFERROR(VLOOKUP($A47,Hoja6!$A$3:$Y$1124,18,FALSE),"")</f>
        <v/>
      </c>
      <c r="O47" s="164" t="str">
        <f>+IFERROR(VLOOKUP($A47,Hoja6!$A$3:$Y$1124,19,FALSE),"")</f>
        <v/>
      </c>
      <c r="P47" s="34" t="str">
        <f>+IFERROR(VLOOKUP($A47,Hoja6!$A$3:$Y$1124,20,FALSE),"")</f>
        <v/>
      </c>
      <c r="Q47" s="125" t="str">
        <f>+IFERROR(VLOOKUP($A47,Hoja6!$A$3:$Y$1124,21,FALSE),"")</f>
        <v/>
      </c>
      <c r="R47" s="164" t="str">
        <f>+IFERROR(VLOOKUP($A47,Hoja6!$A$3:$Y$1124,22,FALSE),"")</f>
        <v/>
      </c>
      <c r="S47" s="34" t="str">
        <f>+IFERROR(VLOOKUP($A47,Hoja6!$A$3:$ZY$1124,23,FALSE),"")</f>
        <v/>
      </c>
      <c r="T47" s="125" t="str">
        <f>+IFERROR(VLOOKUP($A47,Hoja6!$A$3:$ZY$1124,24,FALSE),"")</f>
        <v/>
      </c>
      <c r="U47" s="273" t="str">
        <f>+IFERROR(VLOOKUP($A47,Hoja6!$A$3:$ZY$1124,25,FALSE),"")</f>
        <v/>
      </c>
    </row>
    <row r="48" spans="1:21" ht="15" x14ac:dyDescent="0.25">
      <c r="A48" s="121">
        <v>35</v>
      </c>
      <c r="B48" s="33" t="str">
        <f>+IFERROR(VLOOKUP($A48,Hoja6!$A$3:$O$1124,3,FALSE),"")</f>
        <v/>
      </c>
      <c r="C48" s="33" t="str">
        <f>+UPPER(IFERROR(VLOOKUP($A48,Hoja6!$A$3:$O$1124,4,FALSE),""))</f>
        <v/>
      </c>
      <c r="D48" s="34" t="str">
        <f>+IFERROR(VLOOKUP($A48,Hoja6!$A$3:$O$1124,8,FALSE),"")</f>
        <v/>
      </c>
      <c r="E48" s="34" t="str">
        <f>+IFERROR(VLOOKUP($A48,Hoja6!$A$3:$O$1124,9,FALSE),"")</f>
        <v/>
      </c>
      <c r="F48" s="135" t="str">
        <f>+IFERROR(VLOOKUP($A48,Hoja6!$A$3:$O$1124,10,FALSE),"")</f>
        <v/>
      </c>
      <c r="G48" s="34" t="str">
        <f>+IFERROR(VLOOKUP($A48,Hoja6!$A$3:$O$1124,11,FALSE),"")</f>
        <v/>
      </c>
      <c r="H48" s="34" t="str">
        <f>+IFERROR(VLOOKUP($A48,Hoja6!$A$3:$O$1124,12,FALSE),"")</f>
        <v/>
      </c>
      <c r="I48" s="135" t="str">
        <f>+IFERROR(VLOOKUP($A48,Hoja6!$A$3:$O$1124,13,FALSE),"")</f>
        <v/>
      </c>
      <c r="J48" s="34" t="str">
        <f>+IFERROR(VLOOKUP($A48,Hoja6!$A$3:$O$1124,14,FALSE),"")</f>
        <v/>
      </c>
      <c r="K48" s="125" t="str">
        <f>+IFERROR(VLOOKUP($A48,Hoja6!$A$3:$O$1124,15,FALSE),"")</f>
        <v/>
      </c>
      <c r="L48" s="164" t="str">
        <f>+IFERROR(VLOOKUP($A48,Hoja6!$A$3:$P$1124,16,FALSE),"")</f>
        <v/>
      </c>
      <c r="M48" s="34" t="str">
        <f>+IFERROR(VLOOKUP($A48,Hoja6!$A$3:$Y$1124,17,FALSE),"")</f>
        <v/>
      </c>
      <c r="N48" s="125" t="str">
        <f>+IFERROR(VLOOKUP($A48,Hoja6!$A$3:$Y$1124,18,FALSE),"")</f>
        <v/>
      </c>
      <c r="O48" s="164" t="str">
        <f>+IFERROR(VLOOKUP($A48,Hoja6!$A$3:$Y$1124,19,FALSE),"")</f>
        <v/>
      </c>
      <c r="P48" s="34" t="str">
        <f>+IFERROR(VLOOKUP($A48,Hoja6!$A$3:$Y$1124,20,FALSE),"")</f>
        <v/>
      </c>
      <c r="Q48" s="125" t="str">
        <f>+IFERROR(VLOOKUP($A48,Hoja6!$A$3:$Y$1124,21,FALSE),"")</f>
        <v/>
      </c>
      <c r="R48" s="164" t="str">
        <f>+IFERROR(VLOOKUP($A48,Hoja6!$A$3:$Y$1124,22,FALSE),"")</f>
        <v/>
      </c>
      <c r="S48" s="34" t="str">
        <f>+IFERROR(VLOOKUP($A48,Hoja6!$A$3:$ZY$1124,23,FALSE),"")</f>
        <v/>
      </c>
      <c r="T48" s="125" t="str">
        <f>+IFERROR(VLOOKUP($A48,Hoja6!$A$3:$ZY$1124,24,FALSE),"")</f>
        <v/>
      </c>
      <c r="U48" s="273" t="str">
        <f>+IFERROR(VLOOKUP($A48,Hoja6!$A$3:$ZY$1124,25,FALSE),"")</f>
        <v/>
      </c>
    </row>
    <row r="49" spans="1:21" ht="15" x14ac:dyDescent="0.25">
      <c r="A49" s="121">
        <v>36</v>
      </c>
      <c r="B49" s="33" t="str">
        <f>+IFERROR(VLOOKUP($A49,Hoja6!$A$3:$O$1124,3,FALSE),"")</f>
        <v/>
      </c>
      <c r="C49" s="33" t="str">
        <f>+UPPER(IFERROR(VLOOKUP($A49,Hoja6!$A$3:$O$1124,4,FALSE),""))</f>
        <v/>
      </c>
      <c r="D49" s="34" t="str">
        <f>+IFERROR(VLOOKUP($A49,Hoja6!$A$3:$O$1124,8,FALSE),"")</f>
        <v/>
      </c>
      <c r="E49" s="34" t="str">
        <f>+IFERROR(VLOOKUP($A49,Hoja6!$A$3:$O$1124,9,FALSE),"")</f>
        <v/>
      </c>
      <c r="F49" s="135" t="str">
        <f>+IFERROR(VLOOKUP($A49,Hoja6!$A$3:$O$1124,10,FALSE),"")</f>
        <v/>
      </c>
      <c r="G49" s="34" t="str">
        <f>+IFERROR(VLOOKUP($A49,Hoja6!$A$3:$O$1124,11,FALSE),"")</f>
        <v/>
      </c>
      <c r="H49" s="34" t="str">
        <f>+IFERROR(VLOOKUP($A49,Hoja6!$A$3:$O$1124,12,FALSE),"")</f>
        <v/>
      </c>
      <c r="I49" s="135" t="str">
        <f>+IFERROR(VLOOKUP($A49,Hoja6!$A$3:$O$1124,13,FALSE),"")</f>
        <v/>
      </c>
      <c r="J49" s="34" t="str">
        <f>+IFERROR(VLOOKUP($A49,Hoja6!$A$3:$O$1124,14,FALSE),"")</f>
        <v/>
      </c>
      <c r="K49" s="125" t="str">
        <f>+IFERROR(VLOOKUP($A49,Hoja6!$A$3:$O$1124,15,FALSE),"")</f>
        <v/>
      </c>
      <c r="L49" s="164" t="str">
        <f>+IFERROR(VLOOKUP($A49,Hoja6!$A$3:$P$1124,16,FALSE),"")</f>
        <v/>
      </c>
      <c r="M49" s="34" t="str">
        <f>+IFERROR(VLOOKUP($A49,Hoja6!$A$3:$Y$1124,17,FALSE),"")</f>
        <v/>
      </c>
      <c r="N49" s="125" t="str">
        <f>+IFERROR(VLOOKUP($A49,Hoja6!$A$3:$Y$1124,18,FALSE),"")</f>
        <v/>
      </c>
      <c r="O49" s="164" t="str">
        <f>+IFERROR(VLOOKUP($A49,Hoja6!$A$3:$Y$1124,19,FALSE),"")</f>
        <v/>
      </c>
      <c r="P49" s="34" t="str">
        <f>+IFERROR(VLOOKUP($A49,Hoja6!$A$3:$Y$1124,20,FALSE),"")</f>
        <v/>
      </c>
      <c r="Q49" s="125" t="str">
        <f>+IFERROR(VLOOKUP($A49,Hoja6!$A$3:$Y$1124,21,FALSE),"")</f>
        <v/>
      </c>
      <c r="R49" s="164" t="str">
        <f>+IFERROR(VLOOKUP($A49,Hoja6!$A$3:$Y$1124,22,FALSE),"")</f>
        <v/>
      </c>
      <c r="S49" s="34" t="str">
        <f>+IFERROR(VLOOKUP($A49,Hoja6!$A$3:$ZY$1124,23,FALSE),"")</f>
        <v/>
      </c>
      <c r="T49" s="125" t="str">
        <f>+IFERROR(VLOOKUP($A49,Hoja6!$A$3:$ZY$1124,24,FALSE),"")</f>
        <v/>
      </c>
      <c r="U49" s="273" t="str">
        <f>+IFERROR(VLOOKUP($A49,Hoja6!$A$3:$ZY$1124,25,FALSE),"")</f>
        <v/>
      </c>
    </row>
    <row r="50" spans="1:21" ht="15" x14ac:dyDescent="0.25">
      <c r="A50" s="121">
        <v>37</v>
      </c>
      <c r="B50" s="33" t="str">
        <f>+IFERROR(VLOOKUP($A50,Hoja6!$A$3:$O$1124,3,FALSE),"")</f>
        <v/>
      </c>
      <c r="C50" s="33" t="str">
        <f>+UPPER(IFERROR(VLOOKUP($A50,Hoja6!$A$3:$O$1124,4,FALSE),""))</f>
        <v/>
      </c>
      <c r="D50" s="34" t="str">
        <f>+IFERROR(VLOOKUP($A50,Hoja6!$A$3:$O$1124,8,FALSE),"")</f>
        <v/>
      </c>
      <c r="E50" s="34" t="str">
        <f>+IFERROR(VLOOKUP($A50,Hoja6!$A$3:$O$1124,9,FALSE),"")</f>
        <v/>
      </c>
      <c r="F50" s="135" t="str">
        <f>+IFERROR(VLOOKUP($A50,Hoja6!$A$3:$O$1124,10,FALSE),"")</f>
        <v/>
      </c>
      <c r="G50" s="34" t="str">
        <f>+IFERROR(VLOOKUP($A50,Hoja6!$A$3:$O$1124,11,FALSE),"")</f>
        <v/>
      </c>
      <c r="H50" s="34" t="str">
        <f>+IFERROR(VLOOKUP($A50,Hoja6!$A$3:$O$1124,12,FALSE),"")</f>
        <v/>
      </c>
      <c r="I50" s="135" t="str">
        <f>+IFERROR(VLOOKUP($A50,Hoja6!$A$3:$O$1124,13,FALSE),"")</f>
        <v/>
      </c>
      <c r="J50" s="34" t="str">
        <f>+IFERROR(VLOOKUP($A50,Hoja6!$A$3:$O$1124,14,FALSE),"")</f>
        <v/>
      </c>
      <c r="K50" s="125" t="str">
        <f>+IFERROR(VLOOKUP($A50,Hoja6!$A$3:$O$1124,15,FALSE),"")</f>
        <v/>
      </c>
      <c r="L50" s="164" t="str">
        <f>+IFERROR(VLOOKUP($A50,Hoja6!$A$3:$P$1124,16,FALSE),"")</f>
        <v/>
      </c>
      <c r="M50" s="34" t="str">
        <f>+IFERROR(VLOOKUP($A50,Hoja6!$A$3:$Y$1124,17,FALSE),"")</f>
        <v/>
      </c>
      <c r="N50" s="125" t="str">
        <f>+IFERROR(VLOOKUP($A50,Hoja6!$A$3:$Y$1124,18,FALSE),"")</f>
        <v/>
      </c>
      <c r="O50" s="164" t="str">
        <f>+IFERROR(VLOOKUP($A50,Hoja6!$A$3:$Y$1124,19,FALSE),"")</f>
        <v/>
      </c>
      <c r="P50" s="34" t="str">
        <f>+IFERROR(VLOOKUP($A50,Hoja6!$A$3:$Y$1124,20,FALSE),"")</f>
        <v/>
      </c>
      <c r="Q50" s="125" t="str">
        <f>+IFERROR(VLOOKUP($A50,Hoja6!$A$3:$Y$1124,21,FALSE),"")</f>
        <v/>
      </c>
      <c r="R50" s="164" t="str">
        <f>+IFERROR(VLOOKUP($A50,Hoja6!$A$3:$Y$1124,22,FALSE),"")</f>
        <v/>
      </c>
      <c r="S50" s="34" t="str">
        <f>+IFERROR(VLOOKUP($A50,Hoja6!$A$3:$ZY$1124,23,FALSE),"")</f>
        <v/>
      </c>
      <c r="T50" s="125" t="str">
        <f>+IFERROR(VLOOKUP($A50,Hoja6!$A$3:$ZY$1124,24,FALSE),"")</f>
        <v/>
      </c>
      <c r="U50" s="273" t="str">
        <f>+IFERROR(VLOOKUP($A50,Hoja6!$A$3:$ZY$1124,25,FALSE),"")</f>
        <v/>
      </c>
    </row>
    <row r="51" spans="1:21" ht="15" x14ac:dyDescent="0.25">
      <c r="A51" s="121">
        <v>38</v>
      </c>
      <c r="B51" s="33" t="str">
        <f>+IFERROR(VLOOKUP($A51,Hoja6!$A$3:$O$1124,3,FALSE),"")</f>
        <v/>
      </c>
      <c r="C51" s="33" t="str">
        <f>+UPPER(IFERROR(VLOOKUP($A51,Hoja6!$A$3:$O$1124,4,FALSE),""))</f>
        <v/>
      </c>
      <c r="D51" s="34" t="str">
        <f>+IFERROR(VLOOKUP($A51,Hoja6!$A$3:$O$1124,8,FALSE),"")</f>
        <v/>
      </c>
      <c r="E51" s="34" t="str">
        <f>+IFERROR(VLOOKUP($A51,Hoja6!$A$3:$O$1124,9,FALSE),"")</f>
        <v/>
      </c>
      <c r="F51" s="135" t="str">
        <f>+IFERROR(VLOOKUP($A51,Hoja6!$A$3:$O$1124,10,FALSE),"")</f>
        <v/>
      </c>
      <c r="G51" s="34" t="str">
        <f>+IFERROR(VLOOKUP($A51,Hoja6!$A$3:$O$1124,11,FALSE),"")</f>
        <v/>
      </c>
      <c r="H51" s="34" t="str">
        <f>+IFERROR(VLOOKUP($A51,Hoja6!$A$3:$O$1124,12,FALSE),"")</f>
        <v/>
      </c>
      <c r="I51" s="135" t="str">
        <f>+IFERROR(VLOOKUP($A51,Hoja6!$A$3:$O$1124,13,FALSE),"")</f>
        <v/>
      </c>
      <c r="J51" s="34" t="str">
        <f>+IFERROR(VLOOKUP($A51,Hoja6!$A$3:$O$1124,14,FALSE),"")</f>
        <v/>
      </c>
      <c r="K51" s="125" t="str">
        <f>+IFERROR(VLOOKUP($A51,Hoja6!$A$3:$O$1124,15,FALSE),"")</f>
        <v/>
      </c>
      <c r="L51" s="164" t="str">
        <f>+IFERROR(VLOOKUP($A51,Hoja6!$A$3:$P$1124,16,FALSE),"")</f>
        <v/>
      </c>
      <c r="M51" s="34" t="str">
        <f>+IFERROR(VLOOKUP($A51,Hoja6!$A$3:$Y$1124,17,FALSE),"")</f>
        <v/>
      </c>
      <c r="N51" s="125" t="str">
        <f>+IFERROR(VLOOKUP($A51,Hoja6!$A$3:$Y$1124,18,FALSE),"")</f>
        <v/>
      </c>
      <c r="O51" s="164" t="str">
        <f>+IFERROR(VLOOKUP($A51,Hoja6!$A$3:$Y$1124,19,FALSE),"")</f>
        <v/>
      </c>
      <c r="P51" s="34" t="str">
        <f>+IFERROR(VLOOKUP($A51,Hoja6!$A$3:$Y$1124,20,FALSE),"")</f>
        <v/>
      </c>
      <c r="Q51" s="125" t="str">
        <f>+IFERROR(VLOOKUP($A51,Hoja6!$A$3:$Y$1124,21,FALSE),"")</f>
        <v/>
      </c>
      <c r="R51" s="164" t="str">
        <f>+IFERROR(VLOOKUP($A51,Hoja6!$A$3:$Y$1124,22,FALSE),"")</f>
        <v/>
      </c>
      <c r="S51" s="34" t="str">
        <f>+IFERROR(VLOOKUP($A51,Hoja6!$A$3:$ZY$1124,23,FALSE),"")</f>
        <v/>
      </c>
      <c r="T51" s="125" t="str">
        <f>+IFERROR(VLOOKUP($A51,Hoja6!$A$3:$ZY$1124,24,FALSE),"")</f>
        <v/>
      </c>
      <c r="U51" s="273" t="str">
        <f>+IFERROR(VLOOKUP($A51,Hoja6!$A$3:$ZY$1124,25,FALSE),"")</f>
        <v/>
      </c>
    </row>
    <row r="52" spans="1:21" ht="15" x14ac:dyDescent="0.25">
      <c r="A52" s="121">
        <v>39</v>
      </c>
      <c r="B52" s="33" t="str">
        <f>+IFERROR(VLOOKUP($A52,Hoja6!$A$3:$O$1124,3,FALSE),"")</f>
        <v/>
      </c>
      <c r="C52" s="33" t="str">
        <f>+UPPER(IFERROR(VLOOKUP($A52,Hoja6!$A$3:$O$1124,4,FALSE),""))</f>
        <v/>
      </c>
      <c r="D52" s="34" t="str">
        <f>+IFERROR(VLOOKUP($A52,Hoja6!$A$3:$O$1124,8,FALSE),"")</f>
        <v/>
      </c>
      <c r="E52" s="34" t="str">
        <f>+IFERROR(VLOOKUP($A52,Hoja6!$A$3:$O$1124,9,FALSE),"")</f>
        <v/>
      </c>
      <c r="F52" s="135" t="str">
        <f>+IFERROR(VLOOKUP($A52,Hoja6!$A$3:$O$1124,10,FALSE),"")</f>
        <v/>
      </c>
      <c r="G52" s="34" t="str">
        <f>+IFERROR(VLOOKUP($A52,Hoja6!$A$3:$O$1124,11,FALSE),"")</f>
        <v/>
      </c>
      <c r="H52" s="34" t="str">
        <f>+IFERROR(VLOOKUP($A52,Hoja6!$A$3:$O$1124,12,FALSE),"")</f>
        <v/>
      </c>
      <c r="I52" s="135" t="str">
        <f>+IFERROR(VLOOKUP($A52,Hoja6!$A$3:$O$1124,13,FALSE),"")</f>
        <v/>
      </c>
      <c r="J52" s="34" t="str">
        <f>+IFERROR(VLOOKUP($A52,Hoja6!$A$3:$O$1124,14,FALSE),"")</f>
        <v/>
      </c>
      <c r="K52" s="125" t="str">
        <f>+IFERROR(VLOOKUP($A52,Hoja6!$A$3:$O$1124,15,FALSE),"")</f>
        <v/>
      </c>
      <c r="L52" s="164" t="str">
        <f>+IFERROR(VLOOKUP($A52,Hoja6!$A$3:$P$1124,16,FALSE),"")</f>
        <v/>
      </c>
      <c r="M52" s="34" t="str">
        <f>+IFERROR(VLOOKUP($A52,Hoja6!$A$3:$Y$1124,17,FALSE),"")</f>
        <v/>
      </c>
      <c r="N52" s="125" t="str">
        <f>+IFERROR(VLOOKUP($A52,Hoja6!$A$3:$Y$1124,18,FALSE),"")</f>
        <v/>
      </c>
      <c r="O52" s="164" t="str">
        <f>+IFERROR(VLOOKUP($A52,Hoja6!$A$3:$Y$1124,19,FALSE),"")</f>
        <v/>
      </c>
      <c r="P52" s="34" t="str">
        <f>+IFERROR(VLOOKUP($A52,Hoja6!$A$3:$Y$1124,20,FALSE),"")</f>
        <v/>
      </c>
      <c r="Q52" s="125" t="str">
        <f>+IFERROR(VLOOKUP($A52,Hoja6!$A$3:$Y$1124,21,FALSE),"")</f>
        <v/>
      </c>
      <c r="R52" s="164" t="str">
        <f>+IFERROR(VLOOKUP($A52,Hoja6!$A$3:$Y$1124,22,FALSE),"")</f>
        <v/>
      </c>
      <c r="S52" s="34" t="str">
        <f>+IFERROR(VLOOKUP($A52,Hoja6!$A$3:$ZY$1124,23,FALSE),"")</f>
        <v/>
      </c>
      <c r="T52" s="125" t="str">
        <f>+IFERROR(VLOOKUP($A52,Hoja6!$A$3:$ZY$1124,24,FALSE),"")</f>
        <v/>
      </c>
      <c r="U52" s="273" t="str">
        <f>+IFERROR(VLOOKUP($A52,Hoja6!$A$3:$ZY$1124,25,FALSE),"")</f>
        <v/>
      </c>
    </row>
    <row r="53" spans="1:21" ht="15" x14ac:dyDescent="0.25">
      <c r="A53" s="121">
        <v>40</v>
      </c>
      <c r="B53" s="33" t="str">
        <f>+IFERROR(VLOOKUP($A53,Hoja6!$A$3:$O$1124,3,FALSE),"")</f>
        <v/>
      </c>
      <c r="C53" s="33" t="str">
        <f>+UPPER(IFERROR(VLOOKUP($A53,Hoja6!$A$3:$O$1124,4,FALSE),""))</f>
        <v/>
      </c>
      <c r="D53" s="34" t="str">
        <f>+IFERROR(VLOOKUP($A53,Hoja6!$A$3:$O$1124,8,FALSE),"")</f>
        <v/>
      </c>
      <c r="E53" s="34" t="str">
        <f>+IFERROR(VLOOKUP($A53,Hoja6!$A$3:$O$1124,9,FALSE),"")</f>
        <v/>
      </c>
      <c r="F53" s="135" t="str">
        <f>+IFERROR(VLOOKUP($A53,Hoja6!$A$3:$O$1124,10,FALSE),"")</f>
        <v/>
      </c>
      <c r="G53" s="34" t="str">
        <f>+IFERROR(VLOOKUP($A53,Hoja6!$A$3:$O$1124,11,FALSE),"")</f>
        <v/>
      </c>
      <c r="H53" s="34" t="str">
        <f>+IFERROR(VLOOKUP($A53,Hoja6!$A$3:$O$1124,12,FALSE),"")</f>
        <v/>
      </c>
      <c r="I53" s="135" t="str">
        <f>+IFERROR(VLOOKUP($A53,Hoja6!$A$3:$O$1124,13,FALSE),"")</f>
        <v/>
      </c>
      <c r="J53" s="34" t="str">
        <f>+IFERROR(VLOOKUP($A53,Hoja6!$A$3:$O$1124,14,FALSE),"")</f>
        <v/>
      </c>
      <c r="K53" s="125" t="str">
        <f>+IFERROR(VLOOKUP($A53,Hoja6!$A$3:$O$1124,15,FALSE),"")</f>
        <v/>
      </c>
      <c r="L53" s="164" t="str">
        <f>+IFERROR(VLOOKUP($A53,Hoja6!$A$3:$P$1124,16,FALSE),"")</f>
        <v/>
      </c>
      <c r="M53" s="34" t="str">
        <f>+IFERROR(VLOOKUP($A53,Hoja6!$A$3:$Y$1124,17,FALSE),"")</f>
        <v/>
      </c>
      <c r="N53" s="125" t="str">
        <f>+IFERROR(VLOOKUP($A53,Hoja6!$A$3:$Y$1124,18,FALSE),"")</f>
        <v/>
      </c>
      <c r="O53" s="164" t="str">
        <f>+IFERROR(VLOOKUP($A53,Hoja6!$A$3:$Y$1124,19,FALSE),"")</f>
        <v/>
      </c>
      <c r="P53" s="34" t="str">
        <f>+IFERROR(VLOOKUP($A53,Hoja6!$A$3:$Y$1124,20,FALSE),"")</f>
        <v/>
      </c>
      <c r="Q53" s="125" t="str">
        <f>+IFERROR(VLOOKUP($A53,Hoja6!$A$3:$Y$1124,21,FALSE),"")</f>
        <v/>
      </c>
      <c r="R53" s="164" t="str">
        <f>+IFERROR(VLOOKUP($A53,Hoja6!$A$3:$Y$1124,22,FALSE),"")</f>
        <v/>
      </c>
      <c r="S53" s="34" t="str">
        <f>+IFERROR(VLOOKUP($A53,Hoja6!$A$3:$ZY$1124,23,FALSE),"")</f>
        <v/>
      </c>
      <c r="T53" s="125" t="str">
        <f>+IFERROR(VLOOKUP($A53,Hoja6!$A$3:$ZY$1124,24,FALSE),"")</f>
        <v/>
      </c>
      <c r="U53" s="273" t="str">
        <f>+IFERROR(VLOOKUP($A53,Hoja6!$A$3:$ZY$1124,25,FALSE),"")</f>
        <v/>
      </c>
    </row>
    <row r="54" spans="1:21" ht="15" x14ac:dyDescent="0.25">
      <c r="A54" s="121">
        <v>41</v>
      </c>
      <c r="B54" s="33" t="str">
        <f>+IFERROR(VLOOKUP($A54,Hoja6!$A$3:$O$1124,3,FALSE),"")</f>
        <v/>
      </c>
      <c r="C54" s="33" t="str">
        <f>+UPPER(IFERROR(VLOOKUP($A54,Hoja6!$A$3:$O$1124,4,FALSE),""))</f>
        <v/>
      </c>
      <c r="D54" s="34" t="str">
        <f>+IFERROR(VLOOKUP($A54,Hoja6!$A$3:$O$1124,8,FALSE),"")</f>
        <v/>
      </c>
      <c r="E54" s="34" t="str">
        <f>+IFERROR(VLOOKUP($A54,Hoja6!$A$3:$O$1124,9,FALSE),"")</f>
        <v/>
      </c>
      <c r="F54" s="135" t="str">
        <f>+IFERROR(VLOOKUP($A54,Hoja6!$A$3:$O$1124,10,FALSE),"")</f>
        <v/>
      </c>
      <c r="G54" s="34" t="str">
        <f>+IFERROR(VLOOKUP($A54,Hoja6!$A$3:$O$1124,11,FALSE),"")</f>
        <v/>
      </c>
      <c r="H54" s="34" t="str">
        <f>+IFERROR(VLOOKUP($A54,Hoja6!$A$3:$O$1124,12,FALSE),"")</f>
        <v/>
      </c>
      <c r="I54" s="135" t="str">
        <f>+IFERROR(VLOOKUP($A54,Hoja6!$A$3:$O$1124,13,FALSE),"")</f>
        <v/>
      </c>
      <c r="J54" s="34" t="str">
        <f>+IFERROR(VLOOKUP($A54,Hoja6!$A$3:$O$1124,14,FALSE),"")</f>
        <v/>
      </c>
      <c r="K54" s="125" t="str">
        <f>+IFERROR(VLOOKUP($A54,Hoja6!$A$3:$O$1124,15,FALSE),"")</f>
        <v/>
      </c>
      <c r="L54" s="164" t="str">
        <f>+IFERROR(VLOOKUP($A54,Hoja6!$A$3:$P$1124,16,FALSE),"")</f>
        <v/>
      </c>
      <c r="M54" s="34" t="str">
        <f>+IFERROR(VLOOKUP($A54,Hoja6!$A$3:$Y$1124,17,FALSE),"")</f>
        <v/>
      </c>
      <c r="N54" s="125" t="str">
        <f>+IFERROR(VLOOKUP($A54,Hoja6!$A$3:$Y$1124,18,FALSE),"")</f>
        <v/>
      </c>
      <c r="O54" s="164" t="str">
        <f>+IFERROR(VLOOKUP($A54,Hoja6!$A$3:$Y$1124,19,FALSE),"")</f>
        <v/>
      </c>
      <c r="P54" s="34" t="str">
        <f>+IFERROR(VLOOKUP($A54,Hoja6!$A$3:$Y$1124,20,FALSE),"")</f>
        <v/>
      </c>
      <c r="Q54" s="125" t="str">
        <f>+IFERROR(VLOOKUP($A54,Hoja6!$A$3:$Y$1124,21,FALSE),"")</f>
        <v/>
      </c>
      <c r="R54" s="164" t="str">
        <f>+IFERROR(VLOOKUP($A54,Hoja6!$A$3:$Y$1124,22,FALSE),"")</f>
        <v/>
      </c>
      <c r="S54" s="34" t="str">
        <f>+IFERROR(VLOOKUP($A54,Hoja6!$A$3:$ZY$1124,23,FALSE),"")</f>
        <v/>
      </c>
      <c r="T54" s="125" t="str">
        <f>+IFERROR(VLOOKUP($A54,Hoja6!$A$3:$ZY$1124,24,FALSE),"")</f>
        <v/>
      </c>
      <c r="U54" s="273" t="str">
        <f>+IFERROR(VLOOKUP($A54,Hoja6!$A$3:$ZY$1124,25,FALSE),"")</f>
        <v/>
      </c>
    </row>
    <row r="55" spans="1:21" ht="15" x14ac:dyDescent="0.25">
      <c r="A55" s="121">
        <v>42</v>
      </c>
      <c r="B55" s="33" t="str">
        <f>+IFERROR(VLOOKUP($A55,Hoja6!$A$3:$O$1124,3,FALSE),"")</f>
        <v/>
      </c>
      <c r="C55" s="33" t="str">
        <f>+UPPER(IFERROR(VLOOKUP($A55,Hoja6!$A$3:$O$1124,4,FALSE),""))</f>
        <v/>
      </c>
      <c r="D55" s="34" t="str">
        <f>+IFERROR(VLOOKUP($A55,Hoja6!$A$3:$O$1124,8,FALSE),"")</f>
        <v/>
      </c>
      <c r="E55" s="34" t="str">
        <f>+IFERROR(VLOOKUP($A55,Hoja6!$A$3:$O$1124,9,FALSE),"")</f>
        <v/>
      </c>
      <c r="F55" s="135" t="str">
        <f>+IFERROR(VLOOKUP($A55,Hoja6!$A$3:$O$1124,10,FALSE),"")</f>
        <v/>
      </c>
      <c r="G55" s="34" t="str">
        <f>+IFERROR(VLOOKUP($A55,Hoja6!$A$3:$O$1124,11,FALSE),"")</f>
        <v/>
      </c>
      <c r="H55" s="34" t="str">
        <f>+IFERROR(VLOOKUP($A55,Hoja6!$A$3:$O$1124,12,FALSE),"")</f>
        <v/>
      </c>
      <c r="I55" s="135" t="str">
        <f>+IFERROR(VLOOKUP($A55,Hoja6!$A$3:$O$1124,13,FALSE),"")</f>
        <v/>
      </c>
      <c r="J55" s="34" t="str">
        <f>+IFERROR(VLOOKUP($A55,Hoja6!$A$3:$O$1124,14,FALSE),"")</f>
        <v/>
      </c>
      <c r="K55" s="125" t="str">
        <f>+IFERROR(VLOOKUP($A55,Hoja6!$A$3:$O$1124,15,FALSE),"")</f>
        <v/>
      </c>
      <c r="L55" s="164" t="str">
        <f>+IFERROR(VLOOKUP($A55,Hoja6!$A$3:$P$1124,16,FALSE),"")</f>
        <v/>
      </c>
      <c r="M55" s="34" t="str">
        <f>+IFERROR(VLOOKUP($A55,Hoja6!$A$3:$Y$1124,17,FALSE),"")</f>
        <v/>
      </c>
      <c r="N55" s="125" t="str">
        <f>+IFERROR(VLOOKUP($A55,Hoja6!$A$3:$Y$1124,18,FALSE),"")</f>
        <v/>
      </c>
      <c r="O55" s="164" t="str">
        <f>+IFERROR(VLOOKUP($A55,Hoja6!$A$3:$Y$1124,19,FALSE),"")</f>
        <v/>
      </c>
      <c r="P55" s="34" t="str">
        <f>+IFERROR(VLOOKUP($A55,Hoja6!$A$3:$Y$1124,20,FALSE),"")</f>
        <v/>
      </c>
      <c r="Q55" s="125" t="str">
        <f>+IFERROR(VLOOKUP($A55,Hoja6!$A$3:$Y$1124,21,FALSE),"")</f>
        <v/>
      </c>
      <c r="R55" s="164" t="str">
        <f>+IFERROR(VLOOKUP($A55,Hoja6!$A$3:$Y$1124,22,FALSE),"")</f>
        <v/>
      </c>
      <c r="S55" s="34" t="str">
        <f>+IFERROR(VLOOKUP($A55,Hoja6!$A$3:$ZY$1124,23,FALSE),"")</f>
        <v/>
      </c>
      <c r="T55" s="125" t="str">
        <f>+IFERROR(VLOOKUP($A55,Hoja6!$A$3:$ZY$1124,24,FALSE),"")</f>
        <v/>
      </c>
      <c r="U55" s="273" t="str">
        <f>+IFERROR(VLOOKUP($A55,Hoja6!$A$3:$ZY$1124,25,FALSE),"")</f>
        <v/>
      </c>
    </row>
    <row r="56" spans="1:21" ht="15" x14ac:dyDescent="0.25">
      <c r="A56" s="121">
        <v>43</v>
      </c>
      <c r="B56" s="33" t="str">
        <f>+IFERROR(VLOOKUP($A56,Hoja6!$A$3:$O$1124,3,FALSE),"")</f>
        <v/>
      </c>
      <c r="C56" s="33" t="str">
        <f>+UPPER(IFERROR(VLOOKUP($A56,Hoja6!$A$3:$O$1124,4,FALSE),""))</f>
        <v/>
      </c>
      <c r="D56" s="34" t="str">
        <f>+IFERROR(VLOOKUP($A56,Hoja6!$A$3:$O$1124,8,FALSE),"")</f>
        <v/>
      </c>
      <c r="E56" s="34" t="str">
        <f>+IFERROR(VLOOKUP($A56,Hoja6!$A$3:$O$1124,9,FALSE),"")</f>
        <v/>
      </c>
      <c r="F56" s="135" t="str">
        <f>+IFERROR(VLOOKUP($A56,Hoja6!$A$3:$O$1124,10,FALSE),"")</f>
        <v/>
      </c>
      <c r="G56" s="34" t="str">
        <f>+IFERROR(VLOOKUP($A56,Hoja6!$A$3:$O$1124,11,FALSE),"")</f>
        <v/>
      </c>
      <c r="H56" s="34" t="str">
        <f>+IFERROR(VLOOKUP($A56,Hoja6!$A$3:$O$1124,12,FALSE),"")</f>
        <v/>
      </c>
      <c r="I56" s="135" t="str">
        <f>+IFERROR(VLOOKUP($A56,Hoja6!$A$3:$O$1124,13,FALSE),"")</f>
        <v/>
      </c>
      <c r="J56" s="34" t="str">
        <f>+IFERROR(VLOOKUP($A56,Hoja6!$A$3:$O$1124,14,FALSE),"")</f>
        <v/>
      </c>
      <c r="K56" s="125" t="str">
        <f>+IFERROR(VLOOKUP($A56,Hoja6!$A$3:$O$1124,15,FALSE),"")</f>
        <v/>
      </c>
      <c r="L56" s="164" t="str">
        <f>+IFERROR(VLOOKUP($A56,Hoja6!$A$3:$P$1124,16,FALSE),"")</f>
        <v/>
      </c>
      <c r="M56" s="34" t="str">
        <f>+IFERROR(VLOOKUP($A56,Hoja6!$A$3:$Y$1124,17,FALSE),"")</f>
        <v/>
      </c>
      <c r="N56" s="125" t="str">
        <f>+IFERROR(VLOOKUP($A56,Hoja6!$A$3:$Y$1124,18,FALSE),"")</f>
        <v/>
      </c>
      <c r="O56" s="164" t="str">
        <f>+IFERROR(VLOOKUP($A56,Hoja6!$A$3:$Y$1124,19,FALSE),"")</f>
        <v/>
      </c>
      <c r="P56" s="34" t="str">
        <f>+IFERROR(VLOOKUP($A56,Hoja6!$A$3:$Y$1124,20,FALSE),"")</f>
        <v/>
      </c>
      <c r="Q56" s="125" t="str">
        <f>+IFERROR(VLOOKUP($A56,Hoja6!$A$3:$Y$1124,21,FALSE),"")</f>
        <v/>
      </c>
      <c r="R56" s="164" t="str">
        <f>+IFERROR(VLOOKUP($A56,Hoja6!$A$3:$Y$1124,22,FALSE),"")</f>
        <v/>
      </c>
      <c r="S56" s="34" t="str">
        <f>+IFERROR(VLOOKUP($A56,Hoja6!$A$3:$ZY$1124,23,FALSE),"")</f>
        <v/>
      </c>
      <c r="T56" s="125" t="str">
        <f>+IFERROR(VLOOKUP($A56,Hoja6!$A$3:$ZY$1124,24,FALSE),"")</f>
        <v/>
      </c>
      <c r="U56" s="273" t="str">
        <f>+IFERROR(VLOOKUP($A56,Hoja6!$A$3:$ZY$1124,25,FALSE),"")</f>
        <v/>
      </c>
    </row>
    <row r="57" spans="1:21" ht="15" x14ac:dyDescent="0.25">
      <c r="A57" s="121">
        <v>44</v>
      </c>
      <c r="B57" s="33" t="str">
        <f>+IFERROR(VLOOKUP($A57,Hoja6!$A$3:$O$1124,3,FALSE),"")</f>
        <v/>
      </c>
      <c r="C57" s="33" t="str">
        <f>+UPPER(IFERROR(VLOOKUP($A57,Hoja6!$A$3:$O$1124,4,FALSE),""))</f>
        <v/>
      </c>
      <c r="D57" s="34" t="str">
        <f>+IFERROR(VLOOKUP($A57,Hoja6!$A$3:$O$1124,8,FALSE),"")</f>
        <v/>
      </c>
      <c r="E57" s="34" t="str">
        <f>+IFERROR(VLOOKUP($A57,Hoja6!$A$3:$O$1124,9,FALSE),"")</f>
        <v/>
      </c>
      <c r="F57" s="135" t="str">
        <f>+IFERROR(VLOOKUP($A57,Hoja6!$A$3:$O$1124,10,FALSE),"")</f>
        <v/>
      </c>
      <c r="G57" s="34" t="str">
        <f>+IFERROR(VLOOKUP($A57,Hoja6!$A$3:$O$1124,11,FALSE),"")</f>
        <v/>
      </c>
      <c r="H57" s="34" t="str">
        <f>+IFERROR(VLOOKUP($A57,Hoja6!$A$3:$O$1124,12,FALSE),"")</f>
        <v/>
      </c>
      <c r="I57" s="135" t="str">
        <f>+IFERROR(VLOOKUP($A57,Hoja6!$A$3:$O$1124,13,FALSE),"")</f>
        <v/>
      </c>
      <c r="J57" s="34" t="str">
        <f>+IFERROR(VLOOKUP($A57,Hoja6!$A$3:$O$1124,14,FALSE),"")</f>
        <v/>
      </c>
      <c r="K57" s="125" t="str">
        <f>+IFERROR(VLOOKUP($A57,Hoja6!$A$3:$O$1124,15,FALSE),"")</f>
        <v/>
      </c>
      <c r="L57" s="164" t="str">
        <f>+IFERROR(VLOOKUP($A57,Hoja6!$A$3:$P$1124,16,FALSE),"")</f>
        <v/>
      </c>
      <c r="M57" s="34" t="str">
        <f>+IFERROR(VLOOKUP($A57,Hoja6!$A$3:$Y$1124,17,FALSE),"")</f>
        <v/>
      </c>
      <c r="N57" s="125" t="str">
        <f>+IFERROR(VLOOKUP($A57,Hoja6!$A$3:$Y$1124,18,FALSE),"")</f>
        <v/>
      </c>
      <c r="O57" s="164" t="str">
        <f>+IFERROR(VLOOKUP($A57,Hoja6!$A$3:$Y$1124,19,FALSE),"")</f>
        <v/>
      </c>
      <c r="P57" s="34" t="str">
        <f>+IFERROR(VLOOKUP($A57,Hoja6!$A$3:$Y$1124,20,FALSE),"")</f>
        <v/>
      </c>
      <c r="Q57" s="125" t="str">
        <f>+IFERROR(VLOOKUP($A57,Hoja6!$A$3:$Y$1124,21,FALSE),"")</f>
        <v/>
      </c>
      <c r="R57" s="164" t="str">
        <f>+IFERROR(VLOOKUP($A57,Hoja6!$A$3:$Y$1124,22,FALSE),"")</f>
        <v/>
      </c>
      <c r="S57" s="34" t="str">
        <f>+IFERROR(VLOOKUP($A57,Hoja6!$A$3:$ZY$1124,23,FALSE),"")</f>
        <v/>
      </c>
      <c r="T57" s="125" t="str">
        <f>+IFERROR(VLOOKUP($A57,Hoja6!$A$3:$ZY$1124,24,FALSE),"")</f>
        <v/>
      </c>
      <c r="U57" s="273" t="str">
        <f>+IFERROR(VLOOKUP($A57,Hoja6!$A$3:$ZY$1124,25,FALSE),"")</f>
        <v/>
      </c>
    </row>
    <row r="58" spans="1:21" ht="15" x14ac:dyDescent="0.25">
      <c r="A58" s="121">
        <v>45</v>
      </c>
      <c r="B58" s="33" t="str">
        <f>+IFERROR(VLOOKUP($A58,Hoja6!$A$3:$O$1124,3,FALSE),"")</f>
        <v/>
      </c>
      <c r="C58" s="33" t="str">
        <f>+UPPER(IFERROR(VLOOKUP($A58,Hoja6!$A$3:$O$1124,4,FALSE),""))</f>
        <v/>
      </c>
      <c r="D58" s="34" t="str">
        <f>+IFERROR(VLOOKUP($A58,Hoja6!$A$3:$O$1124,8,FALSE),"")</f>
        <v/>
      </c>
      <c r="E58" s="34" t="str">
        <f>+IFERROR(VLOOKUP($A58,Hoja6!$A$3:$O$1124,9,FALSE),"")</f>
        <v/>
      </c>
      <c r="F58" s="135" t="str">
        <f>+IFERROR(VLOOKUP($A58,Hoja6!$A$3:$O$1124,10,FALSE),"")</f>
        <v/>
      </c>
      <c r="G58" s="34" t="str">
        <f>+IFERROR(VLOOKUP($A58,Hoja6!$A$3:$O$1124,11,FALSE),"")</f>
        <v/>
      </c>
      <c r="H58" s="34" t="str">
        <f>+IFERROR(VLOOKUP($A58,Hoja6!$A$3:$O$1124,12,FALSE),"")</f>
        <v/>
      </c>
      <c r="I58" s="135" t="str">
        <f>+IFERROR(VLOOKUP($A58,Hoja6!$A$3:$O$1124,13,FALSE),"")</f>
        <v/>
      </c>
      <c r="J58" s="34" t="str">
        <f>+IFERROR(VLOOKUP($A58,Hoja6!$A$3:$O$1124,14,FALSE),"")</f>
        <v/>
      </c>
      <c r="K58" s="125" t="str">
        <f>+IFERROR(VLOOKUP($A58,Hoja6!$A$3:$O$1124,15,FALSE),"")</f>
        <v/>
      </c>
      <c r="L58" s="164" t="str">
        <f>+IFERROR(VLOOKUP($A58,Hoja6!$A$3:$P$1124,16,FALSE),"")</f>
        <v/>
      </c>
      <c r="M58" s="34" t="str">
        <f>+IFERROR(VLOOKUP($A58,Hoja6!$A$3:$Y$1124,17,FALSE),"")</f>
        <v/>
      </c>
      <c r="N58" s="125" t="str">
        <f>+IFERROR(VLOOKUP($A58,Hoja6!$A$3:$Y$1124,18,FALSE),"")</f>
        <v/>
      </c>
      <c r="O58" s="164" t="str">
        <f>+IFERROR(VLOOKUP($A58,Hoja6!$A$3:$Y$1124,19,FALSE),"")</f>
        <v/>
      </c>
      <c r="P58" s="34" t="str">
        <f>+IFERROR(VLOOKUP($A58,Hoja6!$A$3:$Y$1124,20,FALSE),"")</f>
        <v/>
      </c>
      <c r="Q58" s="125" t="str">
        <f>+IFERROR(VLOOKUP($A58,Hoja6!$A$3:$Y$1124,21,FALSE),"")</f>
        <v/>
      </c>
      <c r="R58" s="164" t="str">
        <f>+IFERROR(VLOOKUP($A58,Hoja6!$A$3:$Y$1124,22,FALSE),"")</f>
        <v/>
      </c>
      <c r="S58" s="34" t="str">
        <f>+IFERROR(VLOOKUP($A58,Hoja6!$A$3:$ZY$1124,23,FALSE),"")</f>
        <v/>
      </c>
      <c r="T58" s="125" t="str">
        <f>+IFERROR(VLOOKUP($A58,Hoja6!$A$3:$ZY$1124,24,FALSE),"")</f>
        <v/>
      </c>
      <c r="U58" s="273" t="str">
        <f>+IFERROR(VLOOKUP($A58,Hoja6!$A$3:$ZY$1124,25,FALSE),"")</f>
        <v/>
      </c>
    </row>
    <row r="59" spans="1:21" ht="15" x14ac:dyDescent="0.25">
      <c r="A59" s="121">
        <v>46</v>
      </c>
      <c r="B59" s="33" t="str">
        <f>+IFERROR(VLOOKUP($A59,Hoja6!$A$3:$O$1124,3,FALSE),"")</f>
        <v/>
      </c>
      <c r="C59" s="33" t="str">
        <f>+UPPER(IFERROR(VLOOKUP($A59,Hoja6!$A$3:$O$1124,4,FALSE),""))</f>
        <v/>
      </c>
      <c r="D59" s="34" t="str">
        <f>+IFERROR(VLOOKUP($A59,Hoja6!$A$3:$O$1124,8,FALSE),"")</f>
        <v/>
      </c>
      <c r="E59" s="34" t="str">
        <f>+IFERROR(VLOOKUP($A59,Hoja6!$A$3:$O$1124,9,FALSE),"")</f>
        <v/>
      </c>
      <c r="F59" s="135" t="str">
        <f>+IFERROR(VLOOKUP($A59,Hoja6!$A$3:$O$1124,10,FALSE),"")</f>
        <v/>
      </c>
      <c r="G59" s="34" t="str">
        <f>+IFERROR(VLOOKUP($A59,Hoja6!$A$3:$O$1124,11,FALSE),"")</f>
        <v/>
      </c>
      <c r="H59" s="34" t="str">
        <f>+IFERROR(VLOOKUP($A59,Hoja6!$A$3:$O$1124,12,FALSE),"")</f>
        <v/>
      </c>
      <c r="I59" s="135" t="str">
        <f>+IFERROR(VLOOKUP($A59,Hoja6!$A$3:$O$1124,13,FALSE),"")</f>
        <v/>
      </c>
      <c r="J59" s="34" t="str">
        <f>+IFERROR(VLOOKUP($A59,Hoja6!$A$3:$O$1124,14,FALSE),"")</f>
        <v/>
      </c>
      <c r="K59" s="125" t="str">
        <f>+IFERROR(VLOOKUP($A59,Hoja6!$A$3:$O$1124,15,FALSE),"")</f>
        <v/>
      </c>
      <c r="L59" s="164" t="str">
        <f>+IFERROR(VLOOKUP($A59,Hoja6!$A$3:$P$1124,16,FALSE),"")</f>
        <v/>
      </c>
      <c r="M59" s="34" t="str">
        <f>+IFERROR(VLOOKUP($A59,Hoja6!$A$3:$Y$1124,17,FALSE),"")</f>
        <v/>
      </c>
      <c r="N59" s="125" t="str">
        <f>+IFERROR(VLOOKUP($A59,Hoja6!$A$3:$Y$1124,18,FALSE),"")</f>
        <v/>
      </c>
      <c r="O59" s="164" t="str">
        <f>+IFERROR(VLOOKUP($A59,Hoja6!$A$3:$Y$1124,19,FALSE),"")</f>
        <v/>
      </c>
      <c r="P59" s="34" t="str">
        <f>+IFERROR(VLOOKUP($A59,Hoja6!$A$3:$Y$1124,20,FALSE),"")</f>
        <v/>
      </c>
      <c r="Q59" s="125" t="str">
        <f>+IFERROR(VLOOKUP($A59,Hoja6!$A$3:$Y$1124,21,FALSE),"")</f>
        <v/>
      </c>
      <c r="R59" s="164" t="str">
        <f>+IFERROR(VLOOKUP($A59,Hoja6!$A$3:$Y$1124,22,FALSE),"")</f>
        <v/>
      </c>
      <c r="S59" s="34" t="str">
        <f>+IFERROR(VLOOKUP($A59,Hoja6!$A$3:$ZY$1124,23,FALSE),"")</f>
        <v/>
      </c>
      <c r="T59" s="125" t="str">
        <f>+IFERROR(VLOOKUP($A59,Hoja6!$A$3:$ZY$1124,24,FALSE),"")</f>
        <v/>
      </c>
      <c r="U59" s="273" t="str">
        <f>+IFERROR(VLOOKUP($A59,Hoja6!$A$3:$ZY$1124,25,FALSE),"")</f>
        <v/>
      </c>
    </row>
    <row r="60" spans="1:21" ht="15" x14ac:dyDescent="0.25">
      <c r="A60" s="121">
        <v>47</v>
      </c>
      <c r="B60" s="33" t="str">
        <f>+IFERROR(VLOOKUP($A60,Hoja6!$A$3:$O$1124,3,FALSE),"")</f>
        <v/>
      </c>
      <c r="C60" s="33" t="str">
        <f>+UPPER(IFERROR(VLOOKUP($A60,Hoja6!$A$3:$O$1124,4,FALSE),""))</f>
        <v/>
      </c>
      <c r="D60" s="34" t="str">
        <f>+IFERROR(VLOOKUP($A60,Hoja6!$A$3:$O$1124,8,FALSE),"")</f>
        <v/>
      </c>
      <c r="E60" s="34" t="str">
        <f>+IFERROR(VLOOKUP($A60,Hoja6!$A$3:$O$1124,9,FALSE),"")</f>
        <v/>
      </c>
      <c r="F60" s="135" t="str">
        <f>+IFERROR(VLOOKUP($A60,Hoja6!$A$3:$O$1124,10,FALSE),"")</f>
        <v/>
      </c>
      <c r="G60" s="34" t="str">
        <f>+IFERROR(VLOOKUP($A60,Hoja6!$A$3:$O$1124,11,FALSE),"")</f>
        <v/>
      </c>
      <c r="H60" s="34" t="str">
        <f>+IFERROR(VLOOKUP($A60,Hoja6!$A$3:$O$1124,12,FALSE),"")</f>
        <v/>
      </c>
      <c r="I60" s="135" t="str">
        <f>+IFERROR(VLOOKUP($A60,Hoja6!$A$3:$O$1124,13,FALSE),"")</f>
        <v/>
      </c>
      <c r="J60" s="34" t="str">
        <f>+IFERROR(VLOOKUP($A60,Hoja6!$A$3:$O$1124,14,FALSE),"")</f>
        <v/>
      </c>
      <c r="K60" s="125" t="str">
        <f>+IFERROR(VLOOKUP($A60,Hoja6!$A$3:$O$1124,15,FALSE),"")</f>
        <v/>
      </c>
      <c r="L60" s="164" t="str">
        <f>+IFERROR(VLOOKUP($A60,Hoja6!$A$3:$P$1124,16,FALSE),"")</f>
        <v/>
      </c>
      <c r="M60" s="34" t="str">
        <f>+IFERROR(VLOOKUP($A60,Hoja6!$A$3:$Y$1124,17,FALSE),"")</f>
        <v/>
      </c>
      <c r="N60" s="125" t="str">
        <f>+IFERROR(VLOOKUP($A60,Hoja6!$A$3:$Y$1124,18,FALSE),"")</f>
        <v/>
      </c>
      <c r="O60" s="164" t="str">
        <f>+IFERROR(VLOOKUP($A60,Hoja6!$A$3:$Y$1124,19,FALSE),"")</f>
        <v/>
      </c>
      <c r="P60" s="34" t="str">
        <f>+IFERROR(VLOOKUP($A60,Hoja6!$A$3:$Y$1124,20,FALSE),"")</f>
        <v/>
      </c>
      <c r="Q60" s="125" t="str">
        <f>+IFERROR(VLOOKUP($A60,Hoja6!$A$3:$Y$1124,21,FALSE),"")</f>
        <v/>
      </c>
      <c r="R60" s="164" t="str">
        <f>+IFERROR(VLOOKUP($A60,Hoja6!$A$3:$Y$1124,22,FALSE),"")</f>
        <v/>
      </c>
      <c r="S60" s="34" t="str">
        <f>+IFERROR(VLOOKUP($A60,Hoja6!$A$3:$ZY$1124,23,FALSE),"")</f>
        <v/>
      </c>
      <c r="T60" s="125" t="str">
        <f>+IFERROR(VLOOKUP($A60,Hoja6!$A$3:$ZY$1124,24,FALSE),"")</f>
        <v/>
      </c>
      <c r="U60" s="273" t="str">
        <f>+IFERROR(VLOOKUP($A60,Hoja6!$A$3:$ZY$1124,25,FALSE),"")</f>
        <v/>
      </c>
    </row>
    <row r="61" spans="1:21" ht="15" x14ac:dyDescent="0.25">
      <c r="A61" s="121">
        <v>48</v>
      </c>
      <c r="B61" s="33" t="str">
        <f>+IFERROR(VLOOKUP($A61,Hoja6!$A$3:$O$1124,3,FALSE),"")</f>
        <v/>
      </c>
      <c r="C61" s="33" t="str">
        <f>+UPPER(IFERROR(VLOOKUP($A61,Hoja6!$A$3:$O$1124,4,FALSE),""))</f>
        <v/>
      </c>
      <c r="D61" s="34" t="str">
        <f>+IFERROR(VLOOKUP($A61,Hoja6!$A$3:$O$1124,8,FALSE),"")</f>
        <v/>
      </c>
      <c r="E61" s="34" t="str">
        <f>+IFERROR(VLOOKUP($A61,Hoja6!$A$3:$O$1124,9,FALSE),"")</f>
        <v/>
      </c>
      <c r="F61" s="135" t="str">
        <f>+IFERROR(VLOOKUP($A61,Hoja6!$A$3:$O$1124,10,FALSE),"")</f>
        <v/>
      </c>
      <c r="G61" s="34" t="str">
        <f>+IFERROR(VLOOKUP($A61,Hoja6!$A$3:$O$1124,11,FALSE),"")</f>
        <v/>
      </c>
      <c r="H61" s="34" t="str">
        <f>+IFERROR(VLOOKUP($A61,Hoja6!$A$3:$O$1124,12,FALSE),"")</f>
        <v/>
      </c>
      <c r="I61" s="135" t="str">
        <f>+IFERROR(VLOOKUP($A61,Hoja6!$A$3:$O$1124,13,FALSE),"")</f>
        <v/>
      </c>
      <c r="J61" s="34" t="str">
        <f>+IFERROR(VLOOKUP($A61,Hoja6!$A$3:$O$1124,14,FALSE),"")</f>
        <v/>
      </c>
      <c r="K61" s="125" t="str">
        <f>+IFERROR(VLOOKUP($A61,Hoja6!$A$3:$O$1124,15,FALSE),"")</f>
        <v/>
      </c>
      <c r="L61" s="164" t="str">
        <f>+IFERROR(VLOOKUP($A61,Hoja6!$A$3:$P$1124,16,FALSE),"")</f>
        <v/>
      </c>
      <c r="M61" s="34" t="str">
        <f>+IFERROR(VLOOKUP($A61,Hoja6!$A$3:$Y$1124,17,FALSE),"")</f>
        <v/>
      </c>
      <c r="N61" s="125" t="str">
        <f>+IFERROR(VLOOKUP($A61,Hoja6!$A$3:$Y$1124,18,FALSE),"")</f>
        <v/>
      </c>
      <c r="O61" s="164" t="str">
        <f>+IFERROR(VLOOKUP($A61,Hoja6!$A$3:$Y$1124,19,FALSE),"")</f>
        <v/>
      </c>
      <c r="P61" s="34" t="str">
        <f>+IFERROR(VLOOKUP($A61,Hoja6!$A$3:$Y$1124,20,FALSE),"")</f>
        <v/>
      </c>
      <c r="Q61" s="125" t="str">
        <f>+IFERROR(VLOOKUP($A61,Hoja6!$A$3:$Y$1124,21,FALSE),"")</f>
        <v/>
      </c>
      <c r="R61" s="164" t="str">
        <f>+IFERROR(VLOOKUP($A61,Hoja6!$A$3:$Y$1124,22,FALSE),"")</f>
        <v/>
      </c>
      <c r="S61" s="34" t="str">
        <f>+IFERROR(VLOOKUP($A61,Hoja6!$A$3:$ZY$1124,23,FALSE),"")</f>
        <v/>
      </c>
      <c r="T61" s="125" t="str">
        <f>+IFERROR(VLOOKUP($A61,Hoja6!$A$3:$ZY$1124,24,FALSE),"")</f>
        <v/>
      </c>
      <c r="U61" s="273" t="str">
        <f>+IFERROR(VLOOKUP($A61,Hoja6!$A$3:$ZY$1124,25,FALSE),"")</f>
        <v/>
      </c>
    </row>
    <row r="62" spans="1:21" ht="15" x14ac:dyDescent="0.25">
      <c r="A62" s="121">
        <v>49</v>
      </c>
      <c r="B62" s="33" t="str">
        <f>+IFERROR(VLOOKUP($A62,Hoja6!$A$3:$O$1124,3,FALSE),"")</f>
        <v/>
      </c>
      <c r="C62" s="33" t="str">
        <f>+UPPER(IFERROR(VLOOKUP($A62,Hoja6!$A$3:$O$1124,4,FALSE),""))</f>
        <v/>
      </c>
      <c r="D62" s="34" t="str">
        <f>+IFERROR(VLOOKUP($A62,Hoja6!$A$3:$O$1124,8,FALSE),"")</f>
        <v/>
      </c>
      <c r="E62" s="34" t="str">
        <f>+IFERROR(VLOOKUP($A62,Hoja6!$A$3:$O$1124,9,FALSE),"")</f>
        <v/>
      </c>
      <c r="F62" s="135" t="str">
        <f>+IFERROR(VLOOKUP($A62,Hoja6!$A$3:$O$1124,10,FALSE),"")</f>
        <v/>
      </c>
      <c r="G62" s="34" t="str">
        <f>+IFERROR(VLOOKUP($A62,Hoja6!$A$3:$O$1124,11,FALSE),"")</f>
        <v/>
      </c>
      <c r="H62" s="34" t="str">
        <f>+IFERROR(VLOOKUP($A62,Hoja6!$A$3:$O$1124,12,FALSE),"")</f>
        <v/>
      </c>
      <c r="I62" s="135" t="str">
        <f>+IFERROR(VLOOKUP($A62,Hoja6!$A$3:$O$1124,13,FALSE),"")</f>
        <v/>
      </c>
      <c r="J62" s="34" t="str">
        <f>+IFERROR(VLOOKUP($A62,Hoja6!$A$3:$O$1124,14,FALSE),"")</f>
        <v/>
      </c>
      <c r="K62" s="125" t="str">
        <f>+IFERROR(VLOOKUP($A62,Hoja6!$A$3:$O$1124,15,FALSE),"")</f>
        <v/>
      </c>
      <c r="L62" s="164" t="str">
        <f>+IFERROR(VLOOKUP($A62,Hoja6!$A$3:$P$1124,16,FALSE),"")</f>
        <v/>
      </c>
      <c r="M62" s="34" t="str">
        <f>+IFERROR(VLOOKUP($A62,Hoja6!$A$3:$Y$1124,17,FALSE),"")</f>
        <v/>
      </c>
      <c r="N62" s="125" t="str">
        <f>+IFERROR(VLOOKUP($A62,Hoja6!$A$3:$Y$1124,18,FALSE),"")</f>
        <v/>
      </c>
      <c r="O62" s="164" t="str">
        <f>+IFERROR(VLOOKUP($A62,Hoja6!$A$3:$Y$1124,19,FALSE),"")</f>
        <v/>
      </c>
      <c r="P62" s="34" t="str">
        <f>+IFERROR(VLOOKUP($A62,Hoja6!$A$3:$Y$1124,20,FALSE),"")</f>
        <v/>
      </c>
      <c r="Q62" s="125" t="str">
        <f>+IFERROR(VLOOKUP($A62,Hoja6!$A$3:$Y$1124,21,FALSE),"")</f>
        <v/>
      </c>
      <c r="R62" s="164" t="str">
        <f>+IFERROR(VLOOKUP($A62,Hoja6!$A$3:$Y$1124,22,FALSE),"")</f>
        <v/>
      </c>
      <c r="S62" s="34" t="str">
        <f>+IFERROR(VLOOKUP($A62,Hoja6!$A$3:$ZY$1124,23,FALSE),"")</f>
        <v/>
      </c>
      <c r="T62" s="125" t="str">
        <f>+IFERROR(VLOOKUP($A62,Hoja6!$A$3:$ZY$1124,24,FALSE),"")</f>
        <v/>
      </c>
      <c r="U62" s="273" t="str">
        <f>+IFERROR(VLOOKUP($A62,Hoja6!$A$3:$ZY$1124,25,FALSE),"")</f>
        <v/>
      </c>
    </row>
    <row r="63" spans="1:21" ht="15" x14ac:dyDescent="0.25">
      <c r="A63" s="121">
        <v>50</v>
      </c>
      <c r="B63" s="33" t="str">
        <f>+IFERROR(VLOOKUP($A63,Hoja6!$A$3:$O$1124,3,FALSE),"")</f>
        <v/>
      </c>
      <c r="C63" s="33" t="str">
        <f>+UPPER(IFERROR(VLOOKUP($A63,Hoja6!$A$3:$O$1124,4,FALSE),""))</f>
        <v/>
      </c>
      <c r="D63" s="34" t="str">
        <f>+IFERROR(VLOOKUP($A63,Hoja6!$A$3:$O$1124,8,FALSE),"")</f>
        <v/>
      </c>
      <c r="E63" s="34" t="str">
        <f>+IFERROR(VLOOKUP($A63,Hoja6!$A$3:$O$1124,9,FALSE),"")</f>
        <v/>
      </c>
      <c r="F63" s="135" t="str">
        <f>+IFERROR(VLOOKUP($A63,Hoja6!$A$3:$O$1124,10,FALSE),"")</f>
        <v/>
      </c>
      <c r="G63" s="34" t="str">
        <f>+IFERROR(VLOOKUP($A63,Hoja6!$A$3:$O$1124,11,FALSE),"")</f>
        <v/>
      </c>
      <c r="H63" s="34" t="str">
        <f>+IFERROR(VLOOKUP($A63,Hoja6!$A$3:$O$1124,12,FALSE),"")</f>
        <v/>
      </c>
      <c r="I63" s="135" t="str">
        <f>+IFERROR(VLOOKUP($A63,Hoja6!$A$3:$O$1124,13,FALSE),"")</f>
        <v/>
      </c>
      <c r="J63" s="34" t="str">
        <f>+IFERROR(VLOOKUP($A63,Hoja6!$A$3:$O$1124,14,FALSE),"")</f>
        <v/>
      </c>
      <c r="K63" s="125" t="str">
        <f>+IFERROR(VLOOKUP($A63,Hoja6!$A$3:$O$1124,15,FALSE),"")</f>
        <v/>
      </c>
      <c r="L63" s="164" t="str">
        <f>+IFERROR(VLOOKUP($A63,Hoja6!$A$3:$P$1124,16,FALSE),"")</f>
        <v/>
      </c>
      <c r="M63" s="34" t="str">
        <f>+IFERROR(VLOOKUP($A63,Hoja6!$A$3:$Y$1124,17,FALSE),"")</f>
        <v/>
      </c>
      <c r="N63" s="125" t="str">
        <f>+IFERROR(VLOOKUP($A63,Hoja6!$A$3:$Y$1124,18,FALSE),"")</f>
        <v/>
      </c>
      <c r="O63" s="164" t="str">
        <f>+IFERROR(VLOOKUP($A63,Hoja6!$A$3:$Y$1124,19,FALSE),"")</f>
        <v/>
      </c>
      <c r="P63" s="34" t="str">
        <f>+IFERROR(VLOOKUP($A63,Hoja6!$A$3:$Y$1124,20,FALSE),"")</f>
        <v/>
      </c>
      <c r="Q63" s="125" t="str">
        <f>+IFERROR(VLOOKUP($A63,Hoja6!$A$3:$Y$1124,21,FALSE),"")</f>
        <v/>
      </c>
      <c r="R63" s="164" t="str">
        <f>+IFERROR(VLOOKUP($A63,Hoja6!$A$3:$Y$1124,22,FALSE),"")</f>
        <v/>
      </c>
      <c r="S63" s="34" t="str">
        <f>+IFERROR(VLOOKUP($A63,Hoja6!$A$3:$ZY$1124,23,FALSE),"")</f>
        <v/>
      </c>
      <c r="T63" s="125" t="str">
        <f>+IFERROR(VLOOKUP($A63,Hoja6!$A$3:$ZY$1124,24,FALSE),"")</f>
        <v/>
      </c>
      <c r="U63" s="273" t="str">
        <f>+IFERROR(VLOOKUP($A63,Hoja6!$A$3:$ZY$1124,25,FALSE),"")</f>
        <v/>
      </c>
    </row>
    <row r="64" spans="1:21" ht="15" x14ac:dyDescent="0.25">
      <c r="A64" s="121">
        <v>51</v>
      </c>
      <c r="B64" s="33" t="str">
        <f>+IFERROR(VLOOKUP($A64,Hoja6!$A$3:$O$1124,3,FALSE),"")</f>
        <v/>
      </c>
      <c r="C64" s="33" t="str">
        <f>+UPPER(IFERROR(VLOOKUP($A64,Hoja6!$A$3:$O$1124,4,FALSE),""))</f>
        <v/>
      </c>
      <c r="D64" s="34" t="str">
        <f>+IFERROR(VLOOKUP($A64,Hoja6!$A$3:$O$1124,8,FALSE),"")</f>
        <v/>
      </c>
      <c r="E64" s="34" t="str">
        <f>+IFERROR(VLOOKUP($A64,Hoja6!$A$3:$O$1124,9,FALSE),"")</f>
        <v/>
      </c>
      <c r="F64" s="135" t="str">
        <f>+IFERROR(VLOOKUP($A64,Hoja6!$A$3:$O$1124,10,FALSE),"")</f>
        <v/>
      </c>
      <c r="G64" s="34" t="str">
        <f>+IFERROR(VLOOKUP($A64,Hoja6!$A$3:$O$1124,11,FALSE),"")</f>
        <v/>
      </c>
      <c r="H64" s="34" t="str">
        <f>+IFERROR(VLOOKUP($A64,Hoja6!$A$3:$O$1124,12,FALSE),"")</f>
        <v/>
      </c>
      <c r="I64" s="135" t="str">
        <f>+IFERROR(VLOOKUP($A64,Hoja6!$A$3:$O$1124,13,FALSE),"")</f>
        <v/>
      </c>
      <c r="J64" s="34" t="str">
        <f>+IFERROR(VLOOKUP($A64,Hoja6!$A$3:$O$1124,14,FALSE),"")</f>
        <v/>
      </c>
      <c r="K64" s="125" t="str">
        <f>+IFERROR(VLOOKUP($A64,Hoja6!$A$3:$O$1124,15,FALSE),"")</f>
        <v/>
      </c>
      <c r="L64" s="164" t="str">
        <f>+IFERROR(VLOOKUP($A64,Hoja6!$A$3:$P$1124,16,FALSE),"")</f>
        <v/>
      </c>
      <c r="M64" s="34" t="str">
        <f>+IFERROR(VLOOKUP($A64,Hoja6!$A$3:$Y$1124,17,FALSE),"")</f>
        <v/>
      </c>
      <c r="N64" s="125" t="str">
        <f>+IFERROR(VLOOKUP($A64,Hoja6!$A$3:$Y$1124,18,FALSE),"")</f>
        <v/>
      </c>
      <c r="O64" s="164" t="str">
        <f>+IFERROR(VLOOKUP($A64,Hoja6!$A$3:$Y$1124,19,FALSE),"")</f>
        <v/>
      </c>
      <c r="P64" s="34" t="str">
        <f>+IFERROR(VLOOKUP($A64,Hoja6!$A$3:$Y$1124,20,FALSE),"")</f>
        <v/>
      </c>
      <c r="Q64" s="125" t="str">
        <f>+IFERROR(VLOOKUP($A64,Hoja6!$A$3:$Y$1124,21,FALSE),"")</f>
        <v/>
      </c>
      <c r="R64" s="164" t="str">
        <f>+IFERROR(VLOOKUP($A64,Hoja6!$A$3:$Y$1124,22,FALSE),"")</f>
        <v/>
      </c>
      <c r="S64" s="34" t="str">
        <f>+IFERROR(VLOOKUP($A64,Hoja6!$A$3:$ZY$1124,23,FALSE),"")</f>
        <v/>
      </c>
      <c r="T64" s="125" t="str">
        <f>+IFERROR(VLOOKUP($A64,Hoja6!$A$3:$ZY$1124,24,FALSE),"")</f>
        <v/>
      </c>
      <c r="U64" s="273" t="str">
        <f>+IFERROR(VLOOKUP($A64,Hoja6!$A$3:$ZY$1124,25,FALSE),"")</f>
        <v/>
      </c>
    </row>
    <row r="65" spans="1:21" ht="15" x14ac:dyDescent="0.25">
      <c r="A65" s="121">
        <v>52</v>
      </c>
      <c r="B65" s="33" t="str">
        <f>+IFERROR(VLOOKUP($A65,Hoja6!$A$3:$O$1124,3,FALSE),"")</f>
        <v/>
      </c>
      <c r="C65" s="33" t="str">
        <f>+UPPER(IFERROR(VLOOKUP($A65,Hoja6!$A$3:$O$1124,4,FALSE),""))</f>
        <v/>
      </c>
      <c r="D65" s="34" t="str">
        <f>+IFERROR(VLOOKUP($A65,Hoja6!$A$3:$O$1124,8,FALSE),"")</f>
        <v/>
      </c>
      <c r="E65" s="34" t="str">
        <f>+IFERROR(VLOOKUP($A65,Hoja6!$A$3:$O$1124,9,FALSE),"")</f>
        <v/>
      </c>
      <c r="F65" s="135" t="str">
        <f>+IFERROR(VLOOKUP($A65,Hoja6!$A$3:$O$1124,10,FALSE),"")</f>
        <v/>
      </c>
      <c r="G65" s="34" t="str">
        <f>+IFERROR(VLOOKUP($A65,Hoja6!$A$3:$O$1124,11,FALSE),"")</f>
        <v/>
      </c>
      <c r="H65" s="34" t="str">
        <f>+IFERROR(VLOOKUP($A65,Hoja6!$A$3:$O$1124,12,FALSE),"")</f>
        <v/>
      </c>
      <c r="I65" s="135" t="str">
        <f>+IFERROR(VLOOKUP($A65,Hoja6!$A$3:$O$1124,13,FALSE),"")</f>
        <v/>
      </c>
      <c r="J65" s="34" t="str">
        <f>+IFERROR(VLOOKUP($A65,Hoja6!$A$3:$O$1124,14,FALSE),"")</f>
        <v/>
      </c>
      <c r="K65" s="125" t="str">
        <f>+IFERROR(VLOOKUP($A65,Hoja6!$A$3:$O$1124,15,FALSE),"")</f>
        <v/>
      </c>
      <c r="L65" s="164" t="str">
        <f>+IFERROR(VLOOKUP($A65,Hoja6!$A$3:$P$1124,16,FALSE),"")</f>
        <v/>
      </c>
      <c r="M65" s="34" t="str">
        <f>+IFERROR(VLOOKUP($A65,Hoja6!$A$3:$Y$1124,17,FALSE),"")</f>
        <v/>
      </c>
      <c r="N65" s="125" t="str">
        <f>+IFERROR(VLOOKUP($A65,Hoja6!$A$3:$Y$1124,18,FALSE),"")</f>
        <v/>
      </c>
      <c r="O65" s="164" t="str">
        <f>+IFERROR(VLOOKUP($A65,Hoja6!$A$3:$Y$1124,19,FALSE),"")</f>
        <v/>
      </c>
      <c r="P65" s="34" t="str">
        <f>+IFERROR(VLOOKUP($A65,Hoja6!$A$3:$Y$1124,20,FALSE),"")</f>
        <v/>
      </c>
      <c r="Q65" s="125" t="str">
        <f>+IFERROR(VLOOKUP($A65,Hoja6!$A$3:$Y$1124,21,FALSE),"")</f>
        <v/>
      </c>
      <c r="R65" s="164" t="str">
        <f>+IFERROR(VLOOKUP($A65,Hoja6!$A$3:$Y$1124,22,FALSE),"")</f>
        <v/>
      </c>
      <c r="S65" s="34" t="str">
        <f>+IFERROR(VLOOKUP($A65,Hoja6!$A$3:$ZY$1124,23,FALSE),"")</f>
        <v/>
      </c>
      <c r="T65" s="125" t="str">
        <f>+IFERROR(VLOOKUP($A65,Hoja6!$A$3:$ZY$1124,24,FALSE),"")</f>
        <v/>
      </c>
      <c r="U65" s="273" t="str">
        <f>+IFERROR(VLOOKUP($A65,Hoja6!$A$3:$ZY$1124,25,FALSE),"")</f>
        <v/>
      </c>
    </row>
    <row r="66" spans="1:21" ht="15" x14ac:dyDescent="0.25">
      <c r="A66" s="121">
        <v>53</v>
      </c>
      <c r="B66" s="33" t="str">
        <f>+IFERROR(VLOOKUP($A66,Hoja6!$A$3:$O$1124,3,FALSE),"")</f>
        <v/>
      </c>
      <c r="C66" s="33" t="str">
        <f>+UPPER(IFERROR(VLOOKUP($A66,Hoja6!$A$3:$O$1124,4,FALSE),""))</f>
        <v/>
      </c>
      <c r="D66" s="34" t="str">
        <f>+IFERROR(VLOOKUP($A66,Hoja6!$A$3:$O$1124,8,FALSE),"")</f>
        <v/>
      </c>
      <c r="E66" s="34" t="str">
        <f>+IFERROR(VLOOKUP($A66,Hoja6!$A$3:$O$1124,9,FALSE),"")</f>
        <v/>
      </c>
      <c r="F66" s="135" t="str">
        <f>+IFERROR(VLOOKUP($A66,Hoja6!$A$3:$O$1124,10,FALSE),"")</f>
        <v/>
      </c>
      <c r="G66" s="34" t="str">
        <f>+IFERROR(VLOOKUP($A66,Hoja6!$A$3:$O$1124,11,FALSE),"")</f>
        <v/>
      </c>
      <c r="H66" s="34" t="str">
        <f>+IFERROR(VLOOKUP($A66,Hoja6!$A$3:$O$1124,12,FALSE),"")</f>
        <v/>
      </c>
      <c r="I66" s="135" t="str">
        <f>+IFERROR(VLOOKUP($A66,Hoja6!$A$3:$O$1124,13,FALSE),"")</f>
        <v/>
      </c>
      <c r="J66" s="34" t="str">
        <f>+IFERROR(VLOOKUP($A66,Hoja6!$A$3:$O$1124,14,FALSE),"")</f>
        <v/>
      </c>
      <c r="K66" s="125" t="str">
        <f>+IFERROR(VLOOKUP($A66,Hoja6!$A$3:$O$1124,15,FALSE),"")</f>
        <v/>
      </c>
      <c r="L66" s="164" t="str">
        <f>+IFERROR(VLOOKUP($A66,Hoja6!$A$3:$P$1124,16,FALSE),"")</f>
        <v/>
      </c>
      <c r="M66" s="34" t="str">
        <f>+IFERROR(VLOOKUP($A66,Hoja6!$A$3:$Y$1124,17,FALSE),"")</f>
        <v/>
      </c>
      <c r="N66" s="125" t="str">
        <f>+IFERROR(VLOOKUP($A66,Hoja6!$A$3:$Y$1124,18,FALSE),"")</f>
        <v/>
      </c>
      <c r="O66" s="164" t="str">
        <f>+IFERROR(VLOOKUP($A66,Hoja6!$A$3:$Y$1124,19,FALSE),"")</f>
        <v/>
      </c>
      <c r="P66" s="34" t="str">
        <f>+IFERROR(VLOOKUP($A66,Hoja6!$A$3:$Y$1124,20,FALSE),"")</f>
        <v/>
      </c>
      <c r="Q66" s="125" t="str">
        <f>+IFERROR(VLOOKUP($A66,Hoja6!$A$3:$Y$1124,21,FALSE),"")</f>
        <v/>
      </c>
      <c r="R66" s="164" t="str">
        <f>+IFERROR(VLOOKUP($A66,Hoja6!$A$3:$Y$1124,22,FALSE),"")</f>
        <v/>
      </c>
      <c r="S66" s="34" t="str">
        <f>+IFERROR(VLOOKUP($A66,Hoja6!$A$3:$ZY$1124,23,FALSE),"")</f>
        <v/>
      </c>
      <c r="T66" s="125" t="str">
        <f>+IFERROR(VLOOKUP($A66,Hoja6!$A$3:$ZY$1124,24,FALSE),"")</f>
        <v/>
      </c>
      <c r="U66" s="273" t="str">
        <f>+IFERROR(VLOOKUP($A66,Hoja6!$A$3:$ZY$1124,25,FALSE),"")</f>
        <v/>
      </c>
    </row>
    <row r="67" spans="1:21" ht="15" x14ac:dyDescent="0.25">
      <c r="A67" s="121">
        <v>54</v>
      </c>
      <c r="B67" s="33" t="str">
        <f>+IFERROR(VLOOKUP($A67,Hoja6!$A$3:$O$1124,3,FALSE),"")</f>
        <v/>
      </c>
      <c r="C67" s="33" t="str">
        <f>+UPPER(IFERROR(VLOOKUP($A67,Hoja6!$A$3:$O$1124,4,FALSE),""))</f>
        <v/>
      </c>
      <c r="D67" s="34" t="str">
        <f>+IFERROR(VLOOKUP($A67,Hoja6!$A$3:$O$1124,8,FALSE),"")</f>
        <v/>
      </c>
      <c r="E67" s="34" t="str">
        <f>+IFERROR(VLOOKUP($A67,Hoja6!$A$3:$O$1124,9,FALSE),"")</f>
        <v/>
      </c>
      <c r="F67" s="135" t="str">
        <f>+IFERROR(VLOOKUP($A67,Hoja6!$A$3:$O$1124,10,FALSE),"")</f>
        <v/>
      </c>
      <c r="G67" s="34" t="str">
        <f>+IFERROR(VLOOKUP($A67,Hoja6!$A$3:$O$1124,11,FALSE),"")</f>
        <v/>
      </c>
      <c r="H67" s="34" t="str">
        <f>+IFERROR(VLOOKUP($A67,Hoja6!$A$3:$O$1124,12,FALSE),"")</f>
        <v/>
      </c>
      <c r="I67" s="135" t="str">
        <f>+IFERROR(VLOOKUP($A67,Hoja6!$A$3:$O$1124,13,FALSE),"")</f>
        <v/>
      </c>
      <c r="J67" s="34" t="str">
        <f>+IFERROR(VLOOKUP($A67,Hoja6!$A$3:$O$1124,14,FALSE),"")</f>
        <v/>
      </c>
      <c r="K67" s="125" t="str">
        <f>+IFERROR(VLOOKUP($A67,Hoja6!$A$3:$O$1124,15,FALSE),"")</f>
        <v/>
      </c>
      <c r="L67" s="164" t="str">
        <f>+IFERROR(VLOOKUP($A67,Hoja6!$A$3:$P$1124,16,FALSE),"")</f>
        <v/>
      </c>
      <c r="M67" s="34" t="str">
        <f>+IFERROR(VLOOKUP($A67,Hoja6!$A$3:$Y$1124,17,FALSE),"")</f>
        <v/>
      </c>
      <c r="N67" s="125" t="str">
        <f>+IFERROR(VLOOKUP($A67,Hoja6!$A$3:$Y$1124,18,FALSE),"")</f>
        <v/>
      </c>
      <c r="O67" s="164" t="str">
        <f>+IFERROR(VLOOKUP($A67,Hoja6!$A$3:$Y$1124,19,FALSE),"")</f>
        <v/>
      </c>
      <c r="P67" s="34" t="str">
        <f>+IFERROR(VLOOKUP($A67,Hoja6!$A$3:$Y$1124,20,FALSE),"")</f>
        <v/>
      </c>
      <c r="Q67" s="125" t="str">
        <f>+IFERROR(VLOOKUP($A67,Hoja6!$A$3:$Y$1124,21,FALSE),"")</f>
        <v/>
      </c>
      <c r="R67" s="164" t="str">
        <f>+IFERROR(VLOOKUP($A67,Hoja6!$A$3:$Y$1124,22,FALSE),"")</f>
        <v/>
      </c>
      <c r="S67" s="34" t="str">
        <f>+IFERROR(VLOOKUP($A67,Hoja6!$A$3:$ZY$1124,23,FALSE),"")</f>
        <v/>
      </c>
      <c r="T67" s="125" t="str">
        <f>+IFERROR(VLOOKUP($A67,Hoja6!$A$3:$ZY$1124,24,FALSE),"")</f>
        <v/>
      </c>
      <c r="U67" s="273" t="str">
        <f>+IFERROR(VLOOKUP($A67,Hoja6!$A$3:$ZY$1124,25,FALSE),"")</f>
        <v/>
      </c>
    </row>
    <row r="68" spans="1:21" ht="15" x14ac:dyDescent="0.25">
      <c r="A68" s="121">
        <v>55</v>
      </c>
      <c r="B68" s="33" t="str">
        <f>+IFERROR(VLOOKUP($A68,Hoja6!$A$3:$O$1124,3,FALSE),"")</f>
        <v/>
      </c>
      <c r="C68" s="33" t="str">
        <f>+UPPER(IFERROR(VLOOKUP($A68,Hoja6!$A$3:$O$1124,4,FALSE),""))</f>
        <v/>
      </c>
      <c r="D68" s="34" t="str">
        <f>+IFERROR(VLOOKUP($A68,Hoja6!$A$3:$O$1124,8,FALSE),"")</f>
        <v/>
      </c>
      <c r="E68" s="34" t="str">
        <f>+IFERROR(VLOOKUP($A68,Hoja6!$A$3:$O$1124,9,FALSE),"")</f>
        <v/>
      </c>
      <c r="F68" s="135" t="str">
        <f>+IFERROR(VLOOKUP($A68,Hoja6!$A$3:$O$1124,10,FALSE),"")</f>
        <v/>
      </c>
      <c r="G68" s="34" t="str">
        <f>+IFERROR(VLOOKUP($A68,Hoja6!$A$3:$O$1124,11,FALSE),"")</f>
        <v/>
      </c>
      <c r="H68" s="34" t="str">
        <f>+IFERROR(VLOOKUP($A68,Hoja6!$A$3:$O$1124,12,FALSE),"")</f>
        <v/>
      </c>
      <c r="I68" s="135" t="str">
        <f>+IFERROR(VLOOKUP($A68,Hoja6!$A$3:$O$1124,13,FALSE),"")</f>
        <v/>
      </c>
      <c r="J68" s="34" t="str">
        <f>+IFERROR(VLOOKUP($A68,Hoja6!$A$3:$O$1124,14,FALSE),"")</f>
        <v/>
      </c>
      <c r="K68" s="125" t="str">
        <f>+IFERROR(VLOOKUP($A68,Hoja6!$A$3:$O$1124,15,FALSE),"")</f>
        <v/>
      </c>
      <c r="L68" s="164" t="str">
        <f>+IFERROR(VLOOKUP($A68,Hoja6!$A$3:$P$1124,16,FALSE),"")</f>
        <v/>
      </c>
      <c r="M68" s="34" t="str">
        <f>+IFERROR(VLOOKUP($A68,Hoja6!$A$3:$Y$1124,17,FALSE),"")</f>
        <v/>
      </c>
      <c r="N68" s="125" t="str">
        <f>+IFERROR(VLOOKUP($A68,Hoja6!$A$3:$Y$1124,18,FALSE),"")</f>
        <v/>
      </c>
      <c r="O68" s="164" t="str">
        <f>+IFERROR(VLOOKUP($A68,Hoja6!$A$3:$Y$1124,19,FALSE),"")</f>
        <v/>
      </c>
      <c r="P68" s="34" t="str">
        <f>+IFERROR(VLOOKUP($A68,Hoja6!$A$3:$Y$1124,20,FALSE),"")</f>
        <v/>
      </c>
      <c r="Q68" s="125" t="str">
        <f>+IFERROR(VLOOKUP($A68,Hoja6!$A$3:$Y$1124,21,FALSE),"")</f>
        <v/>
      </c>
      <c r="R68" s="164" t="str">
        <f>+IFERROR(VLOOKUP($A68,Hoja6!$A$3:$Y$1124,22,FALSE),"")</f>
        <v/>
      </c>
      <c r="S68" s="34" t="str">
        <f>+IFERROR(VLOOKUP($A68,Hoja6!$A$3:$ZY$1124,23,FALSE),"")</f>
        <v/>
      </c>
      <c r="T68" s="125" t="str">
        <f>+IFERROR(VLOOKUP($A68,Hoja6!$A$3:$ZY$1124,24,FALSE),"")</f>
        <v/>
      </c>
      <c r="U68" s="273" t="str">
        <f>+IFERROR(VLOOKUP($A68,Hoja6!$A$3:$ZY$1124,25,FALSE),"")</f>
        <v/>
      </c>
    </row>
    <row r="69" spans="1:21" ht="15" x14ac:dyDescent="0.25">
      <c r="A69" s="121">
        <v>56</v>
      </c>
      <c r="B69" s="33" t="str">
        <f>+IFERROR(VLOOKUP($A69,Hoja6!$A$3:$O$1124,3,FALSE),"")</f>
        <v/>
      </c>
      <c r="C69" s="33" t="str">
        <f>+UPPER(IFERROR(VLOOKUP($A69,Hoja6!$A$3:$O$1124,4,FALSE),""))</f>
        <v/>
      </c>
      <c r="D69" s="34" t="str">
        <f>+IFERROR(VLOOKUP($A69,Hoja6!$A$3:$O$1124,8,FALSE),"")</f>
        <v/>
      </c>
      <c r="E69" s="34" t="str">
        <f>+IFERROR(VLOOKUP($A69,Hoja6!$A$3:$O$1124,9,FALSE),"")</f>
        <v/>
      </c>
      <c r="F69" s="135" t="str">
        <f>+IFERROR(VLOOKUP($A69,Hoja6!$A$3:$O$1124,10,FALSE),"")</f>
        <v/>
      </c>
      <c r="G69" s="34" t="str">
        <f>+IFERROR(VLOOKUP($A69,Hoja6!$A$3:$O$1124,11,FALSE),"")</f>
        <v/>
      </c>
      <c r="H69" s="34" t="str">
        <f>+IFERROR(VLOOKUP($A69,Hoja6!$A$3:$O$1124,12,FALSE),"")</f>
        <v/>
      </c>
      <c r="I69" s="135" t="str">
        <f>+IFERROR(VLOOKUP($A69,Hoja6!$A$3:$O$1124,13,FALSE),"")</f>
        <v/>
      </c>
      <c r="J69" s="34" t="str">
        <f>+IFERROR(VLOOKUP($A69,Hoja6!$A$3:$O$1124,14,FALSE),"")</f>
        <v/>
      </c>
      <c r="K69" s="125" t="str">
        <f>+IFERROR(VLOOKUP($A69,Hoja6!$A$3:$O$1124,15,FALSE),"")</f>
        <v/>
      </c>
      <c r="L69" s="164" t="str">
        <f>+IFERROR(VLOOKUP($A69,Hoja6!$A$3:$P$1124,16,FALSE),"")</f>
        <v/>
      </c>
      <c r="M69" s="34" t="str">
        <f>+IFERROR(VLOOKUP($A69,Hoja6!$A$3:$Y$1124,17,FALSE),"")</f>
        <v/>
      </c>
      <c r="N69" s="125" t="str">
        <f>+IFERROR(VLOOKUP($A69,Hoja6!$A$3:$Y$1124,18,FALSE),"")</f>
        <v/>
      </c>
      <c r="O69" s="164" t="str">
        <f>+IFERROR(VLOOKUP($A69,Hoja6!$A$3:$Y$1124,19,FALSE),"")</f>
        <v/>
      </c>
      <c r="P69" s="34" t="str">
        <f>+IFERROR(VLOOKUP($A69,Hoja6!$A$3:$Y$1124,20,FALSE),"")</f>
        <v/>
      </c>
      <c r="Q69" s="125" t="str">
        <f>+IFERROR(VLOOKUP($A69,Hoja6!$A$3:$Y$1124,21,FALSE),"")</f>
        <v/>
      </c>
      <c r="R69" s="164" t="str">
        <f>+IFERROR(VLOOKUP($A69,Hoja6!$A$3:$Y$1124,22,FALSE),"")</f>
        <v/>
      </c>
      <c r="S69" s="34" t="str">
        <f>+IFERROR(VLOOKUP($A69,Hoja6!$A$3:$ZY$1124,23,FALSE),"")</f>
        <v/>
      </c>
      <c r="T69" s="125" t="str">
        <f>+IFERROR(VLOOKUP($A69,Hoja6!$A$3:$ZY$1124,24,FALSE),"")</f>
        <v/>
      </c>
      <c r="U69" s="273" t="str">
        <f>+IFERROR(VLOOKUP($A69,Hoja6!$A$3:$ZY$1124,25,FALSE),"")</f>
        <v/>
      </c>
    </row>
    <row r="70" spans="1:21" ht="15" x14ac:dyDescent="0.25">
      <c r="A70" s="121">
        <v>57</v>
      </c>
      <c r="B70" s="33" t="str">
        <f>+IFERROR(VLOOKUP($A70,Hoja6!$A$3:$O$1124,3,FALSE),"")</f>
        <v/>
      </c>
      <c r="C70" s="33" t="str">
        <f>+UPPER(IFERROR(VLOOKUP($A70,Hoja6!$A$3:$O$1124,4,FALSE),""))</f>
        <v/>
      </c>
      <c r="D70" s="34" t="str">
        <f>+IFERROR(VLOOKUP($A70,Hoja6!$A$3:$O$1124,8,FALSE),"")</f>
        <v/>
      </c>
      <c r="E70" s="34" t="str">
        <f>+IFERROR(VLOOKUP($A70,Hoja6!$A$3:$O$1124,9,FALSE),"")</f>
        <v/>
      </c>
      <c r="F70" s="135" t="str">
        <f>+IFERROR(VLOOKUP($A70,Hoja6!$A$3:$O$1124,10,FALSE),"")</f>
        <v/>
      </c>
      <c r="G70" s="34" t="str">
        <f>+IFERROR(VLOOKUP($A70,Hoja6!$A$3:$O$1124,11,FALSE),"")</f>
        <v/>
      </c>
      <c r="H70" s="34" t="str">
        <f>+IFERROR(VLOOKUP($A70,Hoja6!$A$3:$O$1124,12,FALSE),"")</f>
        <v/>
      </c>
      <c r="I70" s="135" t="str">
        <f>+IFERROR(VLOOKUP($A70,Hoja6!$A$3:$O$1124,13,FALSE),"")</f>
        <v/>
      </c>
      <c r="J70" s="34" t="str">
        <f>+IFERROR(VLOOKUP($A70,Hoja6!$A$3:$O$1124,14,FALSE),"")</f>
        <v/>
      </c>
      <c r="K70" s="125" t="str">
        <f>+IFERROR(VLOOKUP($A70,Hoja6!$A$3:$O$1124,15,FALSE),"")</f>
        <v/>
      </c>
      <c r="L70" s="164" t="str">
        <f>+IFERROR(VLOOKUP($A70,Hoja6!$A$3:$P$1124,16,FALSE),"")</f>
        <v/>
      </c>
      <c r="M70" s="34" t="str">
        <f>+IFERROR(VLOOKUP($A70,Hoja6!$A$3:$Y$1124,17,FALSE),"")</f>
        <v/>
      </c>
      <c r="N70" s="125" t="str">
        <f>+IFERROR(VLOOKUP($A70,Hoja6!$A$3:$Y$1124,18,FALSE),"")</f>
        <v/>
      </c>
      <c r="O70" s="164" t="str">
        <f>+IFERROR(VLOOKUP($A70,Hoja6!$A$3:$Y$1124,19,FALSE),"")</f>
        <v/>
      </c>
      <c r="P70" s="34" t="str">
        <f>+IFERROR(VLOOKUP($A70,Hoja6!$A$3:$Y$1124,20,FALSE),"")</f>
        <v/>
      </c>
      <c r="Q70" s="125" t="str">
        <f>+IFERROR(VLOOKUP($A70,Hoja6!$A$3:$Y$1124,21,FALSE),"")</f>
        <v/>
      </c>
      <c r="R70" s="164" t="str">
        <f>+IFERROR(VLOOKUP($A70,Hoja6!$A$3:$Y$1124,22,FALSE),"")</f>
        <v/>
      </c>
      <c r="S70" s="34" t="str">
        <f>+IFERROR(VLOOKUP($A70,Hoja6!$A$3:$ZY$1124,23,FALSE),"")</f>
        <v/>
      </c>
      <c r="T70" s="125" t="str">
        <f>+IFERROR(VLOOKUP($A70,Hoja6!$A$3:$ZY$1124,24,FALSE),"")</f>
        <v/>
      </c>
      <c r="U70" s="273" t="str">
        <f>+IFERROR(VLOOKUP($A70,Hoja6!$A$3:$ZY$1124,25,FALSE),"")</f>
        <v/>
      </c>
    </row>
    <row r="71" spans="1:21" ht="15" x14ac:dyDescent="0.25">
      <c r="A71" s="121">
        <v>58</v>
      </c>
      <c r="B71" s="33" t="str">
        <f>+IFERROR(VLOOKUP($A71,Hoja6!$A$3:$O$1124,3,FALSE),"")</f>
        <v/>
      </c>
      <c r="C71" s="33" t="str">
        <f>+UPPER(IFERROR(VLOOKUP($A71,Hoja6!$A$3:$O$1124,4,FALSE),""))</f>
        <v/>
      </c>
      <c r="D71" s="34" t="str">
        <f>+IFERROR(VLOOKUP($A71,Hoja6!$A$3:$O$1124,8,FALSE),"")</f>
        <v/>
      </c>
      <c r="E71" s="34" t="str">
        <f>+IFERROR(VLOOKUP($A71,Hoja6!$A$3:$O$1124,9,FALSE),"")</f>
        <v/>
      </c>
      <c r="F71" s="135" t="str">
        <f>+IFERROR(VLOOKUP($A71,Hoja6!$A$3:$O$1124,10,FALSE),"")</f>
        <v/>
      </c>
      <c r="G71" s="34" t="str">
        <f>+IFERROR(VLOOKUP($A71,Hoja6!$A$3:$O$1124,11,FALSE),"")</f>
        <v/>
      </c>
      <c r="H71" s="34" t="str">
        <f>+IFERROR(VLOOKUP($A71,Hoja6!$A$3:$O$1124,12,FALSE),"")</f>
        <v/>
      </c>
      <c r="I71" s="135" t="str">
        <f>+IFERROR(VLOOKUP($A71,Hoja6!$A$3:$O$1124,13,FALSE),"")</f>
        <v/>
      </c>
      <c r="J71" s="34" t="str">
        <f>+IFERROR(VLOOKUP($A71,Hoja6!$A$3:$O$1124,14,FALSE),"")</f>
        <v/>
      </c>
      <c r="K71" s="125" t="str">
        <f>+IFERROR(VLOOKUP($A71,Hoja6!$A$3:$O$1124,15,FALSE),"")</f>
        <v/>
      </c>
      <c r="L71" s="164" t="str">
        <f>+IFERROR(VLOOKUP($A71,Hoja6!$A$3:$P$1124,16,FALSE),"")</f>
        <v/>
      </c>
      <c r="M71" s="34" t="str">
        <f>+IFERROR(VLOOKUP($A71,Hoja6!$A$3:$Y$1124,17,FALSE),"")</f>
        <v/>
      </c>
      <c r="N71" s="125" t="str">
        <f>+IFERROR(VLOOKUP($A71,Hoja6!$A$3:$Y$1124,18,FALSE),"")</f>
        <v/>
      </c>
      <c r="O71" s="164" t="str">
        <f>+IFERROR(VLOOKUP($A71,Hoja6!$A$3:$Y$1124,19,FALSE),"")</f>
        <v/>
      </c>
      <c r="P71" s="34" t="str">
        <f>+IFERROR(VLOOKUP($A71,Hoja6!$A$3:$Y$1124,20,FALSE),"")</f>
        <v/>
      </c>
      <c r="Q71" s="125" t="str">
        <f>+IFERROR(VLOOKUP($A71,Hoja6!$A$3:$Y$1124,21,FALSE),"")</f>
        <v/>
      </c>
      <c r="R71" s="164" t="str">
        <f>+IFERROR(VLOOKUP($A71,Hoja6!$A$3:$Y$1124,22,FALSE),"")</f>
        <v/>
      </c>
      <c r="S71" s="34" t="str">
        <f>+IFERROR(VLOOKUP($A71,Hoja6!$A$3:$ZY$1124,23,FALSE),"")</f>
        <v/>
      </c>
      <c r="T71" s="125" t="str">
        <f>+IFERROR(VLOOKUP($A71,Hoja6!$A$3:$ZY$1124,24,FALSE),"")</f>
        <v/>
      </c>
      <c r="U71" s="273" t="str">
        <f>+IFERROR(VLOOKUP($A71,Hoja6!$A$3:$ZY$1124,25,FALSE),"")</f>
        <v/>
      </c>
    </row>
    <row r="72" spans="1:21" ht="15" x14ac:dyDescent="0.25">
      <c r="A72" s="121">
        <v>59</v>
      </c>
      <c r="B72" s="33" t="str">
        <f>+IFERROR(VLOOKUP($A72,Hoja6!$A$3:$O$1124,3,FALSE),"")</f>
        <v/>
      </c>
      <c r="C72" s="33" t="str">
        <f>+UPPER(IFERROR(VLOOKUP($A72,Hoja6!$A$3:$O$1124,4,FALSE),""))</f>
        <v/>
      </c>
      <c r="D72" s="34" t="str">
        <f>+IFERROR(VLOOKUP($A72,Hoja6!$A$3:$O$1124,8,FALSE),"")</f>
        <v/>
      </c>
      <c r="E72" s="34" t="str">
        <f>+IFERROR(VLOOKUP($A72,Hoja6!$A$3:$O$1124,9,FALSE),"")</f>
        <v/>
      </c>
      <c r="F72" s="135" t="str">
        <f>+IFERROR(VLOOKUP($A72,Hoja6!$A$3:$O$1124,10,FALSE),"")</f>
        <v/>
      </c>
      <c r="G72" s="34" t="str">
        <f>+IFERROR(VLOOKUP($A72,Hoja6!$A$3:$O$1124,11,FALSE),"")</f>
        <v/>
      </c>
      <c r="H72" s="34" t="str">
        <f>+IFERROR(VLOOKUP($A72,Hoja6!$A$3:$O$1124,12,FALSE),"")</f>
        <v/>
      </c>
      <c r="I72" s="135" t="str">
        <f>+IFERROR(VLOOKUP($A72,Hoja6!$A$3:$O$1124,13,FALSE),"")</f>
        <v/>
      </c>
      <c r="J72" s="34" t="str">
        <f>+IFERROR(VLOOKUP($A72,Hoja6!$A$3:$O$1124,14,FALSE),"")</f>
        <v/>
      </c>
      <c r="K72" s="125" t="str">
        <f>+IFERROR(VLOOKUP($A72,Hoja6!$A$3:$O$1124,15,FALSE),"")</f>
        <v/>
      </c>
      <c r="L72" s="164" t="str">
        <f>+IFERROR(VLOOKUP($A72,Hoja6!$A$3:$P$1124,16,FALSE),"")</f>
        <v/>
      </c>
      <c r="M72" s="34" t="str">
        <f>+IFERROR(VLOOKUP($A72,Hoja6!$A$3:$Y$1124,17,FALSE),"")</f>
        <v/>
      </c>
      <c r="N72" s="125" t="str">
        <f>+IFERROR(VLOOKUP($A72,Hoja6!$A$3:$Y$1124,18,FALSE),"")</f>
        <v/>
      </c>
      <c r="O72" s="164" t="str">
        <f>+IFERROR(VLOOKUP($A72,Hoja6!$A$3:$Y$1124,19,FALSE),"")</f>
        <v/>
      </c>
      <c r="P72" s="34" t="str">
        <f>+IFERROR(VLOOKUP($A72,Hoja6!$A$3:$Y$1124,20,FALSE),"")</f>
        <v/>
      </c>
      <c r="Q72" s="125" t="str">
        <f>+IFERROR(VLOOKUP($A72,Hoja6!$A$3:$Y$1124,21,FALSE),"")</f>
        <v/>
      </c>
      <c r="R72" s="164" t="str">
        <f>+IFERROR(VLOOKUP($A72,Hoja6!$A$3:$Y$1124,22,FALSE),"")</f>
        <v/>
      </c>
      <c r="S72" s="34" t="str">
        <f>+IFERROR(VLOOKUP($A72,Hoja6!$A$3:$ZY$1124,23,FALSE),"")</f>
        <v/>
      </c>
      <c r="T72" s="125" t="str">
        <f>+IFERROR(VLOOKUP($A72,Hoja6!$A$3:$ZY$1124,24,FALSE),"")</f>
        <v/>
      </c>
      <c r="U72" s="273" t="str">
        <f>+IFERROR(VLOOKUP($A72,Hoja6!$A$3:$ZY$1124,25,FALSE),"")</f>
        <v/>
      </c>
    </row>
    <row r="73" spans="1:21" ht="15" x14ac:dyDescent="0.25">
      <c r="A73" s="121">
        <v>60</v>
      </c>
      <c r="B73" s="33" t="str">
        <f>+IFERROR(VLOOKUP($A73,Hoja6!$A$3:$O$1124,3,FALSE),"")</f>
        <v/>
      </c>
      <c r="C73" s="33" t="str">
        <f>+UPPER(IFERROR(VLOOKUP($A73,Hoja6!$A$3:$O$1124,4,FALSE),""))</f>
        <v/>
      </c>
      <c r="D73" s="34" t="str">
        <f>+IFERROR(VLOOKUP($A73,Hoja6!$A$3:$O$1124,8,FALSE),"")</f>
        <v/>
      </c>
      <c r="E73" s="34" t="str">
        <f>+IFERROR(VLOOKUP($A73,Hoja6!$A$3:$O$1124,9,FALSE),"")</f>
        <v/>
      </c>
      <c r="F73" s="135" t="str">
        <f>+IFERROR(VLOOKUP($A73,Hoja6!$A$3:$O$1124,10,FALSE),"")</f>
        <v/>
      </c>
      <c r="G73" s="34" t="str">
        <f>+IFERROR(VLOOKUP($A73,Hoja6!$A$3:$O$1124,11,FALSE),"")</f>
        <v/>
      </c>
      <c r="H73" s="34" t="str">
        <f>+IFERROR(VLOOKUP($A73,Hoja6!$A$3:$O$1124,12,FALSE),"")</f>
        <v/>
      </c>
      <c r="I73" s="135" t="str">
        <f>+IFERROR(VLOOKUP($A73,Hoja6!$A$3:$O$1124,13,FALSE),"")</f>
        <v/>
      </c>
      <c r="J73" s="34" t="str">
        <f>+IFERROR(VLOOKUP($A73,Hoja6!$A$3:$O$1124,14,FALSE),"")</f>
        <v/>
      </c>
      <c r="K73" s="125" t="str">
        <f>+IFERROR(VLOOKUP($A73,Hoja6!$A$3:$O$1124,15,FALSE),"")</f>
        <v/>
      </c>
      <c r="L73" s="164" t="str">
        <f>+IFERROR(VLOOKUP($A73,Hoja6!$A$3:$P$1124,16,FALSE),"")</f>
        <v/>
      </c>
      <c r="M73" s="34" t="str">
        <f>+IFERROR(VLOOKUP($A73,Hoja6!$A$3:$Y$1124,17,FALSE),"")</f>
        <v/>
      </c>
      <c r="N73" s="125" t="str">
        <f>+IFERROR(VLOOKUP($A73,Hoja6!$A$3:$Y$1124,18,FALSE),"")</f>
        <v/>
      </c>
      <c r="O73" s="164" t="str">
        <f>+IFERROR(VLOOKUP($A73,Hoja6!$A$3:$Y$1124,19,FALSE),"")</f>
        <v/>
      </c>
      <c r="P73" s="34" t="str">
        <f>+IFERROR(VLOOKUP($A73,Hoja6!$A$3:$Y$1124,20,FALSE),"")</f>
        <v/>
      </c>
      <c r="Q73" s="125" t="str">
        <f>+IFERROR(VLOOKUP($A73,Hoja6!$A$3:$Y$1124,21,FALSE),"")</f>
        <v/>
      </c>
      <c r="R73" s="164" t="str">
        <f>+IFERROR(VLOOKUP($A73,Hoja6!$A$3:$Y$1124,22,FALSE),"")</f>
        <v/>
      </c>
      <c r="S73" s="34" t="str">
        <f>+IFERROR(VLOOKUP($A73,Hoja6!$A$3:$ZY$1124,23,FALSE),"")</f>
        <v/>
      </c>
      <c r="T73" s="125" t="str">
        <f>+IFERROR(VLOOKUP($A73,Hoja6!$A$3:$ZY$1124,24,FALSE),"")</f>
        <v/>
      </c>
      <c r="U73" s="273" t="str">
        <f>+IFERROR(VLOOKUP($A73,Hoja6!$A$3:$ZY$1124,25,FALSE),"")</f>
        <v/>
      </c>
    </row>
    <row r="74" spans="1:21" ht="15" x14ac:dyDescent="0.25">
      <c r="A74" s="121">
        <v>61</v>
      </c>
      <c r="B74" s="33" t="str">
        <f>+IFERROR(VLOOKUP($A74,Hoja6!$A$3:$O$1124,3,FALSE),"")</f>
        <v/>
      </c>
      <c r="C74" s="33" t="str">
        <f>+UPPER(IFERROR(VLOOKUP($A74,Hoja6!$A$3:$O$1124,4,FALSE),""))</f>
        <v/>
      </c>
      <c r="D74" s="34" t="str">
        <f>+IFERROR(VLOOKUP($A74,Hoja6!$A$3:$O$1124,8,FALSE),"")</f>
        <v/>
      </c>
      <c r="E74" s="34" t="str">
        <f>+IFERROR(VLOOKUP($A74,Hoja6!$A$3:$O$1124,9,FALSE),"")</f>
        <v/>
      </c>
      <c r="F74" s="135" t="str">
        <f>+IFERROR(VLOOKUP($A74,Hoja6!$A$3:$O$1124,10,FALSE),"")</f>
        <v/>
      </c>
      <c r="G74" s="34" t="str">
        <f>+IFERROR(VLOOKUP($A74,Hoja6!$A$3:$O$1124,11,FALSE),"")</f>
        <v/>
      </c>
      <c r="H74" s="34" t="str">
        <f>+IFERROR(VLOOKUP($A74,Hoja6!$A$3:$O$1124,12,FALSE),"")</f>
        <v/>
      </c>
      <c r="I74" s="135" t="str">
        <f>+IFERROR(VLOOKUP($A74,Hoja6!$A$3:$O$1124,13,FALSE),"")</f>
        <v/>
      </c>
      <c r="J74" s="34" t="str">
        <f>+IFERROR(VLOOKUP($A74,Hoja6!$A$3:$O$1124,14,FALSE),"")</f>
        <v/>
      </c>
      <c r="K74" s="125" t="str">
        <f>+IFERROR(VLOOKUP($A74,Hoja6!$A$3:$O$1124,15,FALSE),"")</f>
        <v/>
      </c>
      <c r="L74" s="164" t="str">
        <f>+IFERROR(VLOOKUP($A74,Hoja6!$A$3:$P$1124,16,FALSE),"")</f>
        <v/>
      </c>
      <c r="M74" s="34" t="str">
        <f>+IFERROR(VLOOKUP($A74,Hoja6!$A$3:$Y$1124,17,FALSE),"")</f>
        <v/>
      </c>
      <c r="N74" s="125" t="str">
        <f>+IFERROR(VLOOKUP($A74,Hoja6!$A$3:$Y$1124,18,FALSE),"")</f>
        <v/>
      </c>
      <c r="O74" s="164" t="str">
        <f>+IFERROR(VLOOKUP($A74,Hoja6!$A$3:$Y$1124,19,FALSE),"")</f>
        <v/>
      </c>
      <c r="P74" s="34" t="str">
        <f>+IFERROR(VLOOKUP($A74,Hoja6!$A$3:$Y$1124,20,FALSE),"")</f>
        <v/>
      </c>
      <c r="Q74" s="125" t="str">
        <f>+IFERROR(VLOOKUP($A74,Hoja6!$A$3:$Y$1124,21,FALSE),"")</f>
        <v/>
      </c>
      <c r="R74" s="164" t="str">
        <f>+IFERROR(VLOOKUP($A74,Hoja6!$A$3:$Y$1124,22,FALSE),"")</f>
        <v/>
      </c>
      <c r="S74" s="34" t="str">
        <f>+IFERROR(VLOOKUP($A74,Hoja6!$A$3:$ZY$1124,23,FALSE),"")</f>
        <v/>
      </c>
      <c r="T74" s="125" t="str">
        <f>+IFERROR(VLOOKUP($A74,Hoja6!$A$3:$ZY$1124,24,FALSE),"")</f>
        <v/>
      </c>
      <c r="U74" s="273" t="str">
        <f>+IFERROR(VLOOKUP($A74,Hoja6!$A$3:$ZY$1124,25,FALSE),"")</f>
        <v/>
      </c>
    </row>
    <row r="75" spans="1:21" ht="15" x14ac:dyDescent="0.25">
      <c r="A75" s="121">
        <v>62</v>
      </c>
      <c r="B75" s="33" t="str">
        <f>+IFERROR(VLOOKUP($A75,Hoja6!$A$3:$O$1124,3,FALSE),"")</f>
        <v/>
      </c>
      <c r="C75" s="33" t="str">
        <f>+UPPER(IFERROR(VLOOKUP($A75,Hoja6!$A$3:$O$1124,4,FALSE),""))</f>
        <v/>
      </c>
      <c r="D75" s="34" t="str">
        <f>+IFERROR(VLOOKUP($A75,Hoja6!$A$3:$O$1124,8,FALSE),"")</f>
        <v/>
      </c>
      <c r="E75" s="34" t="str">
        <f>+IFERROR(VLOOKUP($A75,Hoja6!$A$3:$O$1124,9,FALSE),"")</f>
        <v/>
      </c>
      <c r="F75" s="135" t="str">
        <f>+IFERROR(VLOOKUP($A75,Hoja6!$A$3:$O$1124,10,FALSE),"")</f>
        <v/>
      </c>
      <c r="G75" s="34" t="str">
        <f>+IFERROR(VLOOKUP($A75,Hoja6!$A$3:$O$1124,11,FALSE),"")</f>
        <v/>
      </c>
      <c r="H75" s="34" t="str">
        <f>+IFERROR(VLOOKUP($A75,Hoja6!$A$3:$O$1124,12,FALSE),"")</f>
        <v/>
      </c>
      <c r="I75" s="135" t="str">
        <f>+IFERROR(VLOOKUP($A75,Hoja6!$A$3:$O$1124,13,FALSE),"")</f>
        <v/>
      </c>
      <c r="J75" s="34" t="str">
        <f>+IFERROR(VLOOKUP($A75,Hoja6!$A$3:$O$1124,14,FALSE),"")</f>
        <v/>
      </c>
      <c r="K75" s="125" t="str">
        <f>+IFERROR(VLOOKUP($A75,Hoja6!$A$3:$O$1124,15,FALSE),"")</f>
        <v/>
      </c>
      <c r="L75" s="164" t="str">
        <f>+IFERROR(VLOOKUP($A75,Hoja6!$A$3:$P$1124,16,FALSE),"")</f>
        <v/>
      </c>
      <c r="M75" s="34" t="str">
        <f>+IFERROR(VLOOKUP($A75,Hoja6!$A$3:$Y$1124,17,FALSE),"")</f>
        <v/>
      </c>
      <c r="N75" s="125" t="str">
        <f>+IFERROR(VLOOKUP($A75,Hoja6!$A$3:$Y$1124,18,FALSE),"")</f>
        <v/>
      </c>
      <c r="O75" s="164" t="str">
        <f>+IFERROR(VLOOKUP($A75,Hoja6!$A$3:$Y$1124,19,FALSE),"")</f>
        <v/>
      </c>
      <c r="P75" s="34" t="str">
        <f>+IFERROR(VLOOKUP($A75,Hoja6!$A$3:$Y$1124,20,FALSE),"")</f>
        <v/>
      </c>
      <c r="Q75" s="125" t="str">
        <f>+IFERROR(VLOOKUP($A75,Hoja6!$A$3:$Y$1124,21,FALSE),"")</f>
        <v/>
      </c>
      <c r="R75" s="164" t="str">
        <f>+IFERROR(VLOOKUP($A75,Hoja6!$A$3:$Y$1124,22,FALSE),"")</f>
        <v/>
      </c>
      <c r="S75" s="34" t="str">
        <f>+IFERROR(VLOOKUP($A75,Hoja6!$A$3:$ZY$1124,23,FALSE),"")</f>
        <v/>
      </c>
      <c r="T75" s="125" t="str">
        <f>+IFERROR(VLOOKUP($A75,Hoja6!$A$3:$ZY$1124,24,FALSE),"")</f>
        <v/>
      </c>
      <c r="U75" s="273" t="str">
        <f>+IFERROR(VLOOKUP($A75,Hoja6!$A$3:$ZY$1124,25,FALSE),"")</f>
        <v/>
      </c>
    </row>
    <row r="76" spans="1:21" ht="15" x14ac:dyDescent="0.25">
      <c r="A76" s="121">
        <v>63</v>
      </c>
      <c r="B76" s="33" t="str">
        <f>+IFERROR(VLOOKUP($A76,Hoja6!$A$3:$O$1124,3,FALSE),"")</f>
        <v/>
      </c>
      <c r="C76" s="33" t="str">
        <f>+UPPER(IFERROR(VLOOKUP($A76,Hoja6!$A$3:$O$1124,4,FALSE),""))</f>
        <v/>
      </c>
      <c r="D76" s="34" t="str">
        <f>+IFERROR(VLOOKUP($A76,Hoja6!$A$3:$O$1124,8,FALSE),"")</f>
        <v/>
      </c>
      <c r="E76" s="34" t="str">
        <f>+IFERROR(VLOOKUP($A76,Hoja6!$A$3:$O$1124,9,FALSE),"")</f>
        <v/>
      </c>
      <c r="F76" s="135" t="str">
        <f>+IFERROR(VLOOKUP($A76,Hoja6!$A$3:$O$1124,10,FALSE),"")</f>
        <v/>
      </c>
      <c r="G76" s="34" t="str">
        <f>+IFERROR(VLOOKUP($A76,Hoja6!$A$3:$O$1124,11,FALSE),"")</f>
        <v/>
      </c>
      <c r="H76" s="34" t="str">
        <f>+IFERROR(VLOOKUP($A76,Hoja6!$A$3:$O$1124,12,FALSE),"")</f>
        <v/>
      </c>
      <c r="I76" s="135" t="str">
        <f>+IFERROR(VLOOKUP($A76,Hoja6!$A$3:$O$1124,13,FALSE),"")</f>
        <v/>
      </c>
      <c r="J76" s="34" t="str">
        <f>+IFERROR(VLOOKUP($A76,Hoja6!$A$3:$O$1124,14,FALSE),"")</f>
        <v/>
      </c>
      <c r="K76" s="125" t="str">
        <f>+IFERROR(VLOOKUP($A76,Hoja6!$A$3:$O$1124,15,FALSE),"")</f>
        <v/>
      </c>
      <c r="L76" s="164" t="str">
        <f>+IFERROR(VLOOKUP($A76,Hoja6!$A$3:$P$1124,16,FALSE),"")</f>
        <v/>
      </c>
      <c r="M76" s="34" t="str">
        <f>+IFERROR(VLOOKUP($A76,Hoja6!$A$3:$Y$1124,17,FALSE),"")</f>
        <v/>
      </c>
      <c r="N76" s="125" t="str">
        <f>+IFERROR(VLOOKUP($A76,Hoja6!$A$3:$Y$1124,18,FALSE),"")</f>
        <v/>
      </c>
      <c r="O76" s="164" t="str">
        <f>+IFERROR(VLOOKUP($A76,Hoja6!$A$3:$Y$1124,19,FALSE),"")</f>
        <v/>
      </c>
      <c r="P76" s="34" t="str">
        <f>+IFERROR(VLOOKUP($A76,Hoja6!$A$3:$Y$1124,20,FALSE),"")</f>
        <v/>
      </c>
      <c r="Q76" s="125" t="str">
        <f>+IFERROR(VLOOKUP($A76,Hoja6!$A$3:$Y$1124,21,FALSE),"")</f>
        <v/>
      </c>
      <c r="R76" s="164" t="str">
        <f>+IFERROR(VLOOKUP($A76,Hoja6!$A$3:$Y$1124,22,FALSE),"")</f>
        <v/>
      </c>
      <c r="S76" s="34" t="str">
        <f>+IFERROR(VLOOKUP($A76,Hoja6!$A$3:$ZY$1124,23,FALSE),"")</f>
        <v/>
      </c>
      <c r="T76" s="125" t="str">
        <f>+IFERROR(VLOOKUP($A76,Hoja6!$A$3:$ZY$1124,24,FALSE),"")</f>
        <v/>
      </c>
      <c r="U76" s="273" t="str">
        <f>+IFERROR(VLOOKUP($A76,Hoja6!$A$3:$ZY$1124,25,FALSE),"")</f>
        <v/>
      </c>
    </row>
    <row r="77" spans="1:21" ht="15" x14ac:dyDescent="0.25">
      <c r="A77" s="121">
        <v>64</v>
      </c>
      <c r="B77" s="33" t="str">
        <f>+IFERROR(VLOOKUP($A77,Hoja6!$A$3:$O$1124,3,FALSE),"")</f>
        <v/>
      </c>
      <c r="C77" s="33" t="str">
        <f>+UPPER(IFERROR(VLOOKUP($A77,Hoja6!$A$3:$O$1124,4,FALSE),""))</f>
        <v/>
      </c>
      <c r="D77" s="34" t="str">
        <f>+IFERROR(VLOOKUP($A77,Hoja6!$A$3:$O$1124,8,FALSE),"")</f>
        <v/>
      </c>
      <c r="E77" s="34" t="str">
        <f>+IFERROR(VLOOKUP($A77,Hoja6!$A$3:$O$1124,9,FALSE),"")</f>
        <v/>
      </c>
      <c r="F77" s="135" t="str">
        <f>+IFERROR(VLOOKUP($A77,Hoja6!$A$3:$O$1124,10,FALSE),"")</f>
        <v/>
      </c>
      <c r="G77" s="34" t="str">
        <f>+IFERROR(VLOOKUP($A77,Hoja6!$A$3:$O$1124,11,FALSE),"")</f>
        <v/>
      </c>
      <c r="H77" s="34" t="str">
        <f>+IFERROR(VLOOKUP($A77,Hoja6!$A$3:$O$1124,12,FALSE),"")</f>
        <v/>
      </c>
      <c r="I77" s="135" t="str">
        <f>+IFERROR(VLOOKUP($A77,Hoja6!$A$3:$O$1124,13,FALSE),"")</f>
        <v/>
      </c>
      <c r="J77" s="34" t="str">
        <f>+IFERROR(VLOOKUP($A77,Hoja6!$A$3:$O$1124,14,FALSE),"")</f>
        <v/>
      </c>
      <c r="K77" s="125" t="str">
        <f>+IFERROR(VLOOKUP($A77,Hoja6!$A$3:$O$1124,15,FALSE),"")</f>
        <v/>
      </c>
      <c r="L77" s="164" t="str">
        <f>+IFERROR(VLOOKUP($A77,Hoja6!$A$3:$P$1124,16,FALSE),"")</f>
        <v/>
      </c>
      <c r="M77" s="34" t="str">
        <f>+IFERROR(VLOOKUP($A77,Hoja6!$A$3:$Y$1124,17,FALSE),"")</f>
        <v/>
      </c>
      <c r="N77" s="125" t="str">
        <f>+IFERROR(VLOOKUP($A77,Hoja6!$A$3:$Y$1124,18,FALSE),"")</f>
        <v/>
      </c>
      <c r="O77" s="164" t="str">
        <f>+IFERROR(VLOOKUP($A77,Hoja6!$A$3:$Y$1124,19,FALSE),"")</f>
        <v/>
      </c>
      <c r="P77" s="34" t="str">
        <f>+IFERROR(VLOOKUP($A77,Hoja6!$A$3:$Y$1124,20,FALSE),"")</f>
        <v/>
      </c>
      <c r="Q77" s="125" t="str">
        <f>+IFERROR(VLOOKUP($A77,Hoja6!$A$3:$Y$1124,21,FALSE),"")</f>
        <v/>
      </c>
      <c r="R77" s="164" t="str">
        <f>+IFERROR(VLOOKUP($A77,Hoja6!$A$3:$Y$1124,22,FALSE),"")</f>
        <v/>
      </c>
      <c r="S77" s="34" t="str">
        <f>+IFERROR(VLOOKUP($A77,Hoja6!$A$3:$ZY$1124,23,FALSE),"")</f>
        <v/>
      </c>
      <c r="T77" s="125" t="str">
        <f>+IFERROR(VLOOKUP($A77,Hoja6!$A$3:$ZY$1124,24,FALSE),"")</f>
        <v/>
      </c>
      <c r="U77" s="273" t="str">
        <f>+IFERROR(VLOOKUP($A77,Hoja6!$A$3:$ZY$1124,25,FALSE),"")</f>
        <v/>
      </c>
    </row>
    <row r="78" spans="1:21" ht="15" x14ac:dyDescent="0.25">
      <c r="A78" s="121">
        <v>65</v>
      </c>
      <c r="B78" s="33" t="str">
        <f>+IFERROR(VLOOKUP($A78,Hoja6!$A$3:$O$1124,3,FALSE),"")</f>
        <v/>
      </c>
      <c r="C78" s="33" t="str">
        <f>+UPPER(IFERROR(VLOOKUP($A78,Hoja6!$A$3:$O$1124,4,FALSE),""))</f>
        <v/>
      </c>
      <c r="D78" s="34" t="str">
        <f>+IFERROR(VLOOKUP($A78,Hoja6!$A$3:$O$1124,8,FALSE),"")</f>
        <v/>
      </c>
      <c r="E78" s="34" t="str">
        <f>+IFERROR(VLOOKUP($A78,Hoja6!$A$3:$O$1124,9,FALSE),"")</f>
        <v/>
      </c>
      <c r="F78" s="135" t="str">
        <f>+IFERROR(VLOOKUP($A78,Hoja6!$A$3:$O$1124,10,FALSE),"")</f>
        <v/>
      </c>
      <c r="G78" s="34" t="str">
        <f>+IFERROR(VLOOKUP($A78,Hoja6!$A$3:$O$1124,11,FALSE),"")</f>
        <v/>
      </c>
      <c r="H78" s="34" t="str">
        <f>+IFERROR(VLOOKUP($A78,Hoja6!$A$3:$O$1124,12,FALSE),"")</f>
        <v/>
      </c>
      <c r="I78" s="135" t="str">
        <f>+IFERROR(VLOOKUP($A78,Hoja6!$A$3:$O$1124,13,FALSE),"")</f>
        <v/>
      </c>
      <c r="J78" s="34" t="str">
        <f>+IFERROR(VLOOKUP($A78,Hoja6!$A$3:$O$1124,14,FALSE),"")</f>
        <v/>
      </c>
      <c r="K78" s="125" t="str">
        <f>+IFERROR(VLOOKUP($A78,Hoja6!$A$3:$O$1124,15,FALSE),"")</f>
        <v/>
      </c>
      <c r="L78" s="164" t="str">
        <f>+IFERROR(VLOOKUP($A78,Hoja6!$A$3:$P$1124,16,FALSE),"")</f>
        <v/>
      </c>
      <c r="M78" s="34" t="str">
        <f>+IFERROR(VLOOKUP($A78,Hoja6!$A$3:$Y$1124,17,FALSE),"")</f>
        <v/>
      </c>
      <c r="N78" s="125" t="str">
        <f>+IFERROR(VLOOKUP($A78,Hoja6!$A$3:$Y$1124,18,FALSE),"")</f>
        <v/>
      </c>
      <c r="O78" s="164" t="str">
        <f>+IFERROR(VLOOKUP($A78,Hoja6!$A$3:$Y$1124,19,FALSE),"")</f>
        <v/>
      </c>
      <c r="P78" s="34" t="str">
        <f>+IFERROR(VLOOKUP($A78,Hoja6!$A$3:$Y$1124,20,FALSE),"")</f>
        <v/>
      </c>
      <c r="Q78" s="125" t="str">
        <f>+IFERROR(VLOOKUP($A78,Hoja6!$A$3:$Y$1124,21,FALSE),"")</f>
        <v/>
      </c>
      <c r="R78" s="164" t="str">
        <f>+IFERROR(VLOOKUP($A78,Hoja6!$A$3:$Y$1124,22,FALSE),"")</f>
        <v/>
      </c>
      <c r="S78" s="34" t="str">
        <f>+IFERROR(VLOOKUP($A78,Hoja6!$A$3:$ZY$1124,23,FALSE),"")</f>
        <v/>
      </c>
      <c r="T78" s="125" t="str">
        <f>+IFERROR(VLOOKUP($A78,Hoja6!$A$3:$ZY$1124,24,FALSE),"")</f>
        <v/>
      </c>
      <c r="U78" s="273" t="str">
        <f>+IFERROR(VLOOKUP($A78,Hoja6!$A$3:$ZY$1124,25,FALSE),"")</f>
        <v/>
      </c>
    </row>
    <row r="79" spans="1:21" ht="15" x14ac:dyDescent="0.25">
      <c r="A79" s="121">
        <v>66</v>
      </c>
      <c r="B79" s="33" t="str">
        <f>+IFERROR(VLOOKUP($A79,Hoja6!$A$3:$O$1124,3,FALSE),"")</f>
        <v/>
      </c>
      <c r="C79" s="33" t="str">
        <f>+UPPER(IFERROR(VLOOKUP($A79,Hoja6!$A$3:$O$1124,4,FALSE),""))</f>
        <v/>
      </c>
      <c r="D79" s="34" t="str">
        <f>+IFERROR(VLOOKUP($A79,Hoja6!$A$3:$O$1124,8,FALSE),"")</f>
        <v/>
      </c>
      <c r="E79" s="34" t="str">
        <f>+IFERROR(VLOOKUP($A79,Hoja6!$A$3:$O$1124,9,FALSE),"")</f>
        <v/>
      </c>
      <c r="F79" s="135" t="str">
        <f>+IFERROR(VLOOKUP($A79,Hoja6!$A$3:$O$1124,10,FALSE),"")</f>
        <v/>
      </c>
      <c r="G79" s="34" t="str">
        <f>+IFERROR(VLOOKUP($A79,Hoja6!$A$3:$O$1124,11,FALSE),"")</f>
        <v/>
      </c>
      <c r="H79" s="34" t="str">
        <f>+IFERROR(VLOOKUP($A79,Hoja6!$A$3:$O$1124,12,FALSE),"")</f>
        <v/>
      </c>
      <c r="I79" s="135" t="str">
        <f>+IFERROR(VLOOKUP($A79,Hoja6!$A$3:$O$1124,13,FALSE),"")</f>
        <v/>
      </c>
      <c r="J79" s="34" t="str">
        <f>+IFERROR(VLOOKUP($A79,Hoja6!$A$3:$O$1124,14,FALSE),"")</f>
        <v/>
      </c>
      <c r="K79" s="125" t="str">
        <f>+IFERROR(VLOOKUP($A79,Hoja6!$A$3:$O$1124,15,FALSE),"")</f>
        <v/>
      </c>
      <c r="L79" s="164" t="str">
        <f>+IFERROR(VLOOKUP($A79,Hoja6!$A$3:$P$1124,16,FALSE),"")</f>
        <v/>
      </c>
      <c r="M79" s="34" t="str">
        <f>+IFERROR(VLOOKUP($A79,Hoja6!$A$3:$Y$1124,17,FALSE),"")</f>
        <v/>
      </c>
      <c r="N79" s="125" t="str">
        <f>+IFERROR(VLOOKUP($A79,Hoja6!$A$3:$Y$1124,18,FALSE),"")</f>
        <v/>
      </c>
      <c r="O79" s="164" t="str">
        <f>+IFERROR(VLOOKUP($A79,Hoja6!$A$3:$Y$1124,19,FALSE),"")</f>
        <v/>
      </c>
      <c r="P79" s="34" t="str">
        <f>+IFERROR(VLOOKUP($A79,Hoja6!$A$3:$Y$1124,20,FALSE),"")</f>
        <v/>
      </c>
      <c r="Q79" s="125" t="str">
        <f>+IFERROR(VLOOKUP($A79,Hoja6!$A$3:$Y$1124,21,FALSE),"")</f>
        <v/>
      </c>
      <c r="R79" s="164" t="str">
        <f>+IFERROR(VLOOKUP($A79,Hoja6!$A$3:$Y$1124,22,FALSE),"")</f>
        <v/>
      </c>
      <c r="S79" s="34" t="str">
        <f>+IFERROR(VLOOKUP($A79,Hoja6!$A$3:$ZY$1124,23,FALSE),"")</f>
        <v/>
      </c>
      <c r="T79" s="125" t="str">
        <f>+IFERROR(VLOOKUP($A79,Hoja6!$A$3:$ZY$1124,24,FALSE),"")</f>
        <v/>
      </c>
      <c r="U79" s="273" t="str">
        <f>+IFERROR(VLOOKUP($A79,Hoja6!$A$3:$ZY$1124,25,FALSE),"")</f>
        <v/>
      </c>
    </row>
    <row r="80" spans="1:21" ht="15" x14ac:dyDescent="0.25">
      <c r="A80" s="121">
        <v>67</v>
      </c>
      <c r="B80" s="33" t="str">
        <f>+IFERROR(VLOOKUP($A80,Hoja6!$A$3:$O$1124,3,FALSE),"")</f>
        <v/>
      </c>
      <c r="C80" s="33" t="str">
        <f>+UPPER(IFERROR(VLOOKUP($A80,Hoja6!$A$3:$O$1124,4,FALSE),""))</f>
        <v/>
      </c>
      <c r="D80" s="34" t="str">
        <f>+IFERROR(VLOOKUP($A80,Hoja6!$A$3:$O$1124,8,FALSE),"")</f>
        <v/>
      </c>
      <c r="E80" s="34" t="str">
        <f>+IFERROR(VLOOKUP($A80,Hoja6!$A$3:$O$1124,9,FALSE),"")</f>
        <v/>
      </c>
      <c r="F80" s="135" t="str">
        <f>+IFERROR(VLOOKUP($A80,Hoja6!$A$3:$O$1124,10,FALSE),"")</f>
        <v/>
      </c>
      <c r="G80" s="34" t="str">
        <f>+IFERROR(VLOOKUP($A80,Hoja6!$A$3:$O$1124,11,FALSE),"")</f>
        <v/>
      </c>
      <c r="H80" s="34" t="str">
        <f>+IFERROR(VLOOKUP($A80,Hoja6!$A$3:$O$1124,12,FALSE),"")</f>
        <v/>
      </c>
      <c r="I80" s="135" t="str">
        <f>+IFERROR(VLOOKUP($A80,Hoja6!$A$3:$O$1124,13,FALSE),"")</f>
        <v/>
      </c>
      <c r="J80" s="34" t="str">
        <f>+IFERROR(VLOOKUP($A80,Hoja6!$A$3:$O$1124,14,FALSE),"")</f>
        <v/>
      </c>
      <c r="K80" s="125" t="str">
        <f>+IFERROR(VLOOKUP($A80,Hoja6!$A$3:$O$1124,15,FALSE),"")</f>
        <v/>
      </c>
      <c r="L80" s="164" t="str">
        <f>+IFERROR(VLOOKUP($A80,Hoja6!$A$3:$P$1124,16,FALSE),"")</f>
        <v/>
      </c>
      <c r="M80" s="34" t="str">
        <f>+IFERROR(VLOOKUP($A80,Hoja6!$A$3:$Y$1124,17,FALSE),"")</f>
        <v/>
      </c>
      <c r="N80" s="125" t="str">
        <f>+IFERROR(VLOOKUP($A80,Hoja6!$A$3:$Y$1124,18,FALSE),"")</f>
        <v/>
      </c>
      <c r="O80" s="164" t="str">
        <f>+IFERROR(VLOOKUP($A80,Hoja6!$A$3:$Y$1124,19,FALSE),"")</f>
        <v/>
      </c>
      <c r="P80" s="34" t="str">
        <f>+IFERROR(VLOOKUP($A80,Hoja6!$A$3:$Y$1124,20,FALSE),"")</f>
        <v/>
      </c>
      <c r="Q80" s="125" t="str">
        <f>+IFERROR(VLOOKUP($A80,Hoja6!$A$3:$Y$1124,21,FALSE),"")</f>
        <v/>
      </c>
      <c r="R80" s="164" t="str">
        <f>+IFERROR(VLOOKUP($A80,Hoja6!$A$3:$Y$1124,22,FALSE),"")</f>
        <v/>
      </c>
      <c r="S80" s="34" t="str">
        <f>+IFERROR(VLOOKUP($A80,Hoja6!$A$3:$ZY$1124,23,FALSE),"")</f>
        <v/>
      </c>
      <c r="T80" s="125" t="str">
        <f>+IFERROR(VLOOKUP($A80,Hoja6!$A$3:$ZY$1124,24,FALSE),"")</f>
        <v/>
      </c>
      <c r="U80" s="273" t="str">
        <f>+IFERROR(VLOOKUP($A80,Hoja6!$A$3:$ZY$1124,25,FALSE),"")</f>
        <v/>
      </c>
    </row>
    <row r="81" spans="1:21" ht="15" x14ac:dyDescent="0.25">
      <c r="A81" s="121">
        <v>68</v>
      </c>
      <c r="B81" s="33" t="str">
        <f>+IFERROR(VLOOKUP($A81,Hoja6!$A$3:$O$1124,3,FALSE),"")</f>
        <v/>
      </c>
      <c r="C81" s="33" t="str">
        <f>+UPPER(IFERROR(VLOOKUP($A81,Hoja6!$A$3:$O$1124,4,FALSE),""))</f>
        <v/>
      </c>
      <c r="D81" s="34" t="str">
        <f>+IFERROR(VLOOKUP($A81,Hoja6!$A$3:$O$1124,8,FALSE),"")</f>
        <v/>
      </c>
      <c r="E81" s="34" t="str">
        <f>+IFERROR(VLOOKUP($A81,Hoja6!$A$3:$O$1124,9,FALSE),"")</f>
        <v/>
      </c>
      <c r="F81" s="135" t="str">
        <f>+IFERROR(VLOOKUP($A81,Hoja6!$A$3:$O$1124,10,FALSE),"")</f>
        <v/>
      </c>
      <c r="G81" s="34" t="str">
        <f>+IFERROR(VLOOKUP($A81,Hoja6!$A$3:$O$1124,11,FALSE),"")</f>
        <v/>
      </c>
      <c r="H81" s="34" t="str">
        <f>+IFERROR(VLOOKUP($A81,Hoja6!$A$3:$O$1124,12,FALSE),"")</f>
        <v/>
      </c>
      <c r="I81" s="135" t="str">
        <f>+IFERROR(VLOOKUP($A81,Hoja6!$A$3:$O$1124,13,FALSE),"")</f>
        <v/>
      </c>
      <c r="J81" s="34" t="str">
        <f>+IFERROR(VLOOKUP($A81,Hoja6!$A$3:$O$1124,14,FALSE),"")</f>
        <v/>
      </c>
      <c r="K81" s="125" t="str">
        <f>+IFERROR(VLOOKUP($A81,Hoja6!$A$3:$O$1124,15,FALSE),"")</f>
        <v/>
      </c>
      <c r="L81" s="164" t="str">
        <f>+IFERROR(VLOOKUP($A81,Hoja6!$A$3:$P$1124,16,FALSE),"")</f>
        <v/>
      </c>
      <c r="M81" s="34" t="str">
        <f>+IFERROR(VLOOKUP($A81,Hoja6!$A$3:$Y$1124,17,FALSE),"")</f>
        <v/>
      </c>
      <c r="N81" s="125" t="str">
        <f>+IFERROR(VLOOKUP($A81,Hoja6!$A$3:$Y$1124,18,FALSE),"")</f>
        <v/>
      </c>
      <c r="O81" s="164" t="str">
        <f>+IFERROR(VLOOKUP($A81,Hoja6!$A$3:$Y$1124,19,FALSE),"")</f>
        <v/>
      </c>
      <c r="P81" s="34" t="str">
        <f>+IFERROR(VLOOKUP($A81,Hoja6!$A$3:$Y$1124,20,FALSE),"")</f>
        <v/>
      </c>
      <c r="Q81" s="125" t="str">
        <f>+IFERROR(VLOOKUP($A81,Hoja6!$A$3:$Y$1124,21,FALSE),"")</f>
        <v/>
      </c>
      <c r="R81" s="164" t="str">
        <f>+IFERROR(VLOOKUP($A81,Hoja6!$A$3:$Y$1124,22,FALSE),"")</f>
        <v/>
      </c>
      <c r="S81" s="34" t="str">
        <f>+IFERROR(VLOOKUP($A81,Hoja6!$A$3:$ZY$1124,23,FALSE),"")</f>
        <v/>
      </c>
      <c r="T81" s="125" t="str">
        <f>+IFERROR(VLOOKUP($A81,Hoja6!$A$3:$ZY$1124,24,FALSE),"")</f>
        <v/>
      </c>
      <c r="U81" s="273" t="str">
        <f>+IFERROR(VLOOKUP($A81,Hoja6!$A$3:$ZY$1124,25,FALSE),"")</f>
        <v/>
      </c>
    </row>
    <row r="82" spans="1:21" ht="15" x14ac:dyDescent="0.25">
      <c r="A82" s="121">
        <v>69</v>
      </c>
      <c r="B82" s="33" t="str">
        <f>+IFERROR(VLOOKUP($A82,Hoja6!$A$3:$O$1124,3,FALSE),"")</f>
        <v/>
      </c>
      <c r="C82" s="33" t="str">
        <f>+UPPER(IFERROR(VLOOKUP($A82,Hoja6!$A$3:$O$1124,4,FALSE),""))</f>
        <v/>
      </c>
      <c r="D82" s="34" t="str">
        <f>+IFERROR(VLOOKUP($A82,Hoja6!$A$3:$O$1124,8,FALSE),"")</f>
        <v/>
      </c>
      <c r="E82" s="34" t="str">
        <f>+IFERROR(VLOOKUP($A82,Hoja6!$A$3:$O$1124,9,FALSE),"")</f>
        <v/>
      </c>
      <c r="F82" s="135" t="str">
        <f>+IFERROR(VLOOKUP($A82,Hoja6!$A$3:$O$1124,10,FALSE),"")</f>
        <v/>
      </c>
      <c r="G82" s="34" t="str">
        <f>+IFERROR(VLOOKUP($A82,Hoja6!$A$3:$O$1124,11,FALSE),"")</f>
        <v/>
      </c>
      <c r="H82" s="34" t="str">
        <f>+IFERROR(VLOOKUP($A82,Hoja6!$A$3:$O$1124,12,FALSE),"")</f>
        <v/>
      </c>
      <c r="I82" s="135" t="str">
        <f>+IFERROR(VLOOKUP($A82,Hoja6!$A$3:$O$1124,13,FALSE),"")</f>
        <v/>
      </c>
      <c r="J82" s="34" t="str">
        <f>+IFERROR(VLOOKUP($A82,Hoja6!$A$3:$O$1124,14,FALSE),"")</f>
        <v/>
      </c>
      <c r="K82" s="125" t="str">
        <f>+IFERROR(VLOOKUP($A82,Hoja6!$A$3:$O$1124,15,FALSE),"")</f>
        <v/>
      </c>
      <c r="L82" s="164" t="str">
        <f>+IFERROR(VLOOKUP($A82,Hoja6!$A$3:$P$1124,16,FALSE),"")</f>
        <v/>
      </c>
      <c r="M82" s="34" t="str">
        <f>+IFERROR(VLOOKUP($A82,Hoja6!$A$3:$Y$1124,17,FALSE),"")</f>
        <v/>
      </c>
      <c r="N82" s="125" t="str">
        <f>+IFERROR(VLOOKUP($A82,Hoja6!$A$3:$Y$1124,18,FALSE),"")</f>
        <v/>
      </c>
      <c r="O82" s="164" t="str">
        <f>+IFERROR(VLOOKUP($A82,Hoja6!$A$3:$Y$1124,19,FALSE),"")</f>
        <v/>
      </c>
      <c r="P82" s="34" t="str">
        <f>+IFERROR(VLOOKUP($A82,Hoja6!$A$3:$Y$1124,20,FALSE),"")</f>
        <v/>
      </c>
      <c r="Q82" s="125" t="str">
        <f>+IFERROR(VLOOKUP($A82,Hoja6!$A$3:$Y$1124,21,FALSE),"")</f>
        <v/>
      </c>
      <c r="R82" s="164" t="str">
        <f>+IFERROR(VLOOKUP($A82,Hoja6!$A$3:$Y$1124,22,FALSE),"")</f>
        <v/>
      </c>
      <c r="S82" s="34" t="str">
        <f>+IFERROR(VLOOKUP($A82,Hoja6!$A$3:$ZY$1124,23,FALSE),"")</f>
        <v/>
      </c>
      <c r="T82" s="125" t="str">
        <f>+IFERROR(VLOOKUP($A82,Hoja6!$A$3:$ZY$1124,24,FALSE),"")</f>
        <v/>
      </c>
      <c r="U82" s="273" t="str">
        <f>+IFERROR(VLOOKUP($A82,Hoja6!$A$3:$ZY$1124,25,FALSE),"")</f>
        <v/>
      </c>
    </row>
    <row r="83" spans="1:21" ht="15" x14ac:dyDescent="0.25">
      <c r="A83" s="121">
        <v>70</v>
      </c>
      <c r="B83" s="33" t="str">
        <f>+IFERROR(VLOOKUP($A83,Hoja6!$A$3:$O$1124,3,FALSE),"")</f>
        <v/>
      </c>
      <c r="C83" s="33" t="str">
        <f>+UPPER(IFERROR(VLOOKUP($A83,Hoja6!$A$3:$O$1124,4,FALSE),""))</f>
        <v/>
      </c>
      <c r="D83" s="34" t="str">
        <f>+IFERROR(VLOOKUP($A83,Hoja6!$A$3:$O$1124,8,FALSE),"")</f>
        <v/>
      </c>
      <c r="E83" s="34" t="str">
        <f>+IFERROR(VLOOKUP($A83,Hoja6!$A$3:$O$1124,9,FALSE),"")</f>
        <v/>
      </c>
      <c r="F83" s="135" t="str">
        <f>+IFERROR(VLOOKUP($A83,Hoja6!$A$3:$O$1124,10,FALSE),"")</f>
        <v/>
      </c>
      <c r="G83" s="34" t="str">
        <f>+IFERROR(VLOOKUP($A83,Hoja6!$A$3:$O$1124,11,FALSE),"")</f>
        <v/>
      </c>
      <c r="H83" s="34" t="str">
        <f>+IFERROR(VLOOKUP($A83,Hoja6!$A$3:$O$1124,12,FALSE),"")</f>
        <v/>
      </c>
      <c r="I83" s="135" t="str">
        <f>+IFERROR(VLOOKUP($A83,Hoja6!$A$3:$O$1124,13,FALSE),"")</f>
        <v/>
      </c>
      <c r="J83" s="34" t="str">
        <f>+IFERROR(VLOOKUP($A83,Hoja6!$A$3:$O$1124,14,FALSE),"")</f>
        <v/>
      </c>
      <c r="K83" s="125" t="str">
        <f>+IFERROR(VLOOKUP($A83,Hoja6!$A$3:$O$1124,15,FALSE),"")</f>
        <v/>
      </c>
      <c r="L83" s="164" t="str">
        <f>+IFERROR(VLOOKUP($A83,Hoja6!$A$3:$P$1124,16,FALSE),"")</f>
        <v/>
      </c>
      <c r="M83" s="34" t="str">
        <f>+IFERROR(VLOOKUP($A83,Hoja6!$A$3:$Y$1124,17,FALSE),"")</f>
        <v/>
      </c>
      <c r="N83" s="125" t="str">
        <f>+IFERROR(VLOOKUP($A83,Hoja6!$A$3:$Y$1124,18,FALSE),"")</f>
        <v/>
      </c>
      <c r="O83" s="164" t="str">
        <f>+IFERROR(VLOOKUP($A83,Hoja6!$A$3:$Y$1124,19,FALSE),"")</f>
        <v/>
      </c>
      <c r="P83" s="34" t="str">
        <f>+IFERROR(VLOOKUP($A83,Hoja6!$A$3:$Y$1124,20,FALSE),"")</f>
        <v/>
      </c>
      <c r="Q83" s="125" t="str">
        <f>+IFERROR(VLOOKUP($A83,Hoja6!$A$3:$Y$1124,21,FALSE),"")</f>
        <v/>
      </c>
      <c r="R83" s="164" t="str">
        <f>+IFERROR(VLOOKUP($A83,Hoja6!$A$3:$Y$1124,22,FALSE),"")</f>
        <v/>
      </c>
      <c r="S83" s="34" t="str">
        <f>+IFERROR(VLOOKUP($A83,Hoja6!$A$3:$ZY$1124,23,FALSE),"")</f>
        <v/>
      </c>
      <c r="T83" s="125" t="str">
        <f>+IFERROR(VLOOKUP($A83,Hoja6!$A$3:$ZY$1124,24,FALSE),"")</f>
        <v/>
      </c>
      <c r="U83" s="273" t="str">
        <f>+IFERROR(VLOOKUP($A83,Hoja6!$A$3:$ZY$1124,25,FALSE),"")</f>
        <v/>
      </c>
    </row>
    <row r="84" spans="1:21" ht="15" x14ac:dyDescent="0.25">
      <c r="A84" s="121">
        <v>71</v>
      </c>
      <c r="B84" s="33" t="str">
        <f>+IFERROR(VLOOKUP($A84,Hoja6!$A$3:$O$1124,3,FALSE),"")</f>
        <v/>
      </c>
      <c r="C84" s="33" t="str">
        <f>+UPPER(IFERROR(VLOOKUP($A84,Hoja6!$A$3:$O$1124,4,FALSE),""))</f>
        <v/>
      </c>
      <c r="D84" s="34" t="str">
        <f>+IFERROR(VLOOKUP($A84,Hoja6!$A$3:$O$1124,8,FALSE),"")</f>
        <v/>
      </c>
      <c r="E84" s="34" t="str">
        <f>+IFERROR(VLOOKUP($A84,Hoja6!$A$3:$O$1124,9,FALSE),"")</f>
        <v/>
      </c>
      <c r="F84" s="135" t="str">
        <f>+IFERROR(VLOOKUP($A84,Hoja6!$A$3:$O$1124,10,FALSE),"")</f>
        <v/>
      </c>
      <c r="G84" s="34" t="str">
        <f>+IFERROR(VLOOKUP($A84,Hoja6!$A$3:$O$1124,11,FALSE),"")</f>
        <v/>
      </c>
      <c r="H84" s="34" t="str">
        <f>+IFERROR(VLOOKUP($A84,Hoja6!$A$3:$O$1124,12,FALSE),"")</f>
        <v/>
      </c>
      <c r="I84" s="135" t="str">
        <f>+IFERROR(VLOOKUP($A84,Hoja6!$A$3:$O$1124,13,FALSE),"")</f>
        <v/>
      </c>
      <c r="J84" s="34" t="str">
        <f>+IFERROR(VLOOKUP($A84,Hoja6!$A$3:$O$1124,14,FALSE),"")</f>
        <v/>
      </c>
      <c r="K84" s="125" t="str">
        <f>+IFERROR(VLOOKUP($A84,Hoja6!$A$3:$O$1124,15,FALSE),"")</f>
        <v/>
      </c>
      <c r="L84" s="164" t="str">
        <f>+IFERROR(VLOOKUP($A84,Hoja6!$A$3:$P$1124,16,FALSE),"")</f>
        <v/>
      </c>
      <c r="M84" s="34" t="str">
        <f>+IFERROR(VLOOKUP($A84,Hoja6!$A$3:$Y$1124,17,FALSE),"")</f>
        <v/>
      </c>
      <c r="N84" s="125" t="str">
        <f>+IFERROR(VLOOKUP($A84,Hoja6!$A$3:$Y$1124,18,FALSE),"")</f>
        <v/>
      </c>
      <c r="O84" s="164" t="str">
        <f>+IFERROR(VLOOKUP($A84,Hoja6!$A$3:$Y$1124,19,FALSE),"")</f>
        <v/>
      </c>
      <c r="P84" s="34" t="str">
        <f>+IFERROR(VLOOKUP($A84,Hoja6!$A$3:$Y$1124,20,FALSE),"")</f>
        <v/>
      </c>
      <c r="Q84" s="125" t="str">
        <f>+IFERROR(VLOOKUP($A84,Hoja6!$A$3:$Y$1124,21,FALSE),"")</f>
        <v/>
      </c>
      <c r="R84" s="164" t="str">
        <f>+IFERROR(VLOOKUP($A84,Hoja6!$A$3:$Y$1124,22,FALSE),"")</f>
        <v/>
      </c>
      <c r="S84" s="34" t="str">
        <f>+IFERROR(VLOOKUP($A84,Hoja6!$A$3:$ZY$1124,23,FALSE),"")</f>
        <v/>
      </c>
      <c r="T84" s="125" t="str">
        <f>+IFERROR(VLOOKUP($A84,Hoja6!$A$3:$ZY$1124,24,FALSE),"")</f>
        <v/>
      </c>
      <c r="U84" s="273" t="str">
        <f>+IFERROR(VLOOKUP($A84,Hoja6!$A$3:$ZY$1124,25,FALSE),"")</f>
        <v/>
      </c>
    </row>
    <row r="85" spans="1:21" ht="15" x14ac:dyDescent="0.25">
      <c r="A85" s="121">
        <v>72</v>
      </c>
      <c r="B85" s="33" t="str">
        <f>+IFERROR(VLOOKUP($A85,Hoja6!$A$3:$O$1124,3,FALSE),"")</f>
        <v/>
      </c>
      <c r="C85" s="33" t="str">
        <f>+UPPER(IFERROR(VLOOKUP($A85,Hoja6!$A$3:$O$1124,4,FALSE),""))</f>
        <v/>
      </c>
      <c r="D85" s="34" t="str">
        <f>+IFERROR(VLOOKUP($A85,Hoja6!$A$3:$O$1124,8,FALSE),"")</f>
        <v/>
      </c>
      <c r="E85" s="34" t="str">
        <f>+IFERROR(VLOOKUP($A85,Hoja6!$A$3:$O$1124,9,FALSE),"")</f>
        <v/>
      </c>
      <c r="F85" s="135" t="str">
        <f>+IFERROR(VLOOKUP($A85,Hoja6!$A$3:$O$1124,10,FALSE),"")</f>
        <v/>
      </c>
      <c r="G85" s="34" t="str">
        <f>+IFERROR(VLOOKUP($A85,Hoja6!$A$3:$O$1124,11,FALSE),"")</f>
        <v/>
      </c>
      <c r="H85" s="34" t="str">
        <f>+IFERROR(VLOOKUP($A85,Hoja6!$A$3:$O$1124,12,FALSE),"")</f>
        <v/>
      </c>
      <c r="I85" s="135" t="str">
        <f>+IFERROR(VLOOKUP($A85,Hoja6!$A$3:$O$1124,13,FALSE),"")</f>
        <v/>
      </c>
      <c r="J85" s="34" t="str">
        <f>+IFERROR(VLOOKUP($A85,Hoja6!$A$3:$O$1124,14,FALSE),"")</f>
        <v/>
      </c>
      <c r="K85" s="125" t="str">
        <f>+IFERROR(VLOOKUP($A85,Hoja6!$A$3:$O$1124,15,FALSE),"")</f>
        <v/>
      </c>
      <c r="L85" s="164" t="str">
        <f>+IFERROR(VLOOKUP($A85,Hoja6!$A$3:$P$1124,16,FALSE),"")</f>
        <v/>
      </c>
      <c r="M85" s="34" t="str">
        <f>+IFERROR(VLOOKUP($A85,Hoja6!$A$3:$Y$1124,17,FALSE),"")</f>
        <v/>
      </c>
      <c r="N85" s="125" t="str">
        <f>+IFERROR(VLOOKUP($A85,Hoja6!$A$3:$Y$1124,18,FALSE),"")</f>
        <v/>
      </c>
      <c r="O85" s="164" t="str">
        <f>+IFERROR(VLOOKUP($A85,Hoja6!$A$3:$Y$1124,19,FALSE),"")</f>
        <v/>
      </c>
      <c r="P85" s="34" t="str">
        <f>+IFERROR(VLOOKUP($A85,Hoja6!$A$3:$Y$1124,20,FALSE),"")</f>
        <v/>
      </c>
      <c r="Q85" s="125" t="str">
        <f>+IFERROR(VLOOKUP($A85,Hoja6!$A$3:$Y$1124,21,FALSE),"")</f>
        <v/>
      </c>
      <c r="R85" s="164" t="str">
        <f>+IFERROR(VLOOKUP($A85,Hoja6!$A$3:$Y$1124,22,FALSE),"")</f>
        <v/>
      </c>
      <c r="S85" s="34" t="str">
        <f>+IFERROR(VLOOKUP($A85,Hoja6!$A$3:$ZY$1124,23,FALSE),"")</f>
        <v/>
      </c>
      <c r="T85" s="125" t="str">
        <f>+IFERROR(VLOOKUP($A85,Hoja6!$A$3:$ZY$1124,24,FALSE),"")</f>
        <v/>
      </c>
      <c r="U85" s="273" t="str">
        <f>+IFERROR(VLOOKUP($A85,Hoja6!$A$3:$ZY$1124,25,FALSE),"")</f>
        <v/>
      </c>
    </row>
    <row r="86" spans="1:21" ht="15" x14ac:dyDescent="0.25">
      <c r="A86" s="121">
        <v>73</v>
      </c>
      <c r="B86" s="33" t="str">
        <f>+IFERROR(VLOOKUP($A86,Hoja6!$A$3:$O$1124,3,FALSE),"")</f>
        <v/>
      </c>
      <c r="C86" s="33" t="str">
        <f>+UPPER(IFERROR(VLOOKUP($A86,Hoja6!$A$3:$O$1124,4,FALSE),""))</f>
        <v/>
      </c>
      <c r="D86" s="34" t="str">
        <f>+IFERROR(VLOOKUP($A86,Hoja6!$A$3:$O$1124,8,FALSE),"")</f>
        <v/>
      </c>
      <c r="E86" s="34" t="str">
        <f>+IFERROR(VLOOKUP($A86,Hoja6!$A$3:$O$1124,9,FALSE),"")</f>
        <v/>
      </c>
      <c r="F86" s="135" t="str">
        <f>+IFERROR(VLOOKUP($A86,Hoja6!$A$3:$O$1124,10,FALSE),"")</f>
        <v/>
      </c>
      <c r="G86" s="34" t="str">
        <f>+IFERROR(VLOOKUP($A86,Hoja6!$A$3:$O$1124,11,FALSE),"")</f>
        <v/>
      </c>
      <c r="H86" s="34" t="str">
        <f>+IFERROR(VLOOKUP($A86,Hoja6!$A$3:$O$1124,12,FALSE),"")</f>
        <v/>
      </c>
      <c r="I86" s="135" t="str">
        <f>+IFERROR(VLOOKUP($A86,Hoja6!$A$3:$O$1124,13,FALSE),"")</f>
        <v/>
      </c>
      <c r="J86" s="34" t="str">
        <f>+IFERROR(VLOOKUP($A86,Hoja6!$A$3:$O$1124,14,FALSE),"")</f>
        <v/>
      </c>
      <c r="K86" s="125" t="str">
        <f>+IFERROR(VLOOKUP($A86,Hoja6!$A$3:$O$1124,15,FALSE),"")</f>
        <v/>
      </c>
      <c r="L86" s="164" t="str">
        <f>+IFERROR(VLOOKUP($A86,Hoja6!$A$3:$P$1124,16,FALSE),"")</f>
        <v/>
      </c>
      <c r="M86" s="34" t="str">
        <f>+IFERROR(VLOOKUP($A86,Hoja6!$A$3:$Y$1124,17,FALSE),"")</f>
        <v/>
      </c>
      <c r="N86" s="125" t="str">
        <f>+IFERROR(VLOOKUP($A86,Hoja6!$A$3:$Y$1124,18,FALSE),"")</f>
        <v/>
      </c>
      <c r="O86" s="164" t="str">
        <f>+IFERROR(VLOOKUP($A86,Hoja6!$A$3:$Y$1124,19,FALSE),"")</f>
        <v/>
      </c>
      <c r="P86" s="34" t="str">
        <f>+IFERROR(VLOOKUP($A86,Hoja6!$A$3:$Y$1124,20,FALSE),"")</f>
        <v/>
      </c>
      <c r="Q86" s="125" t="str">
        <f>+IFERROR(VLOOKUP($A86,Hoja6!$A$3:$Y$1124,21,FALSE),"")</f>
        <v/>
      </c>
      <c r="R86" s="164" t="str">
        <f>+IFERROR(VLOOKUP($A86,Hoja6!$A$3:$Y$1124,22,FALSE),"")</f>
        <v/>
      </c>
      <c r="S86" s="34" t="str">
        <f>+IFERROR(VLOOKUP($A86,Hoja6!$A$3:$ZY$1124,23,FALSE),"")</f>
        <v/>
      </c>
      <c r="T86" s="125" t="str">
        <f>+IFERROR(VLOOKUP($A86,Hoja6!$A$3:$ZY$1124,24,FALSE),"")</f>
        <v/>
      </c>
      <c r="U86" s="273" t="str">
        <f>+IFERROR(VLOOKUP($A86,Hoja6!$A$3:$ZY$1124,25,FALSE),"")</f>
        <v/>
      </c>
    </row>
    <row r="87" spans="1:21" ht="15" x14ac:dyDescent="0.25">
      <c r="A87" s="121">
        <v>74</v>
      </c>
      <c r="B87" s="33" t="str">
        <f>+IFERROR(VLOOKUP($A87,Hoja6!$A$3:$O$1124,3,FALSE),"")</f>
        <v/>
      </c>
      <c r="C87" s="33" t="str">
        <f>+UPPER(IFERROR(VLOOKUP($A87,Hoja6!$A$3:$O$1124,4,FALSE),""))</f>
        <v/>
      </c>
      <c r="D87" s="34" t="str">
        <f>+IFERROR(VLOOKUP($A87,Hoja6!$A$3:$O$1124,8,FALSE),"")</f>
        <v/>
      </c>
      <c r="E87" s="34" t="str">
        <f>+IFERROR(VLOOKUP($A87,Hoja6!$A$3:$O$1124,9,FALSE),"")</f>
        <v/>
      </c>
      <c r="F87" s="135" t="str">
        <f>+IFERROR(VLOOKUP($A87,Hoja6!$A$3:$O$1124,10,FALSE),"")</f>
        <v/>
      </c>
      <c r="G87" s="34" t="str">
        <f>+IFERROR(VLOOKUP($A87,Hoja6!$A$3:$O$1124,11,FALSE),"")</f>
        <v/>
      </c>
      <c r="H87" s="34" t="str">
        <f>+IFERROR(VLOOKUP($A87,Hoja6!$A$3:$O$1124,12,FALSE),"")</f>
        <v/>
      </c>
      <c r="I87" s="135" t="str">
        <f>+IFERROR(VLOOKUP($A87,Hoja6!$A$3:$O$1124,13,FALSE),"")</f>
        <v/>
      </c>
      <c r="J87" s="34" t="str">
        <f>+IFERROR(VLOOKUP($A87,Hoja6!$A$3:$O$1124,14,FALSE),"")</f>
        <v/>
      </c>
      <c r="K87" s="125" t="str">
        <f>+IFERROR(VLOOKUP($A87,Hoja6!$A$3:$O$1124,15,FALSE),"")</f>
        <v/>
      </c>
      <c r="L87" s="164" t="str">
        <f>+IFERROR(VLOOKUP($A87,Hoja6!$A$3:$P$1124,16,FALSE),"")</f>
        <v/>
      </c>
      <c r="M87" s="34" t="str">
        <f>+IFERROR(VLOOKUP($A87,Hoja6!$A$3:$Y$1124,17,FALSE),"")</f>
        <v/>
      </c>
      <c r="N87" s="125" t="str">
        <f>+IFERROR(VLOOKUP($A87,Hoja6!$A$3:$Y$1124,18,FALSE),"")</f>
        <v/>
      </c>
      <c r="O87" s="164" t="str">
        <f>+IFERROR(VLOOKUP($A87,Hoja6!$A$3:$Y$1124,19,FALSE),"")</f>
        <v/>
      </c>
      <c r="P87" s="34" t="str">
        <f>+IFERROR(VLOOKUP($A87,Hoja6!$A$3:$Y$1124,20,FALSE),"")</f>
        <v/>
      </c>
      <c r="Q87" s="125" t="str">
        <f>+IFERROR(VLOOKUP($A87,Hoja6!$A$3:$Y$1124,21,FALSE),"")</f>
        <v/>
      </c>
      <c r="R87" s="164" t="str">
        <f>+IFERROR(VLOOKUP($A87,Hoja6!$A$3:$Y$1124,22,FALSE),"")</f>
        <v/>
      </c>
      <c r="S87" s="34" t="str">
        <f>+IFERROR(VLOOKUP($A87,Hoja6!$A$3:$ZY$1124,23,FALSE),"")</f>
        <v/>
      </c>
      <c r="T87" s="125" t="str">
        <f>+IFERROR(VLOOKUP($A87,Hoja6!$A$3:$ZY$1124,24,FALSE),"")</f>
        <v/>
      </c>
      <c r="U87" s="273" t="str">
        <f>+IFERROR(VLOOKUP($A87,Hoja6!$A$3:$ZY$1124,25,FALSE),"")</f>
        <v/>
      </c>
    </row>
    <row r="88" spans="1:21" ht="15" x14ac:dyDescent="0.25">
      <c r="A88" s="121">
        <v>75</v>
      </c>
      <c r="B88" s="33" t="str">
        <f>+IFERROR(VLOOKUP($A88,Hoja6!$A$3:$O$1124,3,FALSE),"")</f>
        <v/>
      </c>
      <c r="C88" s="33" t="str">
        <f>+UPPER(IFERROR(VLOOKUP($A88,Hoja6!$A$3:$O$1124,4,FALSE),""))</f>
        <v/>
      </c>
      <c r="D88" s="34" t="str">
        <f>+IFERROR(VLOOKUP($A88,Hoja6!$A$3:$O$1124,8,FALSE),"")</f>
        <v/>
      </c>
      <c r="E88" s="34" t="str">
        <f>+IFERROR(VLOOKUP($A88,Hoja6!$A$3:$O$1124,9,FALSE),"")</f>
        <v/>
      </c>
      <c r="F88" s="135" t="str">
        <f>+IFERROR(VLOOKUP($A88,Hoja6!$A$3:$O$1124,10,FALSE),"")</f>
        <v/>
      </c>
      <c r="G88" s="34" t="str">
        <f>+IFERROR(VLOOKUP($A88,Hoja6!$A$3:$O$1124,11,FALSE),"")</f>
        <v/>
      </c>
      <c r="H88" s="34" t="str">
        <f>+IFERROR(VLOOKUP($A88,Hoja6!$A$3:$O$1124,12,FALSE),"")</f>
        <v/>
      </c>
      <c r="I88" s="135" t="str">
        <f>+IFERROR(VLOOKUP($A88,Hoja6!$A$3:$O$1124,13,FALSE),"")</f>
        <v/>
      </c>
      <c r="J88" s="34" t="str">
        <f>+IFERROR(VLOOKUP($A88,Hoja6!$A$3:$O$1124,14,FALSE),"")</f>
        <v/>
      </c>
      <c r="K88" s="125" t="str">
        <f>+IFERROR(VLOOKUP($A88,Hoja6!$A$3:$O$1124,15,FALSE),"")</f>
        <v/>
      </c>
      <c r="L88" s="164" t="str">
        <f>+IFERROR(VLOOKUP($A88,Hoja6!$A$3:$P$1124,16,FALSE),"")</f>
        <v/>
      </c>
      <c r="M88" s="34" t="str">
        <f>+IFERROR(VLOOKUP($A88,Hoja6!$A$3:$Y$1124,17,FALSE),"")</f>
        <v/>
      </c>
      <c r="N88" s="125" t="str">
        <f>+IFERROR(VLOOKUP($A88,Hoja6!$A$3:$Y$1124,18,FALSE),"")</f>
        <v/>
      </c>
      <c r="O88" s="164" t="str">
        <f>+IFERROR(VLOOKUP($A88,Hoja6!$A$3:$Y$1124,19,FALSE),"")</f>
        <v/>
      </c>
      <c r="P88" s="34" t="str">
        <f>+IFERROR(VLOOKUP($A88,Hoja6!$A$3:$Y$1124,20,FALSE),"")</f>
        <v/>
      </c>
      <c r="Q88" s="125" t="str">
        <f>+IFERROR(VLOOKUP($A88,Hoja6!$A$3:$Y$1124,21,FALSE),"")</f>
        <v/>
      </c>
      <c r="R88" s="164" t="str">
        <f>+IFERROR(VLOOKUP($A88,Hoja6!$A$3:$Y$1124,22,FALSE),"")</f>
        <v/>
      </c>
      <c r="S88" s="34" t="str">
        <f>+IFERROR(VLOOKUP($A88,Hoja6!$A$3:$ZY$1124,23,FALSE),"")</f>
        <v/>
      </c>
      <c r="T88" s="125" t="str">
        <f>+IFERROR(VLOOKUP($A88,Hoja6!$A$3:$ZY$1124,24,FALSE),"")</f>
        <v/>
      </c>
      <c r="U88" s="273" t="str">
        <f>+IFERROR(VLOOKUP($A88,Hoja6!$A$3:$ZY$1124,25,FALSE),"")</f>
        <v/>
      </c>
    </row>
    <row r="89" spans="1:21" ht="15" x14ac:dyDescent="0.25">
      <c r="A89" s="121">
        <v>76</v>
      </c>
      <c r="B89" s="33" t="str">
        <f>+IFERROR(VLOOKUP($A89,Hoja6!$A$3:$O$1124,3,FALSE),"")</f>
        <v/>
      </c>
      <c r="C89" s="33" t="str">
        <f>+UPPER(IFERROR(VLOOKUP($A89,Hoja6!$A$3:$O$1124,4,FALSE),""))</f>
        <v/>
      </c>
      <c r="D89" s="34" t="str">
        <f>+IFERROR(VLOOKUP($A89,Hoja6!$A$3:$O$1124,8,FALSE),"")</f>
        <v/>
      </c>
      <c r="E89" s="34" t="str">
        <f>+IFERROR(VLOOKUP($A89,Hoja6!$A$3:$O$1124,9,FALSE),"")</f>
        <v/>
      </c>
      <c r="F89" s="135" t="str">
        <f>+IFERROR(VLOOKUP($A89,Hoja6!$A$3:$O$1124,10,FALSE),"")</f>
        <v/>
      </c>
      <c r="G89" s="34" t="str">
        <f>+IFERROR(VLOOKUP($A89,Hoja6!$A$3:$O$1124,11,FALSE),"")</f>
        <v/>
      </c>
      <c r="H89" s="34" t="str">
        <f>+IFERROR(VLOOKUP($A89,Hoja6!$A$3:$O$1124,12,FALSE),"")</f>
        <v/>
      </c>
      <c r="I89" s="135" t="str">
        <f>+IFERROR(VLOOKUP($A89,Hoja6!$A$3:$O$1124,13,FALSE),"")</f>
        <v/>
      </c>
      <c r="J89" s="34" t="str">
        <f>+IFERROR(VLOOKUP($A89,Hoja6!$A$3:$O$1124,14,FALSE),"")</f>
        <v/>
      </c>
      <c r="K89" s="125" t="str">
        <f>+IFERROR(VLOOKUP($A89,Hoja6!$A$3:$O$1124,15,FALSE),"")</f>
        <v/>
      </c>
      <c r="L89" s="164" t="str">
        <f>+IFERROR(VLOOKUP($A89,Hoja6!$A$3:$P$1124,16,FALSE),"")</f>
        <v/>
      </c>
      <c r="M89" s="34" t="str">
        <f>+IFERROR(VLOOKUP($A89,Hoja6!$A$3:$Y$1124,17,FALSE),"")</f>
        <v/>
      </c>
      <c r="N89" s="125" t="str">
        <f>+IFERROR(VLOOKUP($A89,Hoja6!$A$3:$Y$1124,18,FALSE),"")</f>
        <v/>
      </c>
      <c r="O89" s="164" t="str">
        <f>+IFERROR(VLOOKUP($A89,Hoja6!$A$3:$Y$1124,19,FALSE),"")</f>
        <v/>
      </c>
      <c r="P89" s="34" t="str">
        <f>+IFERROR(VLOOKUP($A89,Hoja6!$A$3:$Y$1124,20,FALSE),"")</f>
        <v/>
      </c>
      <c r="Q89" s="125" t="str">
        <f>+IFERROR(VLOOKUP($A89,Hoja6!$A$3:$Y$1124,21,FALSE),"")</f>
        <v/>
      </c>
      <c r="R89" s="164" t="str">
        <f>+IFERROR(VLOOKUP($A89,Hoja6!$A$3:$Y$1124,22,FALSE),"")</f>
        <v/>
      </c>
      <c r="S89" s="34" t="str">
        <f>+IFERROR(VLOOKUP($A89,Hoja6!$A$3:$ZY$1124,23,FALSE),"")</f>
        <v/>
      </c>
      <c r="T89" s="125" t="str">
        <f>+IFERROR(VLOOKUP($A89,Hoja6!$A$3:$ZY$1124,24,FALSE),"")</f>
        <v/>
      </c>
      <c r="U89" s="273" t="str">
        <f>+IFERROR(VLOOKUP($A89,Hoja6!$A$3:$ZY$1124,25,FALSE),"")</f>
        <v/>
      </c>
    </row>
    <row r="90" spans="1:21" ht="15" x14ac:dyDescent="0.25">
      <c r="A90" s="121">
        <v>77</v>
      </c>
      <c r="B90" s="33" t="str">
        <f>+IFERROR(VLOOKUP($A90,Hoja6!$A$3:$O$1124,3,FALSE),"")</f>
        <v/>
      </c>
      <c r="C90" s="33" t="str">
        <f>+UPPER(IFERROR(VLOOKUP($A90,Hoja6!$A$3:$O$1124,4,FALSE),""))</f>
        <v/>
      </c>
      <c r="D90" s="34" t="str">
        <f>+IFERROR(VLOOKUP($A90,Hoja6!$A$3:$O$1124,8,FALSE),"")</f>
        <v/>
      </c>
      <c r="E90" s="34" t="str">
        <f>+IFERROR(VLOOKUP($A90,Hoja6!$A$3:$O$1124,9,FALSE),"")</f>
        <v/>
      </c>
      <c r="F90" s="135" t="str">
        <f>+IFERROR(VLOOKUP($A90,Hoja6!$A$3:$O$1124,10,FALSE),"")</f>
        <v/>
      </c>
      <c r="G90" s="34" t="str">
        <f>+IFERROR(VLOOKUP($A90,Hoja6!$A$3:$O$1124,11,FALSE),"")</f>
        <v/>
      </c>
      <c r="H90" s="34" t="str">
        <f>+IFERROR(VLOOKUP($A90,Hoja6!$A$3:$O$1124,12,FALSE),"")</f>
        <v/>
      </c>
      <c r="I90" s="135" t="str">
        <f>+IFERROR(VLOOKUP($A90,Hoja6!$A$3:$O$1124,13,FALSE),"")</f>
        <v/>
      </c>
      <c r="J90" s="34" t="str">
        <f>+IFERROR(VLOOKUP($A90,Hoja6!$A$3:$O$1124,14,FALSE),"")</f>
        <v/>
      </c>
      <c r="K90" s="125" t="str">
        <f>+IFERROR(VLOOKUP($A90,Hoja6!$A$3:$O$1124,15,FALSE),"")</f>
        <v/>
      </c>
      <c r="L90" s="164" t="str">
        <f>+IFERROR(VLOOKUP($A90,Hoja6!$A$3:$P$1124,16,FALSE),"")</f>
        <v/>
      </c>
      <c r="M90" s="34" t="str">
        <f>+IFERROR(VLOOKUP($A90,Hoja6!$A$3:$Y$1124,17,FALSE),"")</f>
        <v/>
      </c>
      <c r="N90" s="125" t="str">
        <f>+IFERROR(VLOOKUP($A90,Hoja6!$A$3:$Y$1124,18,FALSE),"")</f>
        <v/>
      </c>
      <c r="O90" s="164" t="str">
        <f>+IFERROR(VLOOKUP($A90,Hoja6!$A$3:$Y$1124,19,FALSE),"")</f>
        <v/>
      </c>
      <c r="P90" s="34" t="str">
        <f>+IFERROR(VLOOKUP($A90,Hoja6!$A$3:$Y$1124,20,FALSE),"")</f>
        <v/>
      </c>
      <c r="Q90" s="125" t="str">
        <f>+IFERROR(VLOOKUP($A90,Hoja6!$A$3:$Y$1124,21,FALSE),"")</f>
        <v/>
      </c>
      <c r="R90" s="164" t="str">
        <f>+IFERROR(VLOOKUP($A90,Hoja6!$A$3:$Y$1124,22,FALSE),"")</f>
        <v/>
      </c>
      <c r="S90" s="34" t="str">
        <f>+IFERROR(VLOOKUP($A90,Hoja6!$A$3:$ZY$1124,23,FALSE),"")</f>
        <v/>
      </c>
      <c r="T90" s="125" t="str">
        <f>+IFERROR(VLOOKUP($A90,Hoja6!$A$3:$ZY$1124,24,FALSE),"")</f>
        <v/>
      </c>
      <c r="U90" s="273" t="str">
        <f>+IFERROR(VLOOKUP($A90,Hoja6!$A$3:$ZY$1124,25,FALSE),"")</f>
        <v/>
      </c>
    </row>
    <row r="91" spans="1:21" ht="15" x14ac:dyDescent="0.25">
      <c r="A91" s="121">
        <v>78</v>
      </c>
      <c r="B91" s="33" t="str">
        <f>+IFERROR(VLOOKUP($A91,Hoja6!$A$3:$O$1124,3,FALSE),"")</f>
        <v/>
      </c>
      <c r="C91" s="33" t="str">
        <f>+UPPER(IFERROR(VLOOKUP($A91,Hoja6!$A$3:$O$1124,4,FALSE),""))</f>
        <v/>
      </c>
      <c r="D91" s="34" t="str">
        <f>+IFERROR(VLOOKUP($A91,Hoja6!$A$3:$O$1124,8,FALSE),"")</f>
        <v/>
      </c>
      <c r="E91" s="34" t="str">
        <f>+IFERROR(VLOOKUP($A91,Hoja6!$A$3:$O$1124,9,FALSE),"")</f>
        <v/>
      </c>
      <c r="F91" s="135" t="str">
        <f>+IFERROR(VLOOKUP($A91,Hoja6!$A$3:$O$1124,10,FALSE),"")</f>
        <v/>
      </c>
      <c r="G91" s="34" t="str">
        <f>+IFERROR(VLOOKUP($A91,Hoja6!$A$3:$O$1124,11,FALSE),"")</f>
        <v/>
      </c>
      <c r="H91" s="34" t="str">
        <f>+IFERROR(VLOOKUP($A91,Hoja6!$A$3:$O$1124,12,FALSE),"")</f>
        <v/>
      </c>
      <c r="I91" s="135" t="str">
        <f>+IFERROR(VLOOKUP($A91,Hoja6!$A$3:$O$1124,13,FALSE),"")</f>
        <v/>
      </c>
      <c r="J91" s="34" t="str">
        <f>+IFERROR(VLOOKUP($A91,Hoja6!$A$3:$O$1124,14,FALSE),"")</f>
        <v/>
      </c>
      <c r="K91" s="125" t="str">
        <f>+IFERROR(VLOOKUP($A91,Hoja6!$A$3:$O$1124,15,FALSE),"")</f>
        <v/>
      </c>
      <c r="L91" s="164" t="str">
        <f>+IFERROR(VLOOKUP($A91,Hoja6!$A$3:$P$1124,16,FALSE),"")</f>
        <v/>
      </c>
      <c r="M91" s="34" t="str">
        <f>+IFERROR(VLOOKUP($A91,Hoja6!$A$3:$Y$1124,17,FALSE),"")</f>
        <v/>
      </c>
      <c r="N91" s="125" t="str">
        <f>+IFERROR(VLOOKUP($A91,Hoja6!$A$3:$Y$1124,18,FALSE),"")</f>
        <v/>
      </c>
      <c r="O91" s="164" t="str">
        <f>+IFERROR(VLOOKUP($A91,Hoja6!$A$3:$Y$1124,19,FALSE),"")</f>
        <v/>
      </c>
      <c r="P91" s="34" t="str">
        <f>+IFERROR(VLOOKUP($A91,Hoja6!$A$3:$Y$1124,20,FALSE),"")</f>
        <v/>
      </c>
      <c r="Q91" s="125" t="str">
        <f>+IFERROR(VLOOKUP($A91,Hoja6!$A$3:$Y$1124,21,FALSE),"")</f>
        <v/>
      </c>
      <c r="R91" s="164" t="str">
        <f>+IFERROR(VLOOKUP($A91,Hoja6!$A$3:$Y$1124,22,FALSE),"")</f>
        <v/>
      </c>
      <c r="S91" s="34" t="str">
        <f>+IFERROR(VLOOKUP($A91,Hoja6!$A$3:$ZY$1124,23,FALSE),"")</f>
        <v/>
      </c>
      <c r="T91" s="125" t="str">
        <f>+IFERROR(VLOOKUP($A91,Hoja6!$A$3:$ZY$1124,24,FALSE),"")</f>
        <v/>
      </c>
      <c r="U91" s="273" t="str">
        <f>+IFERROR(VLOOKUP($A91,Hoja6!$A$3:$ZY$1124,25,FALSE),"")</f>
        <v/>
      </c>
    </row>
    <row r="92" spans="1:21" ht="15" x14ac:dyDescent="0.25">
      <c r="A92" s="121">
        <v>79</v>
      </c>
      <c r="B92" s="33" t="str">
        <f>+IFERROR(VLOOKUP($A92,Hoja6!$A$3:$O$1124,3,FALSE),"")</f>
        <v/>
      </c>
      <c r="C92" s="33" t="str">
        <f>+UPPER(IFERROR(VLOOKUP($A92,Hoja6!$A$3:$O$1124,4,FALSE),""))</f>
        <v/>
      </c>
      <c r="D92" s="34" t="str">
        <f>+IFERROR(VLOOKUP($A92,Hoja6!$A$3:$O$1124,8,FALSE),"")</f>
        <v/>
      </c>
      <c r="E92" s="34" t="str">
        <f>+IFERROR(VLOOKUP($A92,Hoja6!$A$3:$O$1124,9,FALSE),"")</f>
        <v/>
      </c>
      <c r="F92" s="135" t="str">
        <f>+IFERROR(VLOOKUP($A92,Hoja6!$A$3:$O$1124,10,FALSE),"")</f>
        <v/>
      </c>
      <c r="G92" s="34" t="str">
        <f>+IFERROR(VLOOKUP($A92,Hoja6!$A$3:$O$1124,11,FALSE),"")</f>
        <v/>
      </c>
      <c r="H92" s="34" t="str">
        <f>+IFERROR(VLOOKUP($A92,Hoja6!$A$3:$O$1124,12,FALSE),"")</f>
        <v/>
      </c>
      <c r="I92" s="135" t="str">
        <f>+IFERROR(VLOOKUP($A92,Hoja6!$A$3:$O$1124,13,FALSE),"")</f>
        <v/>
      </c>
      <c r="J92" s="34" t="str">
        <f>+IFERROR(VLOOKUP($A92,Hoja6!$A$3:$O$1124,14,FALSE),"")</f>
        <v/>
      </c>
      <c r="K92" s="125" t="str">
        <f>+IFERROR(VLOOKUP($A92,Hoja6!$A$3:$O$1124,15,FALSE),"")</f>
        <v/>
      </c>
      <c r="L92" s="164" t="str">
        <f>+IFERROR(VLOOKUP($A92,Hoja6!$A$3:$P$1124,16,FALSE),"")</f>
        <v/>
      </c>
      <c r="M92" s="34" t="str">
        <f>+IFERROR(VLOOKUP($A92,Hoja6!$A$3:$Y$1124,17,FALSE),"")</f>
        <v/>
      </c>
      <c r="N92" s="125" t="str">
        <f>+IFERROR(VLOOKUP($A92,Hoja6!$A$3:$Y$1124,18,FALSE),"")</f>
        <v/>
      </c>
      <c r="O92" s="164" t="str">
        <f>+IFERROR(VLOOKUP($A92,Hoja6!$A$3:$Y$1124,19,FALSE),"")</f>
        <v/>
      </c>
      <c r="P92" s="34" t="str">
        <f>+IFERROR(VLOOKUP($A92,Hoja6!$A$3:$Y$1124,20,FALSE),"")</f>
        <v/>
      </c>
      <c r="Q92" s="125" t="str">
        <f>+IFERROR(VLOOKUP($A92,Hoja6!$A$3:$Y$1124,21,FALSE),"")</f>
        <v/>
      </c>
      <c r="R92" s="164" t="str">
        <f>+IFERROR(VLOOKUP($A92,Hoja6!$A$3:$Y$1124,22,FALSE),"")</f>
        <v/>
      </c>
      <c r="S92" s="34" t="str">
        <f>+IFERROR(VLOOKUP($A92,Hoja6!$A$3:$ZY$1124,23,FALSE),"")</f>
        <v/>
      </c>
      <c r="T92" s="125" t="str">
        <f>+IFERROR(VLOOKUP($A92,Hoja6!$A$3:$ZY$1124,24,FALSE),"")</f>
        <v/>
      </c>
      <c r="U92" s="273" t="str">
        <f>+IFERROR(VLOOKUP($A92,Hoja6!$A$3:$ZY$1124,25,FALSE),"")</f>
        <v/>
      </c>
    </row>
    <row r="93" spans="1:21" ht="15" x14ac:dyDescent="0.25">
      <c r="A93" s="121">
        <v>80</v>
      </c>
      <c r="B93" s="33" t="str">
        <f>+IFERROR(VLOOKUP($A93,Hoja6!$A$3:$O$1124,3,FALSE),"")</f>
        <v/>
      </c>
      <c r="C93" s="33" t="str">
        <f>+UPPER(IFERROR(VLOOKUP($A93,Hoja6!$A$3:$O$1124,4,FALSE),""))</f>
        <v/>
      </c>
      <c r="D93" s="34" t="str">
        <f>+IFERROR(VLOOKUP($A93,Hoja6!$A$3:$O$1124,8,FALSE),"")</f>
        <v/>
      </c>
      <c r="E93" s="34" t="str">
        <f>+IFERROR(VLOOKUP($A93,Hoja6!$A$3:$O$1124,9,FALSE),"")</f>
        <v/>
      </c>
      <c r="F93" s="135" t="str">
        <f>+IFERROR(VLOOKUP($A93,Hoja6!$A$3:$O$1124,10,FALSE),"")</f>
        <v/>
      </c>
      <c r="G93" s="34" t="str">
        <f>+IFERROR(VLOOKUP($A93,Hoja6!$A$3:$O$1124,11,FALSE),"")</f>
        <v/>
      </c>
      <c r="H93" s="34" t="str">
        <f>+IFERROR(VLOOKUP($A93,Hoja6!$A$3:$O$1124,12,FALSE),"")</f>
        <v/>
      </c>
      <c r="I93" s="135" t="str">
        <f>+IFERROR(VLOOKUP($A93,Hoja6!$A$3:$O$1124,13,FALSE),"")</f>
        <v/>
      </c>
      <c r="J93" s="34" t="str">
        <f>+IFERROR(VLOOKUP($A93,Hoja6!$A$3:$O$1124,14,FALSE),"")</f>
        <v/>
      </c>
      <c r="K93" s="125" t="str">
        <f>+IFERROR(VLOOKUP($A93,Hoja6!$A$3:$O$1124,15,FALSE),"")</f>
        <v/>
      </c>
      <c r="L93" s="164" t="str">
        <f>+IFERROR(VLOOKUP($A93,Hoja6!$A$3:$P$1124,16,FALSE),"")</f>
        <v/>
      </c>
      <c r="M93" s="34" t="str">
        <f>+IFERROR(VLOOKUP($A93,Hoja6!$A$3:$Y$1124,17,FALSE),"")</f>
        <v/>
      </c>
      <c r="N93" s="125" t="str">
        <f>+IFERROR(VLOOKUP($A93,Hoja6!$A$3:$Y$1124,18,FALSE),"")</f>
        <v/>
      </c>
      <c r="O93" s="164" t="str">
        <f>+IFERROR(VLOOKUP($A93,Hoja6!$A$3:$Y$1124,19,FALSE),"")</f>
        <v/>
      </c>
      <c r="P93" s="34" t="str">
        <f>+IFERROR(VLOOKUP($A93,Hoja6!$A$3:$Y$1124,20,FALSE),"")</f>
        <v/>
      </c>
      <c r="Q93" s="125" t="str">
        <f>+IFERROR(VLOOKUP($A93,Hoja6!$A$3:$Y$1124,21,FALSE),"")</f>
        <v/>
      </c>
      <c r="R93" s="164" t="str">
        <f>+IFERROR(VLOOKUP($A93,Hoja6!$A$3:$Y$1124,22,FALSE),"")</f>
        <v/>
      </c>
      <c r="S93" s="34" t="str">
        <f>+IFERROR(VLOOKUP($A93,Hoja6!$A$3:$ZY$1124,23,FALSE),"")</f>
        <v/>
      </c>
      <c r="T93" s="125" t="str">
        <f>+IFERROR(VLOOKUP($A93,Hoja6!$A$3:$ZY$1124,24,FALSE),"")</f>
        <v/>
      </c>
      <c r="U93" s="273" t="str">
        <f>+IFERROR(VLOOKUP($A93,Hoja6!$A$3:$ZY$1124,25,FALSE),"")</f>
        <v/>
      </c>
    </row>
    <row r="94" spans="1:21" ht="15" x14ac:dyDescent="0.25">
      <c r="A94" s="121">
        <v>81</v>
      </c>
      <c r="B94" s="33" t="str">
        <f>+IFERROR(VLOOKUP($A94,Hoja6!$A$3:$O$1124,3,FALSE),"")</f>
        <v/>
      </c>
      <c r="C94" s="33" t="str">
        <f>+UPPER(IFERROR(VLOOKUP($A94,Hoja6!$A$3:$O$1124,4,FALSE),""))</f>
        <v/>
      </c>
      <c r="D94" s="34" t="str">
        <f>+IFERROR(VLOOKUP($A94,Hoja6!$A$3:$O$1124,8,FALSE),"")</f>
        <v/>
      </c>
      <c r="E94" s="34" t="str">
        <f>+IFERROR(VLOOKUP($A94,Hoja6!$A$3:$O$1124,9,FALSE),"")</f>
        <v/>
      </c>
      <c r="F94" s="135" t="str">
        <f>+IFERROR(VLOOKUP($A94,Hoja6!$A$3:$O$1124,10,FALSE),"")</f>
        <v/>
      </c>
      <c r="G94" s="34" t="str">
        <f>+IFERROR(VLOOKUP($A94,Hoja6!$A$3:$O$1124,11,FALSE),"")</f>
        <v/>
      </c>
      <c r="H94" s="34" t="str">
        <f>+IFERROR(VLOOKUP($A94,Hoja6!$A$3:$O$1124,12,FALSE),"")</f>
        <v/>
      </c>
      <c r="I94" s="135" t="str">
        <f>+IFERROR(VLOOKUP($A94,Hoja6!$A$3:$O$1124,13,FALSE),"")</f>
        <v/>
      </c>
      <c r="J94" s="34" t="str">
        <f>+IFERROR(VLOOKUP($A94,Hoja6!$A$3:$O$1124,14,FALSE),"")</f>
        <v/>
      </c>
      <c r="K94" s="125" t="str">
        <f>+IFERROR(VLOOKUP($A94,Hoja6!$A$3:$O$1124,15,FALSE),"")</f>
        <v/>
      </c>
      <c r="L94" s="164" t="str">
        <f>+IFERROR(VLOOKUP($A94,Hoja6!$A$3:$P$1124,16,FALSE),"")</f>
        <v/>
      </c>
      <c r="M94" s="34" t="str">
        <f>+IFERROR(VLOOKUP($A94,Hoja6!$A$3:$Y$1124,17,FALSE),"")</f>
        <v/>
      </c>
      <c r="N94" s="125" t="str">
        <f>+IFERROR(VLOOKUP($A94,Hoja6!$A$3:$Y$1124,18,FALSE),"")</f>
        <v/>
      </c>
      <c r="O94" s="164" t="str">
        <f>+IFERROR(VLOOKUP($A94,Hoja6!$A$3:$Y$1124,19,FALSE),"")</f>
        <v/>
      </c>
      <c r="P94" s="34" t="str">
        <f>+IFERROR(VLOOKUP($A94,Hoja6!$A$3:$Y$1124,20,FALSE),"")</f>
        <v/>
      </c>
      <c r="Q94" s="125" t="str">
        <f>+IFERROR(VLOOKUP($A94,Hoja6!$A$3:$Y$1124,21,FALSE),"")</f>
        <v/>
      </c>
      <c r="R94" s="164" t="str">
        <f>+IFERROR(VLOOKUP($A94,Hoja6!$A$3:$Y$1124,22,FALSE),"")</f>
        <v/>
      </c>
      <c r="S94" s="34" t="str">
        <f>+IFERROR(VLOOKUP($A94,Hoja6!$A$3:$ZY$1124,23,FALSE),"")</f>
        <v/>
      </c>
      <c r="T94" s="125" t="str">
        <f>+IFERROR(VLOOKUP($A94,Hoja6!$A$3:$ZY$1124,24,FALSE),"")</f>
        <v/>
      </c>
      <c r="U94" s="273" t="str">
        <f>+IFERROR(VLOOKUP($A94,Hoja6!$A$3:$ZY$1124,25,FALSE),"")</f>
        <v/>
      </c>
    </row>
    <row r="95" spans="1:21" ht="15" x14ac:dyDescent="0.25">
      <c r="A95" s="121">
        <v>82</v>
      </c>
      <c r="B95" s="33" t="str">
        <f>+IFERROR(VLOOKUP($A95,Hoja6!$A$3:$O$1124,3,FALSE),"")</f>
        <v/>
      </c>
      <c r="C95" s="33" t="str">
        <f>+UPPER(IFERROR(VLOOKUP($A95,Hoja6!$A$3:$O$1124,4,FALSE),""))</f>
        <v/>
      </c>
      <c r="D95" s="34" t="str">
        <f>+IFERROR(VLOOKUP($A95,Hoja6!$A$3:$O$1124,8,FALSE),"")</f>
        <v/>
      </c>
      <c r="E95" s="34" t="str">
        <f>+IFERROR(VLOOKUP($A95,Hoja6!$A$3:$O$1124,9,FALSE),"")</f>
        <v/>
      </c>
      <c r="F95" s="135" t="str">
        <f>+IFERROR(VLOOKUP($A95,Hoja6!$A$3:$O$1124,10,FALSE),"")</f>
        <v/>
      </c>
      <c r="G95" s="34" t="str">
        <f>+IFERROR(VLOOKUP($A95,Hoja6!$A$3:$O$1124,11,FALSE),"")</f>
        <v/>
      </c>
      <c r="H95" s="34" t="str">
        <f>+IFERROR(VLOOKUP($A95,Hoja6!$A$3:$O$1124,12,FALSE),"")</f>
        <v/>
      </c>
      <c r="I95" s="135" t="str">
        <f>+IFERROR(VLOOKUP($A95,Hoja6!$A$3:$O$1124,13,FALSE),"")</f>
        <v/>
      </c>
      <c r="J95" s="34" t="str">
        <f>+IFERROR(VLOOKUP($A95,Hoja6!$A$3:$O$1124,14,FALSE),"")</f>
        <v/>
      </c>
      <c r="K95" s="125" t="str">
        <f>+IFERROR(VLOOKUP($A95,Hoja6!$A$3:$O$1124,15,FALSE),"")</f>
        <v/>
      </c>
      <c r="L95" s="164" t="str">
        <f>+IFERROR(VLOOKUP($A95,Hoja6!$A$3:$P$1124,16,FALSE),"")</f>
        <v/>
      </c>
      <c r="M95" s="34" t="str">
        <f>+IFERROR(VLOOKUP($A95,Hoja6!$A$3:$Y$1124,17,FALSE),"")</f>
        <v/>
      </c>
      <c r="N95" s="125" t="str">
        <f>+IFERROR(VLOOKUP($A95,Hoja6!$A$3:$Y$1124,18,FALSE),"")</f>
        <v/>
      </c>
      <c r="O95" s="164" t="str">
        <f>+IFERROR(VLOOKUP($A95,Hoja6!$A$3:$Y$1124,19,FALSE),"")</f>
        <v/>
      </c>
      <c r="P95" s="34" t="str">
        <f>+IFERROR(VLOOKUP($A95,Hoja6!$A$3:$Y$1124,20,FALSE),"")</f>
        <v/>
      </c>
      <c r="Q95" s="125" t="str">
        <f>+IFERROR(VLOOKUP($A95,Hoja6!$A$3:$Y$1124,21,FALSE),"")</f>
        <v/>
      </c>
      <c r="R95" s="164" t="str">
        <f>+IFERROR(VLOOKUP($A95,Hoja6!$A$3:$Y$1124,22,FALSE),"")</f>
        <v/>
      </c>
      <c r="S95" s="34" t="str">
        <f>+IFERROR(VLOOKUP($A95,Hoja6!$A$3:$ZY$1124,23,FALSE),"")</f>
        <v/>
      </c>
      <c r="T95" s="125" t="str">
        <f>+IFERROR(VLOOKUP($A95,Hoja6!$A$3:$ZY$1124,24,FALSE),"")</f>
        <v/>
      </c>
      <c r="U95" s="273" t="str">
        <f>+IFERROR(VLOOKUP($A95,Hoja6!$A$3:$ZY$1124,25,FALSE),"")</f>
        <v/>
      </c>
    </row>
    <row r="96" spans="1:21" ht="15" x14ac:dyDescent="0.25">
      <c r="A96" s="121">
        <v>83</v>
      </c>
      <c r="B96" s="33" t="str">
        <f>+IFERROR(VLOOKUP($A96,Hoja6!$A$3:$O$1124,3,FALSE),"")</f>
        <v/>
      </c>
      <c r="C96" s="33" t="str">
        <f>+UPPER(IFERROR(VLOOKUP($A96,Hoja6!$A$3:$O$1124,4,FALSE),""))</f>
        <v/>
      </c>
      <c r="D96" s="34" t="str">
        <f>+IFERROR(VLOOKUP($A96,Hoja6!$A$3:$O$1124,8,FALSE),"")</f>
        <v/>
      </c>
      <c r="E96" s="34" t="str">
        <f>+IFERROR(VLOOKUP($A96,Hoja6!$A$3:$O$1124,9,FALSE),"")</f>
        <v/>
      </c>
      <c r="F96" s="135" t="str">
        <f>+IFERROR(VLOOKUP($A96,Hoja6!$A$3:$O$1124,10,FALSE),"")</f>
        <v/>
      </c>
      <c r="G96" s="34" t="str">
        <f>+IFERROR(VLOOKUP($A96,Hoja6!$A$3:$O$1124,11,FALSE),"")</f>
        <v/>
      </c>
      <c r="H96" s="34" t="str">
        <f>+IFERROR(VLOOKUP($A96,Hoja6!$A$3:$O$1124,12,FALSE),"")</f>
        <v/>
      </c>
      <c r="I96" s="135" t="str">
        <f>+IFERROR(VLOOKUP($A96,Hoja6!$A$3:$O$1124,13,FALSE),"")</f>
        <v/>
      </c>
      <c r="J96" s="34" t="str">
        <f>+IFERROR(VLOOKUP($A96,Hoja6!$A$3:$O$1124,14,FALSE),"")</f>
        <v/>
      </c>
      <c r="K96" s="125" t="str">
        <f>+IFERROR(VLOOKUP($A96,Hoja6!$A$3:$O$1124,15,FALSE),"")</f>
        <v/>
      </c>
      <c r="L96" s="164" t="str">
        <f>+IFERROR(VLOOKUP($A96,Hoja6!$A$3:$P$1124,16,FALSE),"")</f>
        <v/>
      </c>
      <c r="M96" s="34" t="str">
        <f>+IFERROR(VLOOKUP($A96,Hoja6!$A$3:$Y$1124,17,FALSE),"")</f>
        <v/>
      </c>
      <c r="N96" s="125" t="str">
        <f>+IFERROR(VLOOKUP($A96,Hoja6!$A$3:$Y$1124,18,FALSE),"")</f>
        <v/>
      </c>
      <c r="O96" s="164" t="str">
        <f>+IFERROR(VLOOKUP($A96,Hoja6!$A$3:$Y$1124,19,FALSE),"")</f>
        <v/>
      </c>
      <c r="P96" s="34" t="str">
        <f>+IFERROR(VLOOKUP($A96,Hoja6!$A$3:$Y$1124,20,FALSE),"")</f>
        <v/>
      </c>
      <c r="Q96" s="125" t="str">
        <f>+IFERROR(VLOOKUP($A96,Hoja6!$A$3:$Y$1124,21,FALSE),"")</f>
        <v/>
      </c>
      <c r="R96" s="164" t="str">
        <f>+IFERROR(VLOOKUP($A96,Hoja6!$A$3:$Y$1124,22,FALSE),"")</f>
        <v/>
      </c>
      <c r="S96" s="34" t="str">
        <f>+IFERROR(VLOOKUP($A96,Hoja6!$A$3:$ZY$1124,23,FALSE),"")</f>
        <v/>
      </c>
      <c r="T96" s="125" t="str">
        <f>+IFERROR(VLOOKUP($A96,Hoja6!$A$3:$ZY$1124,24,FALSE),"")</f>
        <v/>
      </c>
      <c r="U96" s="273" t="str">
        <f>+IFERROR(VLOOKUP($A96,Hoja6!$A$3:$ZY$1124,25,FALSE),"")</f>
        <v/>
      </c>
    </row>
    <row r="97" spans="1:21" ht="15" x14ac:dyDescent="0.25">
      <c r="A97" s="121">
        <v>84</v>
      </c>
      <c r="B97" s="33" t="str">
        <f>+IFERROR(VLOOKUP($A97,Hoja6!$A$3:$O$1124,3,FALSE),"")</f>
        <v/>
      </c>
      <c r="C97" s="33" t="str">
        <f>+UPPER(IFERROR(VLOOKUP($A97,Hoja6!$A$3:$O$1124,4,FALSE),""))</f>
        <v/>
      </c>
      <c r="D97" s="34" t="str">
        <f>+IFERROR(VLOOKUP($A97,Hoja6!$A$3:$O$1124,8,FALSE),"")</f>
        <v/>
      </c>
      <c r="E97" s="34" t="str">
        <f>+IFERROR(VLOOKUP($A97,Hoja6!$A$3:$O$1124,9,FALSE),"")</f>
        <v/>
      </c>
      <c r="F97" s="135" t="str">
        <f>+IFERROR(VLOOKUP($A97,Hoja6!$A$3:$O$1124,10,FALSE),"")</f>
        <v/>
      </c>
      <c r="G97" s="34" t="str">
        <f>+IFERROR(VLOOKUP($A97,Hoja6!$A$3:$O$1124,11,FALSE),"")</f>
        <v/>
      </c>
      <c r="H97" s="34" t="str">
        <f>+IFERROR(VLOOKUP($A97,Hoja6!$A$3:$O$1124,12,FALSE),"")</f>
        <v/>
      </c>
      <c r="I97" s="135" t="str">
        <f>+IFERROR(VLOOKUP($A97,Hoja6!$A$3:$O$1124,13,FALSE),"")</f>
        <v/>
      </c>
      <c r="J97" s="34" t="str">
        <f>+IFERROR(VLOOKUP($A97,Hoja6!$A$3:$O$1124,14,FALSE),"")</f>
        <v/>
      </c>
      <c r="K97" s="125" t="str">
        <f>+IFERROR(VLOOKUP($A97,Hoja6!$A$3:$O$1124,15,FALSE),"")</f>
        <v/>
      </c>
      <c r="L97" s="164" t="str">
        <f>+IFERROR(VLOOKUP($A97,Hoja6!$A$3:$P$1124,16,FALSE),"")</f>
        <v/>
      </c>
      <c r="M97" s="34" t="str">
        <f>+IFERROR(VLOOKUP($A97,Hoja6!$A$3:$Y$1124,17,FALSE),"")</f>
        <v/>
      </c>
      <c r="N97" s="125" t="str">
        <f>+IFERROR(VLOOKUP($A97,Hoja6!$A$3:$Y$1124,18,FALSE),"")</f>
        <v/>
      </c>
      <c r="O97" s="164" t="str">
        <f>+IFERROR(VLOOKUP($A97,Hoja6!$A$3:$Y$1124,19,FALSE),"")</f>
        <v/>
      </c>
      <c r="P97" s="34" t="str">
        <f>+IFERROR(VLOOKUP($A97,Hoja6!$A$3:$Y$1124,20,FALSE),"")</f>
        <v/>
      </c>
      <c r="Q97" s="125" t="str">
        <f>+IFERROR(VLOOKUP($A97,Hoja6!$A$3:$Y$1124,21,FALSE),"")</f>
        <v/>
      </c>
      <c r="R97" s="164" t="str">
        <f>+IFERROR(VLOOKUP($A97,Hoja6!$A$3:$Y$1124,22,FALSE),"")</f>
        <v/>
      </c>
      <c r="S97" s="34" t="str">
        <f>+IFERROR(VLOOKUP($A97,Hoja6!$A$3:$ZY$1124,23,FALSE),"")</f>
        <v/>
      </c>
      <c r="T97" s="125" t="str">
        <f>+IFERROR(VLOOKUP($A97,Hoja6!$A$3:$ZY$1124,24,FALSE),"")</f>
        <v/>
      </c>
      <c r="U97" s="273" t="str">
        <f>+IFERROR(VLOOKUP($A97,Hoja6!$A$3:$ZY$1124,25,FALSE),"")</f>
        <v/>
      </c>
    </row>
    <row r="98" spans="1:21" ht="15" x14ac:dyDescent="0.25">
      <c r="A98" s="121">
        <v>85</v>
      </c>
      <c r="B98" s="33" t="str">
        <f>+IFERROR(VLOOKUP($A98,Hoja6!$A$3:$O$1124,3,FALSE),"")</f>
        <v/>
      </c>
      <c r="C98" s="33" t="str">
        <f>+UPPER(IFERROR(VLOOKUP($A98,Hoja6!$A$3:$O$1124,4,FALSE),""))</f>
        <v/>
      </c>
      <c r="D98" s="34" t="str">
        <f>+IFERROR(VLOOKUP($A98,Hoja6!$A$3:$O$1124,8,FALSE),"")</f>
        <v/>
      </c>
      <c r="E98" s="34" t="str">
        <f>+IFERROR(VLOOKUP($A98,Hoja6!$A$3:$O$1124,9,FALSE),"")</f>
        <v/>
      </c>
      <c r="F98" s="135" t="str">
        <f>+IFERROR(VLOOKUP($A98,Hoja6!$A$3:$O$1124,10,FALSE),"")</f>
        <v/>
      </c>
      <c r="G98" s="34" t="str">
        <f>+IFERROR(VLOOKUP($A98,Hoja6!$A$3:$O$1124,11,FALSE),"")</f>
        <v/>
      </c>
      <c r="H98" s="34" t="str">
        <f>+IFERROR(VLOOKUP($A98,Hoja6!$A$3:$O$1124,12,FALSE),"")</f>
        <v/>
      </c>
      <c r="I98" s="135" t="str">
        <f>+IFERROR(VLOOKUP($A98,Hoja6!$A$3:$O$1124,13,FALSE),"")</f>
        <v/>
      </c>
      <c r="J98" s="34" t="str">
        <f>+IFERROR(VLOOKUP($A98,Hoja6!$A$3:$O$1124,14,FALSE),"")</f>
        <v/>
      </c>
      <c r="K98" s="125" t="str">
        <f>+IFERROR(VLOOKUP($A98,Hoja6!$A$3:$O$1124,15,FALSE),"")</f>
        <v/>
      </c>
      <c r="L98" s="164" t="str">
        <f>+IFERROR(VLOOKUP($A98,Hoja6!$A$3:$P$1124,16,FALSE),"")</f>
        <v/>
      </c>
      <c r="M98" s="34" t="str">
        <f>+IFERROR(VLOOKUP($A98,Hoja6!$A$3:$Y$1124,17,FALSE),"")</f>
        <v/>
      </c>
      <c r="N98" s="125" t="str">
        <f>+IFERROR(VLOOKUP($A98,Hoja6!$A$3:$Y$1124,18,FALSE),"")</f>
        <v/>
      </c>
      <c r="O98" s="164" t="str">
        <f>+IFERROR(VLOOKUP($A98,Hoja6!$A$3:$Y$1124,19,FALSE),"")</f>
        <v/>
      </c>
      <c r="P98" s="34" t="str">
        <f>+IFERROR(VLOOKUP($A98,Hoja6!$A$3:$Y$1124,20,FALSE),"")</f>
        <v/>
      </c>
      <c r="Q98" s="125" t="str">
        <f>+IFERROR(VLOOKUP($A98,Hoja6!$A$3:$Y$1124,21,FALSE),"")</f>
        <v/>
      </c>
      <c r="R98" s="164" t="str">
        <f>+IFERROR(VLOOKUP($A98,Hoja6!$A$3:$Y$1124,22,FALSE),"")</f>
        <v/>
      </c>
      <c r="S98" s="34" t="str">
        <f>+IFERROR(VLOOKUP($A98,Hoja6!$A$3:$ZY$1124,23,FALSE),"")</f>
        <v/>
      </c>
      <c r="T98" s="125" t="str">
        <f>+IFERROR(VLOOKUP($A98,Hoja6!$A$3:$ZY$1124,24,FALSE),"")</f>
        <v/>
      </c>
      <c r="U98" s="273" t="str">
        <f>+IFERROR(VLOOKUP($A98,Hoja6!$A$3:$ZY$1124,25,FALSE),"")</f>
        <v/>
      </c>
    </row>
    <row r="99" spans="1:21" ht="15" x14ac:dyDescent="0.25">
      <c r="A99" s="121">
        <v>86</v>
      </c>
      <c r="B99" s="33" t="str">
        <f>+IFERROR(VLOOKUP($A99,Hoja6!$A$3:$O$1124,3,FALSE),"")</f>
        <v/>
      </c>
      <c r="C99" s="33" t="str">
        <f>+UPPER(IFERROR(VLOOKUP($A99,Hoja6!$A$3:$O$1124,4,FALSE),""))</f>
        <v/>
      </c>
      <c r="D99" s="34" t="str">
        <f>+IFERROR(VLOOKUP($A99,Hoja6!$A$3:$O$1124,8,FALSE),"")</f>
        <v/>
      </c>
      <c r="E99" s="34" t="str">
        <f>+IFERROR(VLOOKUP($A99,Hoja6!$A$3:$O$1124,9,FALSE),"")</f>
        <v/>
      </c>
      <c r="F99" s="135" t="str">
        <f>+IFERROR(VLOOKUP($A99,Hoja6!$A$3:$O$1124,10,FALSE),"")</f>
        <v/>
      </c>
      <c r="G99" s="34" t="str">
        <f>+IFERROR(VLOOKUP($A99,Hoja6!$A$3:$O$1124,11,FALSE),"")</f>
        <v/>
      </c>
      <c r="H99" s="34" t="str">
        <f>+IFERROR(VLOOKUP($A99,Hoja6!$A$3:$O$1124,12,FALSE),"")</f>
        <v/>
      </c>
      <c r="I99" s="135" t="str">
        <f>+IFERROR(VLOOKUP($A99,Hoja6!$A$3:$O$1124,13,FALSE),"")</f>
        <v/>
      </c>
      <c r="J99" s="34" t="str">
        <f>+IFERROR(VLOOKUP($A99,Hoja6!$A$3:$O$1124,14,FALSE),"")</f>
        <v/>
      </c>
      <c r="K99" s="125" t="str">
        <f>+IFERROR(VLOOKUP($A99,Hoja6!$A$3:$O$1124,15,FALSE),"")</f>
        <v/>
      </c>
      <c r="L99" s="164" t="str">
        <f>+IFERROR(VLOOKUP($A99,Hoja6!$A$3:$P$1124,16,FALSE),"")</f>
        <v/>
      </c>
      <c r="M99" s="34" t="str">
        <f>+IFERROR(VLOOKUP($A99,Hoja6!$A$3:$Y$1124,17,FALSE),"")</f>
        <v/>
      </c>
      <c r="N99" s="125" t="str">
        <f>+IFERROR(VLOOKUP($A99,Hoja6!$A$3:$Y$1124,18,FALSE),"")</f>
        <v/>
      </c>
      <c r="O99" s="164" t="str">
        <f>+IFERROR(VLOOKUP($A99,Hoja6!$A$3:$Y$1124,19,FALSE),"")</f>
        <v/>
      </c>
      <c r="P99" s="34" t="str">
        <f>+IFERROR(VLOOKUP($A99,Hoja6!$A$3:$Y$1124,20,FALSE),"")</f>
        <v/>
      </c>
      <c r="Q99" s="125" t="str">
        <f>+IFERROR(VLOOKUP($A99,Hoja6!$A$3:$Y$1124,21,FALSE),"")</f>
        <v/>
      </c>
      <c r="R99" s="164" t="str">
        <f>+IFERROR(VLOOKUP($A99,Hoja6!$A$3:$Y$1124,22,FALSE),"")</f>
        <v/>
      </c>
      <c r="S99" s="34" t="str">
        <f>+IFERROR(VLOOKUP($A99,Hoja6!$A$3:$ZY$1124,23,FALSE),"")</f>
        <v/>
      </c>
      <c r="T99" s="125" t="str">
        <f>+IFERROR(VLOOKUP($A99,Hoja6!$A$3:$ZY$1124,24,FALSE),"")</f>
        <v/>
      </c>
      <c r="U99" s="273" t="str">
        <f>+IFERROR(VLOOKUP($A99,Hoja6!$A$3:$ZY$1124,25,FALSE),"")</f>
        <v/>
      </c>
    </row>
    <row r="100" spans="1:21" ht="15" x14ac:dyDescent="0.25">
      <c r="A100" s="121">
        <v>87</v>
      </c>
      <c r="B100" s="33" t="str">
        <f>+IFERROR(VLOOKUP($A100,Hoja6!$A$3:$O$1124,3,FALSE),"")</f>
        <v/>
      </c>
      <c r="C100" s="33" t="str">
        <f>+UPPER(IFERROR(VLOOKUP($A100,Hoja6!$A$3:$O$1124,4,FALSE),""))</f>
        <v/>
      </c>
      <c r="D100" s="34" t="str">
        <f>+IFERROR(VLOOKUP($A100,Hoja6!$A$3:$O$1124,8,FALSE),"")</f>
        <v/>
      </c>
      <c r="E100" s="34" t="str">
        <f>+IFERROR(VLOOKUP($A100,Hoja6!$A$3:$O$1124,9,FALSE),"")</f>
        <v/>
      </c>
      <c r="F100" s="135" t="str">
        <f>+IFERROR(VLOOKUP($A100,Hoja6!$A$3:$O$1124,10,FALSE),"")</f>
        <v/>
      </c>
      <c r="G100" s="34" t="str">
        <f>+IFERROR(VLOOKUP($A100,Hoja6!$A$3:$O$1124,11,FALSE),"")</f>
        <v/>
      </c>
      <c r="H100" s="34" t="str">
        <f>+IFERROR(VLOOKUP($A100,Hoja6!$A$3:$O$1124,12,FALSE),"")</f>
        <v/>
      </c>
      <c r="I100" s="135" t="str">
        <f>+IFERROR(VLOOKUP($A100,Hoja6!$A$3:$O$1124,13,FALSE),"")</f>
        <v/>
      </c>
      <c r="J100" s="34" t="str">
        <f>+IFERROR(VLOOKUP($A100,Hoja6!$A$3:$O$1124,14,FALSE),"")</f>
        <v/>
      </c>
      <c r="K100" s="125" t="str">
        <f>+IFERROR(VLOOKUP($A100,Hoja6!$A$3:$O$1124,15,FALSE),"")</f>
        <v/>
      </c>
      <c r="L100" s="164" t="str">
        <f>+IFERROR(VLOOKUP($A100,Hoja6!$A$3:$P$1124,16,FALSE),"")</f>
        <v/>
      </c>
      <c r="M100" s="34" t="str">
        <f>+IFERROR(VLOOKUP($A100,Hoja6!$A$3:$Y$1124,17,FALSE),"")</f>
        <v/>
      </c>
      <c r="N100" s="125" t="str">
        <f>+IFERROR(VLOOKUP($A100,Hoja6!$A$3:$Y$1124,18,FALSE),"")</f>
        <v/>
      </c>
      <c r="O100" s="164" t="str">
        <f>+IFERROR(VLOOKUP($A100,Hoja6!$A$3:$Y$1124,19,FALSE),"")</f>
        <v/>
      </c>
      <c r="P100" s="34" t="str">
        <f>+IFERROR(VLOOKUP($A100,Hoja6!$A$3:$Y$1124,20,FALSE),"")</f>
        <v/>
      </c>
      <c r="Q100" s="125" t="str">
        <f>+IFERROR(VLOOKUP($A100,Hoja6!$A$3:$Y$1124,21,FALSE),"")</f>
        <v/>
      </c>
      <c r="R100" s="164" t="str">
        <f>+IFERROR(VLOOKUP($A100,Hoja6!$A$3:$Y$1124,22,FALSE),"")</f>
        <v/>
      </c>
      <c r="S100" s="34" t="str">
        <f>+IFERROR(VLOOKUP($A100,Hoja6!$A$3:$ZY$1124,23,FALSE),"")</f>
        <v/>
      </c>
      <c r="T100" s="125" t="str">
        <f>+IFERROR(VLOOKUP($A100,Hoja6!$A$3:$ZY$1124,24,FALSE),"")</f>
        <v/>
      </c>
      <c r="U100" s="273" t="str">
        <f>+IFERROR(VLOOKUP($A100,Hoja6!$A$3:$ZY$1124,25,FALSE),"")</f>
        <v/>
      </c>
    </row>
    <row r="101" spans="1:21" ht="15" x14ac:dyDescent="0.25">
      <c r="A101" s="121">
        <v>88</v>
      </c>
      <c r="B101" s="33" t="str">
        <f>+IFERROR(VLOOKUP($A101,Hoja6!$A$3:$O$1124,3,FALSE),"")</f>
        <v/>
      </c>
      <c r="C101" s="33" t="str">
        <f>+UPPER(IFERROR(VLOOKUP($A101,Hoja6!$A$3:$O$1124,4,FALSE),""))</f>
        <v/>
      </c>
      <c r="D101" s="34" t="str">
        <f>+IFERROR(VLOOKUP($A101,Hoja6!$A$3:$O$1124,8,FALSE),"")</f>
        <v/>
      </c>
      <c r="E101" s="34" t="str">
        <f>+IFERROR(VLOOKUP($A101,Hoja6!$A$3:$O$1124,9,FALSE),"")</f>
        <v/>
      </c>
      <c r="F101" s="135" t="str">
        <f>+IFERROR(VLOOKUP($A101,Hoja6!$A$3:$O$1124,10,FALSE),"")</f>
        <v/>
      </c>
      <c r="G101" s="34" t="str">
        <f>+IFERROR(VLOOKUP($A101,Hoja6!$A$3:$O$1124,11,FALSE),"")</f>
        <v/>
      </c>
      <c r="H101" s="34" t="str">
        <f>+IFERROR(VLOOKUP($A101,Hoja6!$A$3:$O$1124,12,FALSE),"")</f>
        <v/>
      </c>
      <c r="I101" s="135" t="str">
        <f>+IFERROR(VLOOKUP($A101,Hoja6!$A$3:$O$1124,13,FALSE),"")</f>
        <v/>
      </c>
      <c r="J101" s="34" t="str">
        <f>+IFERROR(VLOOKUP($A101,Hoja6!$A$3:$O$1124,14,FALSE),"")</f>
        <v/>
      </c>
      <c r="K101" s="125" t="str">
        <f>+IFERROR(VLOOKUP($A101,Hoja6!$A$3:$O$1124,15,FALSE),"")</f>
        <v/>
      </c>
      <c r="L101" s="164" t="str">
        <f>+IFERROR(VLOOKUP($A101,Hoja6!$A$3:$P$1124,16,FALSE),"")</f>
        <v/>
      </c>
      <c r="M101" s="34" t="str">
        <f>+IFERROR(VLOOKUP($A101,Hoja6!$A$3:$Y$1124,17,FALSE),"")</f>
        <v/>
      </c>
      <c r="N101" s="125" t="str">
        <f>+IFERROR(VLOOKUP($A101,Hoja6!$A$3:$Y$1124,18,FALSE),"")</f>
        <v/>
      </c>
      <c r="O101" s="164" t="str">
        <f>+IFERROR(VLOOKUP($A101,Hoja6!$A$3:$Y$1124,19,FALSE),"")</f>
        <v/>
      </c>
      <c r="P101" s="34" t="str">
        <f>+IFERROR(VLOOKUP($A101,Hoja6!$A$3:$Y$1124,20,FALSE),"")</f>
        <v/>
      </c>
      <c r="Q101" s="125" t="str">
        <f>+IFERROR(VLOOKUP($A101,Hoja6!$A$3:$Y$1124,21,FALSE),"")</f>
        <v/>
      </c>
      <c r="R101" s="164" t="str">
        <f>+IFERROR(VLOOKUP($A101,Hoja6!$A$3:$Y$1124,22,FALSE),"")</f>
        <v/>
      </c>
      <c r="S101" s="34" t="str">
        <f>+IFERROR(VLOOKUP($A101,Hoja6!$A$3:$ZY$1124,23,FALSE),"")</f>
        <v/>
      </c>
      <c r="T101" s="125" t="str">
        <f>+IFERROR(VLOOKUP($A101,Hoja6!$A$3:$ZY$1124,24,FALSE),"")</f>
        <v/>
      </c>
      <c r="U101" s="273" t="str">
        <f>+IFERROR(VLOOKUP($A101,Hoja6!$A$3:$ZY$1124,25,FALSE),"")</f>
        <v/>
      </c>
    </row>
    <row r="102" spans="1:21" ht="15" x14ac:dyDescent="0.25">
      <c r="A102" s="121">
        <v>89</v>
      </c>
      <c r="B102" s="33" t="str">
        <f>+IFERROR(VLOOKUP($A102,Hoja6!$A$3:$O$1124,3,FALSE),"")</f>
        <v/>
      </c>
      <c r="C102" s="33" t="str">
        <f>+UPPER(IFERROR(VLOOKUP($A102,Hoja6!$A$3:$O$1124,4,FALSE),""))</f>
        <v/>
      </c>
      <c r="D102" s="34" t="str">
        <f>+IFERROR(VLOOKUP($A102,Hoja6!$A$3:$O$1124,8,FALSE),"")</f>
        <v/>
      </c>
      <c r="E102" s="34" t="str">
        <f>+IFERROR(VLOOKUP($A102,Hoja6!$A$3:$O$1124,9,FALSE),"")</f>
        <v/>
      </c>
      <c r="F102" s="135" t="str">
        <f>+IFERROR(VLOOKUP($A102,Hoja6!$A$3:$O$1124,10,FALSE),"")</f>
        <v/>
      </c>
      <c r="G102" s="34" t="str">
        <f>+IFERROR(VLOOKUP($A102,Hoja6!$A$3:$O$1124,11,FALSE),"")</f>
        <v/>
      </c>
      <c r="H102" s="34" t="str">
        <f>+IFERROR(VLOOKUP($A102,Hoja6!$A$3:$O$1124,12,FALSE),"")</f>
        <v/>
      </c>
      <c r="I102" s="135" t="str">
        <f>+IFERROR(VLOOKUP($A102,Hoja6!$A$3:$O$1124,13,FALSE),"")</f>
        <v/>
      </c>
      <c r="J102" s="34" t="str">
        <f>+IFERROR(VLOOKUP($A102,Hoja6!$A$3:$O$1124,14,FALSE),"")</f>
        <v/>
      </c>
      <c r="K102" s="125" t="str">
        <f>+IFERROR(VLOOKUP($A102,Hoja6!$A$3:$O$1124,15,FALSE),"")</f>
        <v/>
      </c>
      <c r="L102" s="164" t="str">
        <f>+IFERROR(VLOOKUP($A102,Hoja6!$A$3:$P$1124,16,FALSE),"")</f>
        <v/>
      </c>
      <c r="M102" s="34" t="str">
        <f>+IFERROR(VLOOKUP($A102,Hoja6!$A$3:$Y$1124,17,FALSE),"")</f>
        <v/>
      </c>
      <c r="N102" s="125" t="str">
        <f>+IFERROR(VLOOKUP($A102,Hoja6!$A$3:$Y$1124,18,FALSE),"")</f>
        <v/>
      </c>
      <c r="O102" s="164" t="str">
        <f>+IFERROR(VLOOKUP($A102,Hoja6!$A$3:$Y$1124,19,FALSE),"")</f>
        <v/>
      </c>
      <c r="P102" s="34" t="str">
        <f>+IFERROR(VLOOKUP($A102,Hoja6!$A$3:$Y$1124,20,FALSE),"")</f>
        <v/>
      </c>
      <c r="Q102" s="125" t="str">
        <f>+IFERROR(VLOOKUP($A102,Hoja6!$A$3:$Y$1124,21,FALSE),"")</f>
        <v/>
      </c>
      <c r="R102" s="164" t="str">
        <f>+IFERROR(VLOOKUP($A102,Hoja6!$A$3:$Y$1124,22,FALSE),"")</f>
        <v/>
      </c>
      <c r="S102" s="34" t="str">
        <f>+IFERROR(VLOOKUP($A102,Hoja6!$A$3:$ZY$1124,23,FALSE),"")</f>
        <v/>
      </c>
      <c r="T102" s="125" t="str">
        <f>+IFERROR(VLOOKUP($A102,Hoja6!$A$3:$ZY$1124,24,FALSE),"")</f>
        <v/>
      </c>
      <c r="U102" s="273" t="str">
        <f>+IFERROR(VLOOKUP($A102,Hoja6!$A$3:$ZY$1124,25,FALSE),"")</f>
        <v/>
      </c>
    </row>
    <row r="103" spans="1:21" ht="15" x14ac:dyDescent="0.25">
      <c r="A103" s="121">
        <v>90</v>
      </c>
      <c r="B103" s="33" t="str">
        <f>+IFERROR(VLOOKUP($A103,Hoja6!$A$3:$O$1124,3,FALSE),"")</f>
        <v/>
      </c>
      <c r="C103" s="33" t="str">
        <f>+UPPER(IFERROR(VLOOKUP($A103,Hoja6!$A$3:$O$1124,4,FALSE),""))</f>
        <v/>
      </c>
      <c r="D103" s="34" t="str">
        <f>+IFERROR(VLOOKUP($A103,Hoja6!$A$3:$O$1124,8,FALSE),"")</f>
        <v/>
      </c>
      <c r="E103" s="34" t="str">
        <f>+IFERROR(VLOOKUP($A103,Hoja6!$A$3:$O$1124,9,FALSE),"")</f>
        <v/>
      </c>
      <c r="F103" s="135" t="str">
        <f>+IFERROR(VLOOKUP($A103,Hoja6!$A$3:$O$1124,10,FALSE),"")</f>
        <v/>
      </c>
      <c r="G103" s="34" t="str">
        <f>+IFERROR(VLOOKUP($A103,Hoja6!$A$3:$O$1124,11,FALSE),"")</f>
        <v/>
      </c>
      <c r="H103" s="34" t="str">
        <f>+IFERROR(VLOOKUP($A103,Hoja6!$A$3:$O$1124,12,FALSE),"")</f>
        <v/>
      </c>
      <c r="I103" s="135" t="str">
        <f>+IFERROR(VLOOKUP($A103,Hoja6!$A$3:$O$1124,13,FALSE),"")</f>
        <v/>
      </c>
      <c r="J103" s="34" t="str">
        <f>+IFERROR(VLOOKUP($A103,Hoja6!$A$3:$O$1124,14,FALSE),"")</f>
        <v/>
      </c>
      <c r="K103" s="125" t="str">
        <f>+IFERROR(VLOOKUP($A103,Hoja6!$A$3:$O$1124,15,FALSE),"")</f>
        <v/>
      </c>
      <c r="L103" s="164" t="str">
        <f>+IFERROR(VLOOKUP($A103,Hoja6!$A$3:$P$1124,16,FALSE),"")</f>
        <v/>
      </c>
      <c r="M103" s="34" t="str">
        <f>+IFERROR(VLOOKUP($A103,Hoja6!$A$3:$Y$1124,17,FALSE),"")</f>
        <v/>
      </c>
      <c r="N103" s="125" t="str">
        <f>+IFERROR(VLOOKUP($A103,Hoja6!$A$3:$Y$1124,18,FALSE),"")</f>
        <v/>
      </c>
      <c r="O103" s="164" t="str">
        <f>+IFERROR(VLOOKUP($A103,Hoja6!$A$3:$Y$1124,19,FALSE),"")</f>
        <v/>
      </c>
      <c r="P103" s="34" t="str">
        <f>+IFERROR(VLOOKUP($A103,Hoja6!$A$3:$Y$1124,20,FALSE),"")</f>
        <v/>
      </c>
      <c r="Q103" s="125" t="str">
        <f>+IFERROR(VLOOKUP($A103,Hoja6!$A$3:$Y$1124,21,FALSE),"")</f>
        <v/>
      </c>
      <c r="R103" s="164" t="str">
        <f>+IFERROR(VLOOKUP($A103,Hoja6!$A$3:$Y$1124,22,FALSE),"")</f>
        <v/>
      </c>
      <c r="S103" s="34" t="str">
        <f>+IFERROR(VLOOKUP($A103,Hoja6!$A$3:$ZY$1124,23,FALSE),"")</f>
        <v/>
      </c>
      <c r="T103" s="125" t="str">
        <f>+IFERROR(VLOOKUP($A103,Hoja6!$A$3:$ZY$1124,24,FALSE),"")</f>
        <v/>
      </c>
      <c r="U103" s="273" t="str">
        <f>+IFERROR(VLOOKUP($A103,Hoja6!$A$3:$ZY$1124,25,FALSE),"")</f>
        <v/>
      </c>
    </row>
    <row r="104" spans="1:21" ht="15" x14ac:dyDescent="0.25">
      <c r="A104" s="121">
        <v>91</v>
      </c>
      <c r="B104" s="33" t="str">
        <f>+IFERROR(VLOOKUP($A104,Hoja6!$A$3:$O$1124,3,FALSE),"")</f>
        <v/>
      </c>
      <c r="C104" s="33" t="str">
        <f>+UPPER(IFERROR(VLOOKUP($A104,Hoja6!$A$3:$O$1124,4,FALSE),""))</f>
        <v/>
      </c>
      <c r="D104" s="34" t="str">
        <f>+IFERROR(VLOOKUP($A104,Hoja6!$A$3:$O$1124,8,FALSE),"")</f>
        <v/>
      </c>
      <c r="E104" s="34" t="str">
        <f>+IFERROR(VLOOKUP($A104,Hoja6!$A$3:$O$1124,9,FALSE),"")</f>
        <v/>
      </c>
      <c r="F104" s="135" t="str">
        <f>+IFERROR(VLOOKUP($A104,Hoja6!$A$3:$O$1124,10,FALSE),"")</f>
        <v/>
      </c>
      <c r="G104" s="34" t="str">
        <f>+IFERROR(VLOOKUP($A104,Hoja6!$A$3:$O$1124,11,FALSE),"")</f>
        <v/>
      </c>
      <c r="H104" s="34" t="str">
        <f>+IFERROR(VLOOKUP($A104,Hoja6!$A$3:$O$1124,12,FALSE),"")</f>
        <v/>
      </c>
      <c r="I104" s="135" t="str">
        <f>+IFERROR(VLOOKUP($A104,Hoja6!$A$3:$O$1124,13,FALSE),"")</f>
        <v/>
      </c>
      <c r="J104" s="34" t="str">
        <f>+IFERROR(VLOOKUP($A104,Hoja6!$A$3:$O$1124,14,FALSE),"")</f>
        <v/>
      </c>
      <c r="K104" s="125" t="str">
        <f>+IFERROR(VLOOKUP($A104,Hoja6!$A$3:$O$1124,15,FALSE),"")</f>
        <v/>
      </c>
      <c r="L104" s="164" t="str">
        <f>+IFERROR(VLOOKUP($A104,Hoja6!$A$3:$P$1124,16,FALSE),"")</f>
        <v/>
      </c>
      <c r="M104" s="34" t="str">
        <f>+IFERROR(VLOOKUP($A104,Hoja6!$A$3:$Y$1124,17,FALSE),"")</f>
        <v/>
      </c>
      <c r="N104" s="125" t="str">
        <f>+IFERROR(VLOOKUP($A104,Hoja6!$A$3:$Y$1124,18,FALSE),"")</f>
        <v/>
      </c>
      <c r="O104" s="164" t="str">
        <f>+IFERROR(VLOOKUP($A104,Hoja6!$A$3:$Y$1124,19,FALSE),"")</f>
        <v/>
      </c>
      <c r="P104" s="34" t="str">
        <f>+IFERROR(VLOOKUP($A104,Hoja6!$A$3:$Y$1124,20,FALSE),"")</f>
        <v/>
      </c>
      <c r="Q104" s="125" t="str">
        <f>+IFERROR(VLOOKUP($A104,Hoja6!$A$3:$Y$1124,21,FALSE),"")</f>
        <v/>
      </c>
      <c r="R104" s="164" t="str">
        <f>+IFERROR(VLOOKUP($A104,Hoja6!$A$3:$Y$1124,22,FALSE),"")</f>
        <v/>
      </c>
      <c r="S104" s="34" t="str">
        <f>+IFERROR(VLOOKUP($A104,Hoja6!$A$3:$ZY$1124,23,FALSE),"")</f>
        <v/>
      </c>
      <c r="T104" s="125" t="str">
        <f>+IFERROR(VLOOKUP($A104,Hoja6!$A$3:$ZY$1124,24,FALSE),"")</f>
        <v/>
      </c>
      <c r="U104" s="273" t="str">
        <f>+IFERROR(VLOOKUP($A104,Hoja6!$A$3:$ZY$1124,25,FALSE),"")</f>
        <v/>
      </c>
    </row>
    <row r="105" spans="1:21" ht="15" x14ac:dyDescent="0.25">
      <c r="A105" s="121">
        <v>92</v>
      </c>
      <c r="B105" s="33" t="str">
        <f>+IFERROR(VLOOKUP($A105,Hoja6!$A$3:$O$1124,3,FALSE),"")</f>
        <v/>
      </c>
      <c r="C105" s="33" t="str">
        <f>+UPPER(IFERROR(VLOOKUP($A105,Hoja6!$A$3:$O$1124,4,FALSE),""))</f>
        <v/>
      </c>
      <c r="D105" s="34" t="str">
        <f>+IFERROR(VLOOKUP($A105,Hoja6!$A$3:$O$1124,8,FALSE),"")</f>
        <v/>
      </c>
      <c r="E105" s="34" t="str">
        <f>+IFERROR(VLOOKUP($A105,Hoja6!$A$3:$O$1124,9,FALSE),"")</f>
        <v/>
      </c>
      <c r="F105" s="135" t="str">
        <f>+IFERROR(VLOOKUP($A105,Hoja6!$A$3:$O$1124,10,FALSE),"")</f>
        <v/>
      </c>
      <c r="G105" s="34" t="str">
        <f>+IFERROR(VLOOKUP($A105,Hoja6!$A$3:$O$1124,11,FALSE),"")</f>
        <v/>
      </c>
      <c r="H105" s="34" t="str">
        <f>+IFERROR(VLOOKUP($A105,Hoja6!$A$3:$O$1124,12,FALSE),"")</f>
        <v/>
      </c>
      <c r="I105" s="135" t="str">
        <f>+IFERROR(VLOOKUP($A105,Hoja6!$A$3:$O$1124,13,FALSE),"")</f>
        <v/>
      </c>
      <c r="J105" s="34" t="str">
        <f>+IFERROR(VLOOKUP($A105,Hoja6!$A$3:$O$1124,14,FALSE),"")</f>
        <v/>
      </c>
      <c r="K105" s="125" t="str">
        <f>+IFERROR(VLOOKUP($A105,Hoja6!$A$3:$O$1124,15,FALSE),"")</f>
        <v/>
      </c>
      <c r="L105" s="164" t="str">
        <f>+IFERROR(VLOOKUP($A105,Hoja6!$A$3:$P$1124,16,FALSE),"")</f>
        <v/>
      </c>
      <c r="M105" s="34" t="str">
        <f>+IFERROR(VLOOKUP($A105,Hoja6!$A$3:$Y$1124,17,FALSE),"")</f>
        <v/>
      </c>
      <c r="N105" s="125" t="str">
        <f>+IFERROR(VLOOKUP($A105,Hoja6!$A$3:$Y$1124,18,FALSE),"")</f>
        <v/>
      </c>
      <c r="O105" s="164" t="str">
        <f>+IFERROR(VLOOKUP($A105,Hoja6!$A$3:$Y$1124,19,FALSE),"")</f>
        <v/>
      </c>
      <c r="P105" s="34" t="str">
        <f>+IFERROR(VLOOKUP($A105,Hoja6!$A$3:$Y$1124,20,FALSE),"")</f>
        <v/>
      </c>
      <c r="Q105" s="125" t="str">
        <f>+IFERROR(VLOOKUP($A105,Hoja6!$A$3:$Y$1124,21,FALSE),"")</f>
        <v/>
      </c>
      <c r="R105" s="164" t="str">
        <f>+IFERROR(VLOOKUP($A105,Hoja6!$A$3:$Y$1124,22,FALSE),"")</f>
        <v/>
      </c>
      <c r="S105" s="34" t="str">
        <f>+IFERROR(VLOOKUP($A105,Hoja6!$A$3:$ZY$1124,23,FALSE),"")</f>
        <v/>
      </c>
      <c r="T105" s="125" t="str">
        <f>+IFERROR(VLOOKUP($A105,Hoja6!$A$3:$ZY$1124,24,FALSE),"")</f>
        <v/>
      </c>
      <c r="U105" s="273" t="str">
        <f>+IFERROR(VLOOKUP($A105,Hoja6!$A$3:$ZY$1124,25,FALSE),"")</f>
        <v/>
      </c>
    </row>
    <row r="106" spans="1:21" ht="15" x14ac:dyDescent="0.25">
      <c r="A106" s="121">
        <v>93</v>
      </c>
      <c r="B106" s="33" t="str">
        <f>+IFERROR(VLOOKUP($A106,Hoja6!$A$3:$O$1124,3,FALSE),"")</f>
        <v/>
      </c>
      <c r="C106" s="33" t="str">
        <f>+UPPER(IFERROR(VLOOKUP($A106,Hoja6!$A$3:$O$1124,4,FALSE),""))</f>
        <v/>
      </c>
      <c r="D106" s="34" t="str">
        <f>+IFERROR(VLOOKUP($A106,Hoja6!$A$3:$O$1124,8,FALSE),"")</f>
        <v/>
      </c>
      <c r="E106" s="34" t="str">
        <f>+IFERROR(VLOOKUP($A106,Hoja6!$A$3:$O$1124,9,FALSE),"")</f>
        <v/>
      </c>
      <c r="F106" s="135" t="str">
        <f>+IFERROR(VLOOKUP($A106,Hoja6!$A$3:$O$1124,10,FALSE),"")</f>
        <v/>
      </c>
      <c r="G106" s="34" t="str">
        <f>+IFERROR(VLOOKUP($A106,Hoja6!$A$3:$O$1124,11,FALSE),"")</f>
        <v/>
      </c>
      <c r="H106" s="34" t="str">
        <f>+IFERROR(VLOOKUP($A106,Hoja6!$A$3:$O$1124,12,FALSE),"")</f>
        <v/>
      </c>
      <c r="I106" s="135" t="str">
        <f>+IFERROR(VLOOKUP($A106,Hoja6!$A$3:$O$1124,13,FALSE),"")</f>
        <v/>
      </c>
      <c r="J106" s="34" t="str">
        <f>+IFERROR(VLOOKUP($A106,Hoja6!$A$3:$O$1124,14,FALSE),"")</f>
        <v/>
      </c>
      <c r="K106" s="125" t="str">
        <f>+IFERROR(VLOOKUP($A106,Hoja6!$A$3:$O$1124,15,FALSE),"")</f>
        <v/>
      </c>
      <c r="L106" s="164" t="str">
        <f>+IFERROR(VLOOKUP($A106,Hoja6!$A$3:$P$1124,16,FALSE),"")</f>
        <v/>
      </c>
      <c r="M106" s="34" t="str">
        <f>+IFERROR(VLOOKUP($A106,Hoja6!$A$3:$Y$1124,17,FALSE),"")</f>
        <v/>
      </c>
      <c r="N106" s="125" t="str">
        <f>+IFERROR(VLOOKUP($A106,Hoja6!$A$3:$Y$1124,18,FALSE),"")</f>
        <v/>
      </c>
      <c r="O106" s="164" t="str">
        <f>+IFERROR(VLOOKUP($A106,Hoja6!$A$3:$Y$1124,19,FALSE),"")</f>
        <v/>
      </c>
      <c r="P106" s="34" t="str">
        <f>+IFERROR(VLOOKUP($A106,Hoja6!$A$3:$Y$1124,20,FALSE),"")</f>
        <v/>
      </c>
      <c r="Q106" s="125" t="str">
        <f>+IFERROR(VLOOKUP($A106,Hoja6!$A$3:$Y$1124,21,FALSE),"")</f>
        <v/>
      </c>
      <c r="R106" s="164" t="str">
        <f>+IFERROR(VLOOKUP($A106,Hoja6!$A$3:$Y$1124,22,FALSE),"")</f>
        <v/>
      </c>
      <c r="S106" s="34" t="str">
        <f>+IFERROR(VLOOKUP($A106,Hoja6!$A$3:$ZY$1124,23,FALSE),"")</f>
        <v/>
      </c>
      <c r="T106" s="125" t="str">
        <f>+IFERROR(VLOOKUP($A106,Hoja6!$A$3:$ZY$1124,24,FALSE),"")</f>
        <v/>
      </c>
      <c r="U106" s="273" t="str">
        <f>+IFERROR(VLOOKUP($A106,Hoja6!$A$3:$ZY$1124,25,FALSE),"")</f>
        <v/>
      </c>
    </row>
    <row r="107" spans="1:21" ht="15" x14ac:dyDescent="0.25">
      <c r="A107" s="121">
        <v>94</v>
      </c>
      <c r="B107" s="33" t="str">
        <f>+IFERROR(VLOOKUP($A107,Hoja6!$A$3:$O$1124,3,FALSE),"")</f>
        <v/>
      </c>
      <c r="C107" s="33" t="str">
        <f>+UPPER(IFERROR(VLOOKUP($A107,Hoja6!$A$3:$O$1124,4,FALSE),""))</f>
        <v/>
      </c>
      <c r="D107" s="34" t="str">
        <f>+IFERROR(VLOOKUP($A107,Hoja6!$A$3:$O$1124,8,FALSE),"")</f>
        <v/>
      </c>
      <c r="E107" s="34" t="str">
        <f>+IFERROR(VLOOKUP($A107,Hoja6!$A$3:$O$1124,9,FALSE),"")</f>
        <v/>
      </c>
      <c r="F107" s="135" t="str">
        <f>+IFERROR(VLOOKUP($A107,Hoja6!$A$3:$O$1124,10,FALSE),"")</f>
        <v/>
      </c>
      <c r="G107" s="34" t="str">
        <f>+IFERROR(VLOOKUP($A107,Hoja6!$A$3:$O$1124,11,FALSE),"")</f>
        <v/>
      </c>
      <c r="H107" s="34" t="str">
        <f>+IFERROR(VLOOKUP($A107,Hoja6!$A$3:$O$1124,12,FALSE),"")</f>
        <v/>
      </c>
      <c r="I107" s="135" t="str">
        <f>+IFERROR(VLOOKUP($A107,Hoja6!$A$3:$O$1124,13,FALSE),"")</f>
        <v/>
      </c>
      <c r="J107" s="34" t="str">
        <f>+IFERROR(VLOOKUP($A107,Hoja6!$A$3:$O$1124,14,FALSE),"")</f>
        <v/>
      </c>
      <c r="K107" s="125" t="str">
        <f>+IFERROR(VLOOKUP($A107,Hoja6!$A$3:$O$1124,15,FALSE),"")</f>
        <v/>
      </c>
      <c r="L107" s="164" t="str">
        <f>+IFERROR(VLOOKUP($A107,Hoja6!$A$3:$P$1124,16,FALSE),"")</f>
        <v/>
      </c>
      <c r="M107" s="34" t="str">
        <f>+IFERROR(VLOOKUP($A107,Hoja6!$A$3:$Y$1124,17,FALSE),"")</f>
        <v/>
      </c>
      <c r="N107" s="125" t="str">
        <f>+IFERROR(VLOOKUP($A107,Hoja6!$A$3:$Y$1124,18,FALSE),"")</f>
        <v/>
      </c>
      <c r="O107" s="164" t="str">
        <f>+IFERROR(VLOOKUP($A107,Hoja6!$A$3:$Y$1124,19,FALSE),"")</f>
        <v/>
      </c>
      <c r="P107" s="34" t="str">
        <f>+IFERROR(VLOOKUP($A107,Hoja6!$A$3:$Y$1124,20,FALSE),"")</f>
        <v/>
      </c>
      <c r="Q107" s="125" t="str">
        <f>+IFERROR(VLOOKUP($A107,Hoja6!$A$3:$Y$1124,21,FALSE),"")</f>
        <v/>
      </c>
      <c r="R107" s="164" t="str">
        <f>+IFERROR(VLOOKUP($A107,Hoja6!$A$3:$Y$1124,22,FALSE),"")</f>
        <v/>
      </c>
      <c r="S107" s="34" t="str">
        <f>+IFERROR(VLOOKUP($A107,Hoja6!$A$3:$ZY$1124,23,FALSE),"")</f>
        <v/>
      </c>
      <c r="T107" s="125" t="str">
        <f>+IFERROR(VLOOKUP($A107,Hoja6!$A$3:$ZY$1124,24,FALSE),"")</f>
        <v/>
      </c>
      <c r="U107" s="273" t="str">
        <f>+IFERROR(VLOOKUP($A107,Hoja6!$A$3:$ZY$1124,25,FALSE),"")</f>
        <v/>
      </c>
    </row>
    <row r="108" spans="1:21" ht="15" x14ac:dyDescent="0.25">
      <c r="A108" s="121">
        <v>95</v>
      </c>
      <c r="B108" s="33" t="str">
        <f>+IFERROR(VLOOKUP($A108,Hoja6!$A$3:$O$1124,3,FALSE),"")</f>
        <v/>
      </c>
      <c r="C108" s="33" t="str">
        <f>+UPPER(IFERROR(VLOOKUP($A108,Hoja6!$A$3:$O$1124,4,FALSE),""))</f>
        <v/>
      </c>
      <c r="D108" s="34" t="str">
        <f>+IFERROR(VLOOKUP($A108,Hoja6!$A$3:$O$1124,8,FALSE),"")</f>
        <v/>
      </c>
      <c r="E108" s="34" t="str">
        <f>+IFERROR(VLOOKUP($A108,Hoja6!$A$3:$O$1124,9,FALSE),"")</f>
        <v/>
      </c>
      <c r="F108" s="135" t="str">
        <f>+IFERROR(VLOOKUP($A108,Hoja6!$A$3:$O$1124,10,FALSE),"")</f>
        <v/>
      </c>
      <c r="G108" s="34" t="str">
        <f>+IFERROR(VLOOKUP($A108,Hoja6!$A$3:$O$1124,11,FALSE),"")</f>
        <v/>
      </c>
      <c r="H108" s="34" t="str">
        <f>+IFERROR(VLOOKUP($A108,Hoja6!$A$3:$O$1124,12,FALSE),"")</f>
        <v/>
      </c>
      <c r="I108" s="135" t="str">
        <f>+IFERROR(VLOOKUP($A108,Hoja6!$A$3:$O$1124,13,FALSE),"")</f>
        <v/>
      </c>
      <c r="J108" s="34" t="str">
        <f>+IFERROR(VLOOKUP($A108,Hoja6!$A$3:$O$1124,14,FALSE),"")</f>
        <v/>
      </c>
      <c r="K108" s="125" t="str">
        <f>+IFERROR(VLOOKUP($A108,Hoja6!$A$3:$O$1124,15,FALSE),"")</f>
        <v/>
      </c>
      <c r="L108" s="164" t="str">
        <f>+IFERROR(VLOOKUP($A108,Hoja6!$A$3:$P$1124,16,FALSE),"")</f>
        <v/>
      </c>
      <c r="M108" s="34" t="str">
        <f>+IFERROR(VLOOKUP($A108,Hoja6!$A$3:$Y$1124,17,FALSE),"")</f>
        <v/>
      </c>
      <c r="N108" s="125" t="str">
        <f>+IFERROR(VLOOKUP($A108,Hoja6!$A$3:$Y$1124,18,FALSE),"")</f>
        <v/>
      </c>
      <c r="O108" s="164" t="str">
        <f>+IFERROR(VLOOKUP($A108,Hoja6!$A$3:$Y$1124,19,FALSE),"")</f>
        <v/>
      </c>
      <c r="P108" s="34" t="str">
        <f>+IFERROR(VLOOKUP($A108,Hoja6!$A$3:$Y$1124,20,FALSE),"")</f>
        <v/>
      </c>
      <c r="Q108" s="125" t="str">
        <f>+IFERROR(VLOOKUP($A108,Hoja6!$A$3:$Y$1124,21,FALSE),"")</f>
        <v/>
      </c>
      <c r="R108" s="164" t="str">
        <f>+IFERROR(VLOOKUP($A108,Hoja6!$A$3:$Y$1124,22,FALSE),"")</f>
        <v/>
      </c>
      <c r="S108" s="34" t="str">
        <f>+IFERROR(VLOOKUP($A108,Hoja6!$A$3:$ZY$1124,23,FALSE),"")</f>
        <v/>
      </c>
      <c r="T108" s="125" t="str">
        <f>+IFERROR(VLOOKUP($A108,Hoja6!$A$3:$ZY$1124,24,FALSE),"")</f>
        <v/>
      </c>
      <c r="U108" s="273" t="str">
        <f>+IFERROR(VLOOKUP($A108,Hoja6!$A$3:$ZY$1124,25,FALSE),"")</f>
        <v/>
      </c>
    </row>
    <row r="109" spans="1:21" ht="15" x14ac:dyDescent="0.25">
      <c r="A109" s="121">
        <v>96</v>
      </c>
      <c r="B109" s="33" t="str">
        <f>+IFERROR(VLOOKUP($A109,Hoja6!$A$3:$O$1124,3,FALSE),"")</f>
        <v/>
      </c>
      <c r="C109" s="33" t="str">
        <f>+UPPER(IFERROR(VLOOKUP($A109,Hoja6!$A$3:$O$1124,4,FALSE),""))</f>
        <v/>
      </c>
      <c r="D109" s="34" t="str">
        <f>+IFERROR(VLOOKUP($A109,Hoja6!$A$3:$O$1124,8,FALSE),"")</f>
        <v/>
      </c>
      <c r="E109" s="34" t="str">
        <f>+IFERROR(VLOOKUP($A109,Hoja6!$A$3:$O$1124,9,FALSE),"")</f>
        <v/>
      </c>
      <c r="F109" s="135" t="str">
        <f>+IFERROR(VLOOKUP($A109,Hoja6!$A$3:$O$1124,10,FALSE),"")</f>
        <v/>
      </c>
      <c r="G109" s="34" t="str">
        <f>+IFERROR(VLOOKUP($A109,Hoja6!$A$3:$O$1124,11,FALSE),"")</f>
        <v/>
      </c>
      <c r="H109" s="34" t="str">
        <f>+IFERROR(VLOOKUP($A109,Hoja6!$A$3:$O$1124,12,FALSE),"")</f>
        <v/>
      </c>
      <c r="I109" s="135" t="str">
        <f>+IFERROR(VLOOKUP($A109,Hoja6!$A$3:$O$1124,13,FALSE),"")</f>
        <v/>
      </c>
      <c r="J109" s="34" t="str">
        <f>+IFERROR(VLOOKUP($A109,Hoja6!$A$3:$O$1124,14,FALSE),"")</f>
        <v/>
      </c>
      <c r="K109" s="125" t="str">
        <f>+IFERROR(VLOOKUP($A109,Hoja6!$A$3:$O$1124,15,FALSE),"")</f>
        <v/>
      </c>
      <c r="L109" s="164" t="str">
        <f>+IFERROR(VLOOKUP($A109,Hoja6!$A$3:$P$1124,16,FALSE),"")</f>
        <v/>
      </c>
      <c r="M109" s="34" t="str">
        <f>+IFERROR(VLOOKUP($A109,Hoja6!$A$3:$Y$1124,17,FALSE),"")</f>
        <v/>
      </c>
      <c r="N109" s="125" t="str">
        <f>+IFERROR(VLOOKUP($A109,Hoja6!$A$3:$Y$1124,18,FALSE),"")</f>
        <v/>
      </c>
      <c r="O109" s="164" t="str">
        <f>+IFERROR(VLOOKUP($A109,Hoja6!$A$3:$Y$1124,19,FALSE),"")</f>
        <v/>
      </c>
      <c r="P109" s="34" t="str">
        <f>+IFERROR(VLOOKUP($A109,Hoja6!$A$3:$Y$1124,20,FALSE),"")</f>
        <v/>
      </c>
      <c r="Q109" s="125" t="str">
        <f>+IFERROR(VLOOKUP($A109,Hoja6!$A$3:$Y$1124,21,FALSE),"")</f>
        <v/>
      </c>
      <c r="R109" s="164" t="str">
        <f>+IFERROR(VLOOKUP($A109,Hoja6!$A$3:$Y$1124,22,FALSE),"")</f>
        <v/>
      </c>
      <c r="S109" s="34" t="str">
        <f>+IFERROR(VLOOKUP($A109,Hoja6!$A$3:$ZY$1124,23,FALSE),"")</f>
        <v/>
      </c>
      <c r="T109" s="125" t="str">
        <f>+IFERROR(VLOOKUP($A109,Hoja6!$A$3:$ZY$1124,24,FALSE),"")</f>
        <v/>
      </c>
      <c r="U109" s="273" t="str">
        <f>+IFERROR(VLOOKUP($A109,Hoja6!$A$3:$ZY$1124,25,FALSE),"")</f>
        <v/>
      </c>
    </row>
    <row r="110" spans="1:21" ht="15" x14ac:dyDescent="0.25">
      <c r="A110" s="121">
        <v>97</v>
      </c>
      <c r="B110" s="33" t="str">
        <f>+IFERROR(VLOOKUP($A110,Hoja6!$A$3:$O$1124,3,FALSE),"")</f>
        <v/>
      </c>
      <c r="C110" s="33" t="str">
        <f>+UPPER(IFERROR(VLOOKUP($A110,Hoja6!$A$3:$O$1124,4,FALSE),""))</f>
        <v/>
      </c>
      <c r="D110" s="34" t="str">
        <f>+IFERROR(VLOOKUP($A110,Hoja6!$A$3:$O$1124,8,FALSE),"")</f>
        <v/>
      </c>
      <c r="E110" s="34" t="str">
        <f>+IFERROR(VLOOKUP($A110,Hoja6!$A$3:$O$1124,9,FALSE),"")</f>
        <v/>
      </c>
      <c r="F110" s="135" t="str">
        <f>+IFERROR(VLOOKUP($A110,Hoja6!$A$3:$O$1124,10,FALSE),"")</f>
        <v/>
      </c>
      <c r="G110" s="34" t="str">
        <f>+IFERROR(VLOOKUP($A110,Hoja6!$A$3:$O$1124,11,FALSE),"")</f>
        <v/>
      </c>
      <c r="H110" s="34" t="str">
        <f>+IFERROR(VLOOKUP($A110,Hoja6!$A$3:$O$1124,12,FALSE),"")</f>
        <v/>
      </c>
      <c r="I110" s="135" t="str">
        <f>+IFERROR(VLOOKUP($A110,Hoja6!$A$3:$O$1124,13,FALSE),"")</f>
        <v/>
      </c>
      <c r="J110" s="34" t="str">
        <f>+IFERROR(VLOOKUP($A110,Hoja6!$A$3:$O$1124,14,FALSE),"")</f>
        <v/>
      </c>
      <c r="K110" s="125" t="str">
        <f>+IFERROR(VLOOKUP($A110,Hoja6!$A$3:$O$1124,15,FALSE),"")</f>
        <v/>
      </c>
      <c r="L110" s="164" t="str">
        <f>+IFERROR(VLOOKUP($A110,Hoja6!$A$3:$P$1124,16,FALSE),"")</f>
        <v/>
      </c>
      <c r="M110" s="34" t="str">
        <f>+IFERROR(VLOOKUP($A110,Hoja6!$A$3:$Y$1124,17,FALSE),"")</f>
        <v/>
      </c>
      <c r="N110" s="125" t="str">
        <f>+IFERROR(VLOOKUP($A110,Hoja6!$A$3:$Y$1124,18,FALSE),"")</f>
        <v/>
      </c>
      <c r="O110" s="164" t="str">
        <f>+IFERROR(VLOOKUP($A110,Hoja6!$A$3:$Y$1124,19,FALSE),"")</f>
        <v/>
      </c>
      <c r="P110" s="34" t="str">
        <f>+IFERROR(VLOOKUP($A110,Hoja6!$A$3:$Y$1124,20,FALSE),"")</f>
        <v/>
      </c>
      <c r="Q110" s="125" t="str">
        <f>+IFERROR(VLOOKUP($A110,Hoja6!$A$3:$Y$1124,21,FALSE),"")</f>
        <v/>
      </c>
      <c r="R110" s="164" t="str">
        <f>+IFERROR(VLOOKUP($A110,Hoja6!$A$3:$Y$1124,22,FALSE),"")</f>
        <v/>
      </c>
      <c r="S110" s="34" t="str">
        <f>+IFERROR(VLOOKUP($A110,Hoja6!$A$3:$ZY$1124,23,FALSE),"")</f>
        <v/>
      </c>
      <c r="T110" s="125" t="str">
        <f>+IFERROR(VLOOKUP($A110,Hoja6!$A$3:$ZY$1124,24,FALSE),"")</f>
        <v/>
      </c>
      <c r="U110" s="273" t="str">
        <f>+IFERROR(VLOOKUP($A110,Hoja6!$A$3:$ZY$1124,25,FALSE),"")</f>
        <v/>
      </c>
    </row>
    <row r="111" spans="1:21" ht="15" x14ac:dyDescent="0.25">
      <c r="A111" s="121">
        <v>98</v>
      </c>
      <c r="B111" s="33" t="str">
        <f>+IFERROR(VLOOKUP($A111,Hoja6!$A$3:$O$1124,3,FALSE),"")</f>
        <v/>
      </c>
      <c r="C111" s="33" t="str">
        <f>+UPPER(IFERROR(VLOOKUP($A111,Hoja6!$A$3:$O$1124,4,FALSE),""))</f>
        <v/>
      </c>
      <c r="D111" s="34" t="str">
        <f>+IFERROR(VLOOKUP($A111,Hoja6!$A$3:$O$1124,8,FALSE),"")</f>
        <v/>
      </c>
      <c r="E111" s="34" t="str">
        <f>+IFERROR(VLOOKUP($A111,Hoja6!$A$3:$O$1124,9,FALSE),"")</f>
        <v/>
      </c>
      <c r="F111" s="135" t="str">
        <f>+IFERROR(VLOOKUP($A111,Hoja6!$A$3:$O$1124,10,FALSE),"")</f>
        <v/>
      </c>
      <c r="G111" s="34" t="str">
        <f>+IFERROR(VLOOKUP($A111,Hoja6!$A$3:$O$1124,11,FALSE),"")</f>
        <v/>
      </c>
      <c r="H111" s="34" t="str">
        <f>+IFERROR(VLOOKUP($A111,Hoja6!$A$3:$O$1124,12,FALSE),"")</f>
        <v/>
      </c>
      <c r="I111" s="135" t="str">
        <f>+IFERROR(VLOOKUP($A111,Hoja6!$A$3:$O$1124,13,FALSE),"")</f>
        <v/>
      </c>
      <c r="J111" s="34" t="str">
        <f>+IFERROR(VLOOKUP($A111,Hoja6!$A$3:$O$1124,14,FALSE),"")</f>
        <v/>
      </c>
      <c r="K111" s="125" t="str">
        <f>+IFERROR(VLOOKUP($A111,Hoja6!$A$3:$O$1124,15,FALSE),"")</f>
        <v/>
      </c>
      <c r="L111" s="164" t="str">
        <f>+IFERROR(VLOOKUP($A111,Hoja6!$A$3:$P$1124,16,FALSE),"")</f>
        <v/>
      </c>
      <c r="M111" s="34" t="str">
        <f>+IFERROR(VLOOKUP($A111,Hoja6!$A$3:$Y$1124,17,FALSE),"")</f>
        <v/>
      </c>
      <c r="N111" s="125" t="str">
        <f>+IFERROR(VLOOKUP($A111,Hoja6!$A$3:$Y$1124,18,FALSE),"")</f>
        <v/>
      </c>
      <c r="O111" s="164" t="str">
        <f>+IFERROR(VLOOKUP($A111,Hoja6!$A$3:$Y$1124,19,FALSE),"")</f>
        <v/>
      </c>
      <c r="P111" s="34" t="str">
        <f>+IFERROR(VLOOKUP($A111,Hoja6!$A$3:$Y$1124,20,FALSE),"")</f>
        <v/>
      </c>
      <c r="Q111" s="125" t="str">
        <f>+IFERROR(VLOOKUP($A111,Hoja6!$A$3:$Y$1124,21,FALSE),"")</f>
        <v/>
      </c>
      <c r="R111" s="164" t="str">
        <f>+IFERROR(VLOOKUP($A111,Hoja6!$A$3:$Y$1124,22,FALSE),"")</f>
        <v/>
      </c>
      <c r="S111" s="34" t="str">
        <f>+IFERROR(VLOOKUP($A111,Hoja6!$A$3:$ZY$1124,23,FALSE),"")</f>
        <v/>
      </c>
      <c r="T111" s="125" t="str">
        <f>+IFERROR(VLOOKUP($A111,Hoja6!$A$3:$ZY$1124,24,FALSE),"")</f>
        <v/>
      </c>
      <c r="U111" s="273" t="str">
        <f>+IFERROR(VLOOKUP($A111,Hoja6!$A$3:$ZY$1124,25,FALSE),"")</f>
        <v/>
      </c>
    </row>
    <row r="112" spans="1:21" ht="15" x14ac:dyDescent="0.25">
      <c r="A112" s="121">
        <v>99</v>
      </c>
      <c r="B112" s="33" t="str">
        <f>+IFERROR(VLOOKUP($A112,Hoja6!$A$3:$O$1124,3,FALSE),"")</f>
        <v/>
      </c>
      <c r="C112" s="33" t="str">
        <f>+UPPER(IFERROR(VLOOKUP($A112,Hoja6!$A$3:$O$1124,4,FALSE),""))</f>
        <v/>
      </c>
      <c r="D112" s="34" t="str">
        <f>+IFERROR(VLOOKUP($A112,Hoja6!$A$3:$O$1124,8,FALSE),"")</f>
        <v/>
      </c>
      <c r="E112" s="34" t="str">
        <f>+IFERROR(VLOOKUP($A112,Hoja6!$A$3:$O$1124,9,FALSE),"")</f>
        <v/>
      </c>
      <c r="F112" s="135" t="str">
        <f>+IFERROR(VLOOKUP($A112,Hoja6!$A$3:$O$1124,10,FALSE),"")</f>
        <v/>
      </c>
      <c r="G112" s="34" t="str">
        <f>+IFERROR(VLOOKUP($A112,Hoja6!$A$3:$O$1124,11,FALSE),"")</f>
        <v/>
      </c>
      <c r="H112" s="34" t="str">
        <f>+IFERROR(VLOOKUP($A112,Hoja6!$A$3:$O$1124,12,FALSE),"")</f>
        <v/>
      </c>
      <c r="I112" s="135" t="str">
        <f>+IFERROR(VLOOKUP($A112,Hoja6!$A$3:$O$1124,13,FALSE),"")</f>
        <v/>
      </c>
      <c r="J112" s="34" t="str">
        <f>+IFERROR(VLOOKUP($A112,Hoja6!$A$3:$O$1124,14,FALSE),"")</f>
        <v/>
      </c>
      <c r="K112" s="125" t="str">
        <f>+IFERROR(VLOOKUP($A112,Hoja6!$A$3:$O$1124,15,FALSE),"")</f>
        <v/>
      </c>
      <c r="L112" s="164" t="str">
        <f>+IFERROR(VLOOKUP($A112,Hoja6!$A$3:$P$1124,16,FALSE),"")</f>
        <v/>
      </c>
      <c r="M112" s="34" t="str">
        <f>+IFERROR(VLOOKUP($A112,Hoja6!$A$3:$Y$1124,17,FALSE),"")</f>
        <v/>
      </c>
      <c r="N112" s="125" t="str">
        <f>+IFERROR(VLOOKUP($A112,Hoja6!$A$3:$Y$1124,18,FALSE),"")</f>
        <v/>
      </c>
      <c r="O112" s="164" t="str">
        <f>+IFERROR(VLOOKUP($A112,Hoja6!$A$3:$Y$1124,19,FALSE),"")</f>
        <v/>
      </c>
      <c r="P112" s="34" t="str">
        <f>+IFERROR(VLOOKUP($A112,Hoja6!$A$3:$Y$1124,20,FALSE),"")</f>
        <v/>
      </c>
      <c r="Q112" s="125" t="str">
        <f>+IFERROR(VLOOKUP($A112,Hoja6!$A$3:$Y$1124,21,FALSE),"")</f>
        <v/>
      </c>
      <c r="R112" s="164" t="str">
        <f>+IFERROR(VLOOKUP($A112,Hoja6!$A$3:$Y$1124,22,FALSE),"")</f>
        <v/>
      </c>
      <c r="S112" s="34" t="str">
        <f>+IFERROR(VLOOKUP($A112,Hoja6!$A$3:$ZY$1124,23,FALSE),"")</f>
        <v/>
      </c>
      <c r="T112" s="125" t="str">
        <f>+IFERROR(VLOOKUP($A112,Hoja6!$A$3:$ZY$1124,24,FALSE),"")</f>
        <v/>
      </c>
      <c r="U112" s="273" t="str">
        <f>+IFERROR(VLOOKUP($A112,Hoja6!$A$3:$ZY$1124,25,FALSE),"")</f>
        <v/>
      </c>
    </row>
    <row r="113" spans="1:21" ht="15" x14ac:dyDescent="0.25">
      <c r="A113" s="121">
        <v>100</v>
      </c>
      <c r="B113" s="33" t="str">
        <f>+IFERROR(VLOOKUP($A113,Hoja6!$A$3:$O$1124,3,FALSE),"")</f>
        <v/>
      </c>
      <c r="C113" s="33" t="str">
        <f>+UPPER(IFERROR(VLOOKUP($A113,Hoja6!$A$3:$O$1124,4,FALSE),""))</f>
        <v/>
      </c>
      <c r="D113" s="34" t="str">
        <f>+IFERROR(VLOOKUP($A113,Hoja6!$A$3:$O$1124,8,FALSE),"")</f>
        <v/>
      </c>
      <c r="E113" s="34" t="str">
        <f>+IFERROR(VLOOKUP($A113,Hoja6!$A$3:$O$1124,9,FALSE),"")</f>
        <v/>
      </c>
      <c r="F113" s="135" t="str">
        <f>+IFERROR(VLOOKUP($A113,Hoja6!$A$3:$O$1124,10,FALSE),"")</f>
        <v/>
      </c>
      <c r="G113" s="34" t="str">
        <f>+IFERROR(VLOOKUP($A113,Hoja6!$A$3:$O$1124,11,FALSE),"")</f>
        <v/>
      </c>
      <c r="H113" s="34" t="str">
        <f>+IFERROR(VLOOKUP($A113,Hoja6!$A$3:$O$1124,12,FALSE),"")</f>
        <v/>
      </c>
      <c r="I113" s="135" t="str">
        <f>+IFERROR(VLOOKUP($A113,Hoja6!$A$3:$O$1124,13,FALSE),"")</f>
        <v/>
      </c>
      <c r="J113" s="34" t="str">
        <f>+IFERROR(VLOOKUP($A113,Hoja6!$A$3:$O$1124,14,FALSE),"")</f>
        <v/>
      </c>
      <c r="K113" s="125" t="str">
        <f>+IFERROR(VLOOKUP($A113,Hoja6!$A$3:$O$1124,15,FALSE),"")</f>
        <v/>
      </c>
      <c r="L113" s="164" t="str">
        <f>+IFERROR(VLOOKUP($A113,Hoja6!$A$3:$P$1124,16,FALSE),"")</f>
        <v/>
      </c>
      <c r="M113" s="34" t="str">
        <f>+IFERROR(VLOOKUP($A113,Hoja6!$A$3:$Y$1124,17,FALSE),"")</f>
        <v/>
      </c>
      <c r="N113" s="125" t="str">
        <f>+IFERROR(VLOOKUP($A113,Hoja6!$A$3:$Y$1124,18,FALSE),"")</f>
        <v/>
      </c>
      <c r="O113" s="164" t="str">
        <f>+IFERROR(VLOOKUP($A113,Hoja6!$A$3:$Y$1124,19,FALSE),"")</f>
        <v/>
      </c>
      <c r="P113" s="34" t="str">
        <f>+IFERROR(VLOOKUP($A113,Hoja6!$A$3:$Y$1124,20,FALSE),"")</f>
        <v/>
      </c>
      <c r="Q113" s="125" t="str">
        <f>+IFERROR(VLOOKUP($A113,Hoja6!$A$3:$Y$1124,21,FALSE),"")</f>
        <v/>
      </c>
      <c r="R113" s="164" t="str">
        <f>+IFERROR(VLOOKUP($A113,Hoja6!$A$3:$Y$1124,22,FALSE),"")</f>
        <v/>
      </c>
      <c r="S113" s="34" t="str">
        <f>+IFERROR(VLOOKUP($A113,Hoja6!$A$3:$ZY$1124,23,FALSE),"")</f>
        <v/>
      </c>
      <c r="T113" s="125" t="str">
        <f>+IFERROR(VLOOKUP($A113,Hoja6!$A$3:$ZY$1124,24,FALSE),"")</f>
        <v/>
      </c>
      <c r="U113" s="273" t="str">
        <f>+IFERROR(VLOOKUP($A113,Hoja6!$A$3:$ZY$1124,25,FALSE),"")</f>
        <v/>
      </c>
    </row>
    <row r="114" spans="1:21" ht="15" x14ac:dyDescent="0.25">
      <c r="A114" s="121">
        <v>101</v>
      </c>
      <c r="B114" s="33" t="str">
        <f>+IFERROR(VLOOKUP($A114,Hoja6!$A$3:$O$1124,3,FALSE),"")</f>
        <v/>
      </c>
      <c r="C114" s="33" t="str">
        <f>+UPPER(IFERROR(VLOOKUP($A114,Hoja6!$A$3:$O$1124,4,FALSE),""))</f>
        <v/>
      </c>
      <c r="D114" s="34" t="str">
        <f>+IFERROR(VLOOKUP($A114,Hoja6!$A$3:$O$1124,8,FALSE),"")</f>
        <v/>
      </c>
      <c r="E114" s="34" t="str">
        <f>+IFERROR(VLOOKUP($A114,Hoja6!$A$3:$O$1124,9,FALSE),"")</f>
        <v/>
      </c>
      <c r="F114" s="135" t="str">
        <f>+IFERROR(VLOOKUP($A114,Hoja6!$A$3:$O$1124,10,FALSE),"")</f>
        <v/>
      </c>
      <c r="G114" s="34" t="str">
        <f>+IFERROR(VLOOKUP($A114,Hoja6!$A$3:$O$1124,11,FALSE),"")</f>
        <v/>
      </c>
      <c r="H114" s="34" t="str">
        <f>+IFERROR(VLOOKUP($A114,Hoja6!$A$3:$O$1124,12,FALSE),"")</f>
        <v/>
      </c>
      <c r="I114" s="135" t="str">
        <f>+IFERROR(VLOOKUP($A114,Hoja6!$A$3:$O$1124,13,FALSE),"")</f>
        <v/>
      </c>
      <c r="J114" s="34" t="str">
        <f>+IFERROR(VLOOKUP($A114,Hoja6!$A$3:$O$1124,14,FALSE),"")</f>
        <v/>
      </c>
      <c r="K114" s="125" t="str">
        <f>+IFERROR(VLOOKUP($A114,Hoja6!$A$3:$O$1124,15,FALSE),"")</f>
        <v/>
      </c>
      <c r="L114" s="164" t="str">
        <f>+IFERROR(VLOOKUP($A114,Hoja6!$A$3:$P$1124,16,FALSE),"")</f>
        <v/>
      </c>
      <c r="M114" s="34" t="str">
        <f>+IFERROR(VLOOKUP($A114,Hoja6!$A$3:$Y$1124,17,FALSE),"")</f>
        <v/>
      </c>
      <c r="N114" s="125" t="str">
        <f>+IFERROR(VLOOKUP($A114,Hoja6!$A$3:$Y$1124,18,FALSE),"")</f>
        <v/>
      </c>
      <c r="O114" s="164" t="str">
        <f>+IFERROR(VLOOKUP($A114,Hoja6!$A$3:$Y$1124,19,FALSE),"")</f>
        <v/>
      </c>
      <c r="P114" s="34" t="str">
        <f>+IFERROR(VLOOKUP($A114,Hoja6!$A$3:$Y$1124,20,FALSE),"")</f>
        <v/>
      </c>
      <c r="Q114" s="125" t="str">
        <f>+IFERROR(VLOOKUP($A114,Hoja6!$A$3:$Y$1124,21,FALSE),"")</f>
        <v/>
      </c>
      <c r="R114" s="164" t="str">
        <f>+IFERROR(VLOOKUP($A114,Hoja6!$A$3:$Y$1124,22,FALSE),"")</f>
        <v/>
      </c>
      <c r="S114" s="34" t="str">
        <f>+IFERROR(VLOOKUP($A114,Hoja6!$A$3:$ZY$1124,23,FALSE),"")</f>
        <v/>
      </c>
      <c r="T114" s="125" t="str">
        <f>+IFERROR(VLOOKUP($A114,Hoja6!$A$3:$ZY$1124,24,FALSE),"")</f>
        <v/>
      </c>
      <c r="U114" s="273" t="str">
        <f>+IFERROR(VLOOKUP($A114,Hoja6!$A$3:$ZY$1124,25,FALSE),"")</f>
        <v/>
      </c>
    </row>
    <row r="115" spans="1:21" ht="15" x14ac:dyDescent="0.25">
      <c r="A115" s="121">
        <v>102</v>
      </c>
      <c r="B115" s="33" t="str">
        <f>+IFERROR(VLOOKUP($A115,Hoja6!$A$3:$O$1124,3,FALSE),"")</f>
        <v/>
      </c>
      <c r="C115" s="33" t="str">
        <f>+UPPER(IFERROR(VLOOKUP($A115,Hoja6!$A$3:$O$1124,4,FALSE),""))</f>
        <v/>
      </c>
      <c r="D115" s="34" t="str">
        <f>+IFERROR(VLOOKUP($A115,Hoja6!$A$3:$O$1124,8,FALSE),"")</f>
        <v/>
      </c>
      <c r="E115" s="34" t="str">
        <f>+IFERROR(VLOOKUP($A115,Hoja6!$A$3:$O$1124,9,FALSE),"")</f>
        <v/>
      </c>
      <c r="F115" s="135" t="str">
        <f>+IFERROR(VLOOKUP($A115,Hoja6!$A$3:$O$1124,10,FALSE),"")</f>
        <v/>
      </c>
      <c r="G115" s="34" t="str">
        <f>+IFERROR(VLOOKUP($A115,Hoja6!$A$3:$O$1124,11,FALSE),"")</f>
        <v/>
      </c>
      <c r="H115" s="34" t="str">
        <f>+IFERROR(VLOOKUP($A115,Hoja6!$A$3:$O$1124,12,FALSE),"")</f>
        <v/>
      </c>
      <c r="I115" s="135" t="str">
        <f>+IFERROR(VLOOKUP($A115,Hoja6!$A$3:$O$1124,13,FALSE),"")</f>
        <v/>
      </c>
      <c r="J115" s="34" t="str">
        <f>+IFERROR(VLOOKUP($A115,Hoja6!$A$3:$O$1124,14,FALSE),"")</f>
        <v/>
      </c>
      <c r="K115" s="125" t="str">
        <f>+IFERROR(VLOOKUP($A115,Hoja6!$A$3:$O$1124,15,FALSE),"")</f>
        <v/>
      </c>
      <c r="L115" s="164" t="str">
        <f>+IFERROR(VLOOKUP($A115,Hoja6!$A$3:$P$1124,16,FALSE),"")</f>
        <v/>
      </c>
      <c r="M115" s="34" t="str">
        <f>+IFERROR(VLOOKUP($A115,Hoja6!$A$3:$Y$1124,17,FALSE),"")</f>
        <v/>
      </c>
      <c r="N115" s="125" t="str">
        <f>+IFERROR(VLOOKUP($A115,Hoja6!$A$3:$Y$1124,18,FALSE),"")</f>
        <v/>
      </c>
      <c r="O115" s="164" t="str">
        <f>+IFERROR(VLOOKUP($A115,Hoja6!$A$3:$Y$1124,19,FALSE),"")</f>
        <v/>
      </c>
      <c r="P115" s="34" t="str">
        <f>+IFERROR(VLOOKUP($A115,Hoja6!$A$3:$Y$1124,20,FALSE),"")</f>
        <v/>
      </c>
      <c r="Q115" s="125" t="str">
        <f>+IFERROR(VLOOKUP($A115,Hoja6!$A$3:$Y$1124,21,FALSE),"")</f>
        <v/>
      </c>
      <c r="R115" s="164" t="str">
        <f>+IFERROR(VLOOKUP($A115,Hoja6!$A$3:$Y$1124,22,FALSE),"")</f>
        <v/>
      </c>
      <c r="S115" s="34" t="str">
        <f>+IFERROR(VLOOKUP($A115,Hoja6!$A$3:$ZY$1124,23,FALSE),"")</f>
        <v/>
      </c>
      <c r="T115" s="125" t="str">
        <f>+IFERROR(VLOOKUP($A115,Hoja6!$A$3:$ZY$1124,24,FALSE),"")</f>
        <v/>
      </c>
      <c r="U115" s="273" t="str">
        <f>+IFERROR(VLOOKUP($A115,Hoja6!$A$3:$ZY$1124,25,FALSE),"")</f>
        <v/>
      </c>
    </row>
    <row r="116" spans="1:21" ht="15" x14ac:dyDescent="0.25">
      <c r="A116" s="121">
        <v>103</v>
      </c>
      <c r="B116" s="33" t="str">
        <f>+IFERROR(VLOOKUP($A116,Hoja6!$A$3:$O$1124,3,FALSE),"")</f>
        <v/>
      </c>
      <c r="C116" s="33" t="str">
        <f>+UPPER(IFERROR(VLOOKUP($A116,Hoja6!$A$3:$O$1124,4,FALSE),""))</f>
        <v/>
      </c>
      <c r="D116" s="34" t="str">
        <f>+IFERROR(VLOOKUP($A116,Hoja6!$A$3:$O$1124,8,FALSE),"")</f>
        <v/>
      </c>
      <c r="E116" s="34" t="str">
        <f>+IFERROR(VLOOKUP($A116,Hoja6!$A$3:$O$1124,9,FALSE),"")</f>
        <v/>
      </c>
      <c r="F116" s="135" t="str">
        <f>+IFERROR(VLOOKUP($A116,Hoja6!$A$3:$O$1124,10,FALSE),"")</f>
        <v/>
      </c>
      <c r="G116" s="34" t="str">
        <f>+IFERROR(VLOOKUP($A116,Hoja6!$A$3:$O$1124,11,FALSE),"")</f>
        <v/>
      </c>
      <c r="H116" s="34" t="str">
        <f>+IFERROR(VLOOKUP($A116,Hoja6!$A$3:$O$1124,12,FALSE),"")</f>
        <v/>
      </c>
      <c r="I116" s="135" t="str">
        <f>+IFERROR(VLOOKUP($A116,Hoja6!$A$3:$O$1124,13,FALSE),"")</f>
        <v/>
      </c>
      <c r="J116" s="34" t="str">
        <f>+IFERROR(VLOOKUP($A116,Hoja6!$A$3:$O$1124,14,FALSE),"")</f>
        <v/>
      </c>
      <c r="K116" s="125" t="str">
        <f>+IFERROR(VLOOKUP($A116,Hoja6!$A$3:$O$1124,15,FALSE),"")</f>
        <v/>
      </c>
      <c r="L116" s="164" t="str">
        <f>+IFERROR(VLOOKUP($A116,Hoja6!$A$3:$P$1124,16,FALSE),"")</f>
        <v/>
      </c>
      <c r="M116" s="34" t="str">
        <f>+IFERROR(VLOOKUP($A116,Hoja6!$A$3:$Y$1124,17,FALSE),"")</f>
        <v/>
      </c>
      <c r="N116" s="125" t="str">
        <f>+IFERROR(VLOOKUP($A116,Hoja6!$A$3:$Y$1124,18,FALSE),"")</f>
        <v/>
      </c>
      <c r="O116" s="164" t="str">
        <f>+IFERROR(VLOOKUP($A116,Hoja6!$A$3:$Y$1124,19,FALSE),"")</f>
        <v/>
      </c>
      <c r="P116" s="34" t="str">
        <f>+IFERROR(VLOOKUP($A116,Hoja6!$A$3:$Y$1124,20,FALSE),"")</f>
        <v/>
      </c>
      <c r="Q116" s="125" t="str">
        <f>+IFERROR(VLOOKUP($A116,Hoja6!$A$3:$Y$1124,21,FALSE),"")</f>
        <v/>
      </c>
      <c r="R116" s="164" t="str">
        <f>+IFERROR(VLOOKUP($A116,Hoja6!$A$3:$Y$1124,22,FALSE),"")</f>
        <v/>
      </c>
      <c r="S116" s="34" t="str">
        <f>+IFERROR(VLOOKUP($A116,Hoja6!$A$3:$ZY$1124,23,FALSE),"")</f>
        <v/>
      </c>
      <c r="T116" s="125" t="str">
        <f>+IFERROR(VLOOKUP($A116,Hoja6!$A$3:$ZY$1124,24,FALSE),"")</f>
        <v/>
      </c>
      <c r="U116" s="273" t="str">
        <f>+IFERROR(VLOOKUP($A116,Hoja6!$A$3:$ZY$1124,25,FALSE),"")</f>
        <v/>
      </c>
    </row>
    <row r="117" spans="1:21" ht="15" x14ac:dyDescent="0.25">
      <c r="A117" s="121">
        <v>104</v>
      </c>
      <c r="B117" s="33" t="str">
        <f>+IFERROR(VLOOKUP($A117,Hoja6!$A$3:$O$1124,3,FALSE),"")</f>
        <v/>
      </c>
      <c r="C117" s="33" t="str">
        <f>+UPPER(IFERROR(VLOOKUP($A117,Hoja6!$A$3:$O$1124,4,FALSE),""))</f>
        <v/>
      </c>
      <c r="D117" s="34" t="str">
        <f>+IFERROR(VLOOKUP($A117,Hoja6!$A$3:$O$1124,8,FALSE),"")</f>
        <v/>
      </c>
      <c r="E117" s="34" t="str">
        <f>+IFERROR(VLOOKUP($A117,Hoja6!$A$3:$O$1124,9,FALSE),"")</f>
        <v/>
      </c>
      <c r="F117" s="135" t="str">
        <f>+IFERROR(VLOOKUP($A117,Hoja6!$A$3:$O$1124,10,FALSE),"")</f>
        <v/>
      </c>
      <c r="G117" s="34" t="str">
        <f>+IFERROR(VLOOKUP($A117,Hoja6!$A$3:$O$1124,11,FALSE),"")</f>
        <v/>
      </c>
      <c r="H117" s="34" t="str">
        <f>+IFERROR(VLOOKUP($A117,Hoja6!$A$3:$O$1124,12,FALSE),"")</f>
        <v/>
      </c>
      <c r="I117" s="135" t="str">
        <f>+IFERROR(VLOOKUP($A117,Hoja6!$A$3:$O$1124,13,FALSE),"")</f>
        <v/>
      </c>
      <c r="J117" s="34" t="str">
        <f>+IFERROR(VLOOKUP($A117,Hoja6!$A$3:$O$1124,14,FALSE),"")</f>
        <v/>
      </c>
      <c r="K117" s="125" t="str">
        <f>+IFERROR(VLOOKUP($A117,Hoja6!$A$3:$O$1124,15,FALSE),"")</f>
        <v/>
      </c>
      <c r="L117" s="164" t="str">
        <f>+IFERROR(VLOOKUP($A117,Hoja6!$A$3:$P$1124,16,FALSE),"")</f>
        <v/>
      </c>
      <c r="M117" s="34" t="str">
        <f>+IFERROR(VLOOKUP($A117,Hoja6!$A$3:$Y$1124,17,FALSE),"")</f>
        <v/>
      </c>
      <c r="N117" s="125" t="str">
        <f>+IFERROR(VLOOKUP($A117,Hoja6!$A$3:$Y$1124,18,FALSE),"")</f>
        <v/>
      </c>
      <c r="O117" s="164" t="str">
        <f>+IFERROR(VLOOKUP($A117,Hoja6!$A$3:$Y$1124,19,FALSE),"")</f>
        <v/>
      </c>
      <c r="P117" s="34" t="str">
        <f>+IFERROR(VLOOKUP($A117,Hoja6!$A$3:$Y$1124,20,FALSE),"")</f>
        <v/>
      </c>
      <c r="Q117" s="125" t="str">
        <f>+IFERROR(VLOOKUP($A117,Hoja6!$A$3:$Y$1124,21,FALSE),"")</f>
        <v/>
      </c>
      <c r="R117" s="164" t="str">
        <f>+IFERROR(VLOOKUP($A117,Hoja6!$A$3:$Y$1124,22,FALSE),"")</f>
        <v/>
      </c>
      <c r="S117" s="34" t="str">
        <f>+IFERROR(VLOOKUP($A117,Hoja6!$A$3:$ZY$1124,23,FALSE),"")</f>
        <v/>
      </c>
      <c r="T117" s="125" t="str">
        <f>+IFERROR(VLOOKUP($A117,Hoja6!$A$3:$ZY$1124,24,FALSE),"")</f>
        <v/>
      </c>
      <c r="U117" s="273" t="str">
        <f>+IFERROR(VLOOKUP($A117,Hoja6!$A$3:$ZY$1124,25,FALSE),"")</f>
        <v/>
      </c>
    </row>
    <row r="118" spans="1:21" ht="15" x14ac:dyDescent="0.25">
      <c r="A118" s="121">
        <v>105</v>
      </c>
      <c r="B118" s="33" t="str">
        <f>+IFERROR(VLOOKUP($A118,Hoja6!$A$3:$O$1124,3,FALSE),"")</f>
        <v/>
      </c>
      <c r="C118" s="33" t="str">
        <f>+UPPER(IFERROR(VLOOKUP($A118,Hoja6!$A$3:$O$1124,4,FALSE),""))</f>
        <v/>
      </c>
      <c r="D118" s="34" t="str">
        <f>+IFERROR(VLOOKUP($A118,Hoja6!$A$3:$O$1124,8,FALSE),"")</f>
        <v/>
      </c>
      <c r="E118" s="34" t="str">
        <f>+IFERROR(VLOOKUP($A118,Hoja6!$A$3:$O$1124,9,FALSE),"")</f>
        <v/>
      </c>
      <c r="F118" s="135" t="str">
        <f>+IFERROR(VLOOKUP($A118,Hoja6!$A$3:$O$1124,10,FALSE),"")</f>
        <v/>
      </c>
      <c r="G118" s="34" t="str">
        <f>+IFERROR(VLOOKUP($A118,Hoja6!$A$3:$O$1124,11,FALSE),"")</f>
        <v/>
      </c>
      <c r="H118" s="34" t="str">
        <f>+IFERROR(VLOOKUP($A118,Hoja6!$A$3:$O$1124,12,FALSE),"")</f>
        <v/>
      </c>
      <c r="I118" s="135" t="str">
        <f>+IFERROR(VLOOKUP($A118,Hoja6!$A$3:$O$1124,13,FALSE),"")</f>
        <v/>
      </c>
      <c r="J118" s="34" t="str">
        <f>+IFERROR(VLOOKUP($A118,Hoja6!$A$3:$O$1124,14,FALSE),"")</f>
        <v/>
      </c>
      <c r="K118" s="125" t="str">
        <f>+IFERROR(VLOOKUP($A118,Hoja6!$A$3:$O$1124,15,FALSE),"")</f>
        <v/>
      </c>
      <c r="L118" s="164" t="str">
        <f>+IFERROR(VLOOKUP($A118,Hoja6!$A$3:$P$1124,16,FALSE),"")</f>
        <v/>
      </c>
      <c r="M118" s="34" t="str">
        <f>+IFERROR(VLOOKUP($A118,Hoja6!$A$3:$Y$1124,17,FALSE),"")</f>
        <v/>
      </c>
      <c r="N118" s="125" t="str">
        <f>+IFERROR(VLOOKUP($A118,Hoja6!$A$3:$Y$1124,18,FALSE),"")</f>
        <v/>
      </c>
      <c r="O118" s="164" t="str">
        <f>+IFERROR(VLOOKUP($A118,Hoja6!$A$3:$Y$1124,19,FALSE),"")</f>
        <v/>
      </c>
      <c r="P118" s="34" t="str">
        <f>+IFERROR(VLOOKUP($A118,Hoja6!$A$3:$Y$1124,20,FALSE),"")</f>
        <v/>
      </c>
      <c r="Q118" s="125" t="str">
        <f>+IFERROR(VLOOKUP($A118,Hoja6!$A$3:$Y$1124,21,FALSE),"")</f>
        <v/>
      </c>
      <c r="R118" s="164" t="str">
        <f>+IFERROR(VLOOKUP($A118,Hoja6!$A$3:$Y$1124,22,FALSE),"")</f>
        <v/>
      </c>
      <c r="S118" s="34" t="str">
        <f>+IFERROR(VLOOKUP($A118,Hoja6!$A$3:$ZY$1124,23,FALSE),"")</f>
        <v/>
      </c>
      <c r="T118" s="125" t="str">
        <f>+IFERROR(VLOOKUP($A118,Hoja6!$A$3:$ZY$1124,24,FALSE),"")</f>
        <v/>
      </c>
      <c r="U118" s="273" t="str">
        <f>+IFERROR(VLOOKUP($A118,Hoja6!$A$3:$ZY$1124,25,FALSE),"")</f>
        <v/>
      </c>
    </row>
    <row r="119" spans="1:21" ht="15" x14ac:dyDescent="0.25">
      <c r="A119" s="121">
        <v>106</v>
      </c>
      <c r="B119" s="33" t="str">
        <f>+IFERROR(VLOOKUP($A119,Hoja6!$A$3:$O$1124,3,FALSE),"")</f>
        <v/>
      </c>
      <c r="C119" s="33" t="str">
        <f>+UPPER(IFERROR(VLOOKUP($A119,Hoja6!$A$3:$O$1124,4,FALSE),""))</f>
        <v/>
      </c>
      <c r="D119" s="34" t="str">
        <f>+IFERROR(VLOOKUP($A119,Hoja6!$A$3:$O$1124,8,FALSE),"")</f>
        <v/>
      </c>
      <c r="E119" s="34" t="str">
        <f>+IFERROR(VLOOKUP($A119,Hoja6!$A$3:$O$1124,9,FALSE),"")</f>
        <v/>
      </c>
      <c r="F119" s="135" t="str">
        <f>+IFERROR(VLOOKUP($A119,Hoja6!$A$3:$O$1124,10,FALSE),"")</f>
        <v/>
      </c>
      <c r="G119" s="34" t="str">
        <f>+IFERROR(VLOOKUP($A119,Hoja6!$A$3:$O$1124,11,FALSE),"")</f>
        <v/>
      </c>
      <c r="H119" s="34" t="str">
        <f>+IFERROR(VLOOKUP($A119,Hoja6!$A$3:$O$1124,12,FALSE),"")</f>
        <v/>
      </c>
      <c r="I119" s="135" t="str">
        <f>+IFERROR(VLOOKUP($A119,Hoja6!$A$3:$O$1124,13,FALSE),"")</f>
        <v/>
      </c>
      <c r="J119" s="34" t="str">
        <f>+IFERROR(VLOOKUP($A119,Hoja6!$A$3:$O$1124,14,FALSE),"")</f>
        <v/>
      </c>
      <c r="K119" s="125" t="str">
        <f>+IFERROR(VLOOKUP($A119,Hoja6!$A$3:$O$1124,15,FALSE),"")</f>
        <v/>
      </c>
      <c r="L119" s="164" t="str">
        <f>+IFERROR(VLOOKUP($A119,Hoja6!$A$3:$P$1124,16,FALSE),"")</f>
        <v/>
      </c>
      <c r="M119" s="34" t="str">
        <f>+IFERROR(VLOOKUP($A119,Hoja6!$A$3:$Y$1124,17,FALSE),"")</f>
        <v/>
      </c>
      <c r="N119" s="125" t="str">
        <f>+IFERROR(VLOOKUP($A119,Hoja6!$A$3:$Y$1124,18,FALSE),"")</f>
        <v/>
      </c>
      <c r="O119" s="164" t="str">
        <f>+IFERROR(VLOOKUP($A119,Hoja6!$A$3:$Y$1124,19,FALSE),"")</f>
        <v/>
      </c>
      <c r="P119" s="34" t="str">
        <f>+IFERROR(VLOOKUP($A119,Hoja6!$A$3:$Y$1124,20,FALSE),"")</f>
        <v/>
      </c>
      <c r="Q119" s="125" t="str">
        <f>+IFERROR(VLOOKUP($A119,Hoja6!$A$3:$Y$1124,21,FALSE),"")</f>
        <v/>
      </c>
      <c r="R119" s="164" t="str">
        <f>+IFERROR(VLOOKUP($A119,Hoja6!$A$3:$Y$1124,22,FALSE),"")</f>
        <v/>
      </c>
      <c r="S119" s="34" t="str">
        <f>+IFERROR(VLOOKUP($A119,Hoja6!$A$3:$ZY$1124,23,FALSE),"")</f>
        <v/>
      </c>
      <c r="T119" s="125" t="str">
        <f>+IFERROR(VLOOKUP($A119,Hoja6!$A$3:$ZY$1124,24,FALSE),"")</f>
        <v/>
      </c>
      <c r="U119" s="273" t="str">
        <f>+IFERROR(VLOOKUP($A119,Hoja6!$A$3:$ZY$1124,25,FALSE),"")</f>
        <v/>
      </c>
    </row>
    <row r="120" spans="1:21" ht="15" x14ac:dyDescent="0.25">
      <c r="A120" s="121">
        <v>107</v>
      </c>
      <c r="B120" s="33" t="str">
        <f>+IFERROR(VLOOKUP($A120,Hoja6!$A$3:$O$1124,3,FALSE),"")</f>
        <v/>
      </c>
      <c r="C120" s="33" t="str">
        <f>+UPPER(IFERROR(VLOOKUP($A120,Hoja6!$A$3:$O$1124,4,FALSE),""))</f>
        <v/>
      </c>
      <c r="D120" s="34" t="str">
        <f>+IFERROR(VLOOKUP($A120,Hoja6!$A$3:$O$1124,8,FALSE),"")</f>
        <v/>
      </c>
      <c r="E120" s="34" t="str">
        <f>+IFERROR(VLOOKUP($A120,Hoja6!$A$3:$O$1124,9,FALSE),"")</f>
        <v/>
      </c>
      <c r="F120" s="135" t="str">
        <f>+IFERROR(VLOOKUP($A120,Hoja6!$A$3:$O$1124,10,FALSE),"")</f>
        <v/>
      </c>
      <c r="G120" s="34" t="str">
        <f>+IFERROR(VLOOKUP($A120,Hoja6!$A$3:$O$1124,11,FALSE),"")</f>
        <v/>
      </c>
      <c r="H120" s="34" t="str">
        <f>+IFERROR(VLOOKUP($A120,Hoja6!$A$3:$O$1124,12,FALSE),"")</f>
        <v/>
      </c>
      <c r="I120" s="135" t="str">
        <f>+IFERROR(VLOOKUP($A120,Hoja6!$A$3:$O$1124,13,FALSE),"")</f>
        <v/>
      </c>
      <c r="J120" s="34" t="str">
        <f>+IFERROR(VLOOKUP($A120,Hoja6!$A$3:$O$1124,14,FALSE),"")</f>
        <v/>
      </c>
      <c r="K120" s="125" t="str">
        <f>+IFERROR(VLOOKUP($A120,Hoja6!$A$3:$O$1124,15,FALSE),"")</f>
        <v/>
      </c>
      <c r="L120" s="164" t="str">
        <f>+IFERROR(VLOOKUP($A120,Hoja6!$A$3:$P$1124,16,FALSE),"")</f>
        <v/>
      </c>
      <c r="M120" s="34" t="str">
        <f>+IFERROR(VLOOKUP($A120,Hoja6!$A$3:$Y$1124,17,FALSE),"")</f>
        <v/>
      </c>
      <c r="N120" s="125" t="str">
        <f>+IFERROR(VLOOKUP($A120,Hoja6!$A$3:$Y$1124,18,FALSE),"")</f>
        <v/>
      </c>
      <c r="O120" s="164" t="str">
        <f>+IFERROR(VLOOKUP($A120,Hoja6!$A$3:$Y$1124,19,FALSE),"")</f>
        <v/>
      </c>
      <c r="P120" s="34" t="str">
        <f>+IFERROR(VLOOKUP($A120,Hoja6!$A$3:$Y$1124,20,FALSE),"")</f>
        <v/>
      </c>
      <c r="Q120" s="125" t="str">
        <f>+IFERROR(VLOOKUP($A120,Hoja6!$A$3:$Y$1124,21,FALSE),"")</f>
        <v/>
      </c>
      <c r="R120" s="164" t="str">
        <f>+IFERROR(VLOOKUP($A120,Hoja6!$A$3:$Y$1124,22,FALSE),"")</f>
        <v/>
      </c>
      <c r="S120" s="34" t="str">
        <f>+IFERROR(VLOOKUP($A120,Hoja6!$A$3:$ZY$1124,23,FALSE),"")</f>
        <v/>
      </c>
      <c r="T120" s="125" t="str">
        <f>+IFERROR(VLOOKUP($A120,Hoja6!$A$3:$ZY$1124,24,FALSE),"")</f>
        <v/>
      </c>
      <c r="U120" s="273" t="str">
        <f>+IFERROR(VLOOKUP($A120,Hoja6!$A$3:$ZY$1124,25,FALSE),"")</f>
        <v/>
      </c>
    </row>
    <row r="121" spans="1:21" ht="15" x14ac:dyDescent="0.25">
      <c r="A121" s="121">
        <v>108</v>
      </c>
      <c r="B121" s="33" t="str">
        <f>+IFERROR(VLOOKUP($A121,Hoja6!$A$3:$O$1124,3,FALSE),"")</f>
        <v/>
      </c>
      <c r="C121" s="33" t="str">
        <f>+UPPER(IFERROR(VLOOKUP($A121,Hoja6!$A$3:$O$1124,4,FALSE),""))</f>
        <v/>
      </c>
      <c r="D121" s="34" t="str">
        <f>+IFERROR(VLOOKUP($A121,Hoja6!$A$3:$O$1124,8,FALSE),"")</f>
        <v/>
      </c>
      <c r="E121" s="34" t="str">
        <f>+IFERROR(VLOOKUP($A121,Hoja6!$A$3:$O$1124,9,FALSE),"")</f>
        <v/>
      </c>
      <c r="F121" s="135" t="str">
        <f>+IFERROR(VLOOKUP($A121,Hoja6!$A$3:$O$1124,10,FALSE),"")</f>
        <v/>
      </c>
      <c r="G121" s="34" t="str">
        <f>+IFERROR(VLOOKUP($A121,Hoja6!$A$3:$O$1124,11,FALSE),"")</f>
        <v/>
      </c>
      <c r="H121" s="34" t="str">
        <f>+IFERROR(VLOOKUP($A121,Hoja6!$A$3:$O$1124,12,FALSE),"")</f>
        <v/>
      </c>
      <c r="I121" s="135" t="str">
        <f>+IFERROR(VLOOKUP($A121,Hoja6!$A$3:$O$1124,13,FALSE),"")</f>
        <v/>
      </c>
      <c r="J121" s="34" t="str">
        <f>+IFERROR(VLOOKUP($A121,Hoja6!$A$3:$O$1124,14,FALSE),"")</f>
        <v/>
      </c>
      <c r="K121" s="125" t="str">
        <f>+IFERROR(VLOOKUP($A121,Hoja6!$A$3:$O$1124,15,FALSE),"")</f>
        <v/>
      </c>
      <c r="L121" s="164" t="str">
        <f>+IFERROR(VLOOKUP($A121,Hoja6!$A$3:$P$1124,16,FALSE),"")</f>
        <v/>
      </c>
      <c r="M121" s="34" t="str">
        <f>+IFERROR(VLOOKUP($A121,Hoja6!$A$3:$Y$1124,17,FALSE),"")</f>
        <v/>
      </c>
      <c r="N121" s="125" t="str">
        <f>+IFERROR(VLOOKUP($A121,Hoja6!$A$3:$Y$1124,18,FALSE),"")</f>
        <v/>
      </c>
      <c r="O121" s="164" t="str">
        <f>+IFERROR(VLOOKUP($A121,Hoja6!$A$3:$Y$1124,19,FALSE),"")</f>
        <v/>
      </c>
      <c r="P121" s="34" t="str">
        <f>+IFERROR(VLOOKUP($A121,Hoja6!$A$3:$Y$1124,20,FALSE),"")</f>
        <v/>
      </c>
      <c r="Q121" s="125" t="str">
        <f>+IFERROR(VLOOKUP($A121,Hoja6!$A$3:$Y$1124,21,FALSE),"")</f>
        <v/>
      </c>
      <c r="R121" s="164" t="str">
        <f>+IFERROR(VLOOKUP($A121,Hoja6!$A$3:$Y$1124,22,FALSE),"")</f>
        <v/>
      </c>
      <c r="S121" s="34" t="str">
        <f>+IFERROR(VLOOKUP($A121,Hoja6!$A$3:$ZY$1124,23,FALSE),"")</f>
        <v/>
      </c>
      <c r="T121" s="125" t="str">
        <f>+IFERROR(VLOOKUP($A121,Hoja6!$A$3:$ZY$1124,24,FALSE),"")</f>
        <v/>
      </c>
      <c r="U121" s="273" t="str">
        <f>+IFERROR(VLOOKUP($A121,Hoja6!$A$3:$ZY$1124,25,FALSE),"")</f>
        <v/>
      </c>
    </row>
    <row r="122" spans="1:21" ht="15" x14ac:dyDescent="0.25">
      <c r="A122" s="121">
        <v>109</v>
      </c>
      <c r="B122" s="33" t="str">
        <f>+IFERROR(VLOOKUP($A122,Hoja6!$A$3:$O$1124,3,FALSE),"")</f>
        <v/>
      </c>
      <c r="C122" s="33" t="str">
        <f>+UPPER(IFERROR(VLOOKUP($A122,Hoja6!$A$3:$O$1124,4,FALSE),""))</f>
        <v/>
      </c>
      <c r="D122" s="34" t="str">
        <f>+IFERROR(VLOOKUP($A122,Hoja6!$A$3:$O$1124,8,FALSE),"")</f>
        <v/>
      </c>
      <c r="E122" s="34" t="str">
        <f>+IFERROR(VLOOKUP($A122,Hoja6!$A$3:$O$1124,9,FALSE),"")</f>
        <v/>
      </c>
      <c r="F122" s="135" t="str">
        <f>+IFERROR(VLOOKUP($A122,Hoja6!$A$3:$O$1124,10,FALSE),"")</f>
        <v/>
      </c>
      <c r="G122" s="34" t="str">
        <f>+IFERROR(VLOOKUP($A122,Hoja6!$A$3:$O$1124,11,FALSE),"")</f>
        <v/>
      </c>
      <c r="H122" s="34" t="str">
        <f>+IFERROR(VLOOKUP($A122,Hoja6!$A$3:$O$1124,12,FALSE),"")</f>
        <v/>
      </c>
      <c r="I122" s="135" t="str">
        <f>+IFERROR(VLOOKUP($A122,Hoja6!$A$3:$O$1124,13,FALSE),"")</f>
        <v/>
      </c>
      <c r="J122" s="34" t="str">
        <f>+IFERROR(VLOOKUP($A122,Hoja6!$A$3:$O$1124,14,FALSE),"")</f>
        <v/>
      </c>
      <c r="K122" s="125" t="str">
        <f>+IFERROR(VLOOKUP($A122,Hoja6!$A$3:$O$1124,15,FALSE),"")</f>
        <v/>
      </c>
      <c r="L122" s="164" t="str">
        <f>+IFERROR(VLOOKUP($A122,Hoja6!$A$3:$P$1124,16,FALSE),"")</f>
        <v/>
      </c>
      <c r="M122" s="34" t="str">
        <f>+IFERROR(VLOOKUP($A122,Hoja6!$A$3:$Y$1124,17,FALSE),"")</f>
        <v/>
      </c>
      <c r="N122" s="125" t="str">
        <f>+IFERROR(VLOOKUP($A122,Hoja6!$A$3:$Y$1124,18,FALSE),"")</f>
        <v/>
      </c>
      <c r="O122" s="164" t="str">
        <f>+IFERROR(VLOOKUP($A122,Hoja6!$A$3:$Y$1124,19,FALSE),"")</f>
        <v/>
      </c>
      <c r="P122" s="34" t="str">
        <f>+IFERROR(VLOOKUP($A122,Hoja6!$A$3:$Y$1124,20,FALSE),"")</f>
        <v/>
      </c>
      <c r="Q122" s="125" t="str">
        <f>+IFERROR(VLOOKUP($A122,Hoja6!$A$3:$Y$1124,21,FALSE),"")</f>
        <v/>
      </c>
      <c r="R122" s="164" t="str">
        <f>+IFERROR(VLOOKUP($A122,Hoja6!$A$3:$Y$1124,22,FALSE),"")</f>
        <v/>
      </c>
      <c r="S122" s="34" t="str">
        <f>+IFERROR(VLOOKUP($A122,Hoja6!$A$3:$ZY$1124,23,FALSE),"")</f>
        <v/>
      </c>
      <c r="T122" s="125" t="str">
        <f>+IFERROR(VLOOKUP($A122,Hoja6!$A$3:$ZY$1124,24,FALSE),"")</f>
        <v/>
      </c>
      <c r="U122" s="273" t="str">
        <f>+IFERROR(VLOOKUP($A122,Hoja6!$A$3:$ZY$1124,25,FALSE),"")</f>
        <v/>
      </c>
    </row>
    <row r="123" spans="1:21" ht="15" x14ac:dyDescent="0.25">
      <c r="A123" s="121">
        <v>110</v>
      </c>
      <c r="B123" s="33" t="str">
        <f>+IFERROR(VLOOKUP($A123,Hoja6!$A$3:$O$1124,3,FALSE),"")</f>
        <v/>
      </c>
      <c r="C123" s="33" t="str">
        <f>+UPPER(IFERROR(VLOOKUP($A123,Hoja6!$A$3:$O$1124,4,FALSE),""))</f>
        <v/>
      </c>
      <c r="D123" s="34" t="str">
        <f>+IFERROR(VLOOKUP($A123,Hoja6!$A$3:$O$1124,8,FALSE),"")</f>
        <v/>
      </c>
      <c r="E123" s="34" t="str">
        <f>+IFERROR(VLOOKUP($A123,Hoja6!$A$3:$O$1124,9,FALSE),"")</f>
        <v/>
      </c>
      <c r="F123" s="135" t="str">
        <f>+IFERROR(VLOOKUP($A123,Hoja6!$A$3:$O$1124,10,FALSE),"")</f>
        <v/>
      </c>
      <c r="G123" s="34" t="str">
        <f>+IFERROR(VLOOKUP($A123,Hoja6!$A$3:$O$1124,11,FALSE),"")</f>
        <v/>
      </c>
      <c r="H123" s="34" t="str">
        <f>+IFERROR(VLOOKUP($A123,Hoja6!$A$3:$O$1124,12,FALSE),"")</f>
        <v/>
      </c>
      <c r="I123" s="135" t="str">
        <f>+IFERROR(VLOOKUP($A123,Hoja6!$A$3:$O$1124,13,FALSE),"")</f>
        <v/>
      </c>
      <c r="J123" s="34" t="str">
        <f>+IFERROR(VLOOKUP($A123,Hoja6!$A$3:$O$1124,14,FALSE),"")</f>
        <v/>
      </c>
      <c r="K123" s="125" t="str">
        <f>+IFERROR(VLOOKUP($A123,Hoja6!$A$3:$O$1124,15,FALSE),"")</f>
        <v/>
      </c>
      <c r="L123" s="164" t="str">
        <f>+IFERROR(VLOOKUP($A123,Hoja6!$A$3:$P$1124,16,FALSE),"")</f>
        <v/>
      </c>
      <c r="M123" s="34" t="str">
        <f>+IFERROR(VLOOKUP($A123,Hoja6!$A$3:$Y$1124,17,FALSE),"")</f>
        <v/>
      </c>
      <c r="N123" s="125" t="str">
        <f>+IFERROR(VLOOKUP($A123,Hoja6!$A$3:$Y$1124,18,FALSE),"")</f>
        <v/>
      </c>
      <c r="O123" s="164" t="str">
        <f>+IFERROR(VLOOKUP($A123,Hoja6!$A$3:$Y$1124,19,FALSE),"")</f>
        <v/>
      </c>
      <c r="P123" s="34" t="str">
        <f>+IFERROR(VLOOKUP($A123,Hoja6!$A$3:$Y$1124,20,FALSE),"")</f>
        <v/>
      </c>
      <c r="Q123" s="125" t="str">
        <f>+IFERROR(VLOOKUP($A123,Hoja6!$A$3:$Y$1124,21,FALSE),"")</f>
        <v/>
      </c>
      <c r="R123" s="164" t="str">
        <f>+IFERROR(VLOOKUP($A123,Hoja6!$A$3:$Y$1124,22,FALSE),"")</f>
        <v/>
      </c>
      <c r="S123" s="34" t="str">
        <f>+IFERROR(VLOOKUP($A123,Hoja6!$A$3:$ZY$1124,23,FALSE),"")</f>
        <v/>
      </c>
      <c r="T123" s="125" t="str">
        <f>+IFERROR(VLOOKUP($A123,Hoja6!$A$3:$ZY$1124,24,FALSE),"")</f>
        <v/>
      </c>
      <c r="U123" s="273" t="str">
        <f>+IFERROR(VLOOKUP($A123,Hoja6!$A$3:$ZY$1124,25,FALSE),"")</f>
        <v/>
      </c>
    </row>
    <row r="124" spans="1:21" ht="15" x14ac:dyDescent="0.25">
      <c r="A124" s="121">
        <v>111</v>
      </c>
      <c r="B124" s="33" t="str">
        <f>+IFERROR(VLOOKUP($A124,Hoja6!$A$3:$O$1124,3,FALSE),"")</f>
        <v/>
      </c>
      <c r="C124" s="33" t="str">
        <f>+UPPER(IFERROR(VLOOKUP($A124,Hoja6!$A$3:$O$1124,4,FALSE),""))</f>
        <v/>
      </c>
      <c r="D124" s="34" t="str">
        <f>+IFERROR(VLOOKUP($A124,Hoja6!$A$3:$O$1124,8,FALSE),"")</f>
        <v/>
      </c>
      <c r="E124" s="34" t="str">
        <f>+IFERROR(VLOOKUP($A124,Hoja6!$A$3:$O$1124,9,FALSE),"")</f>
        <v/>
      </c>
      <c r="F124" s="135" t="str">
        <f>+IFERROR(VLOOKUP($A124,Hoja6!$A$3:$O$1124,10,FALSE),"")</f>
        <v/>
      </c>
      <c r="G124" s="34" t="str">
        <f>+IFERROR(VLOOKUP($A124,Hoja6!$A$3:$O$1124,11,FALSE),"")</f>
        <v/>
      </c>
      <c r="H124" s="34" t="str">
        <f>+IFERROR(VLOOKUP($A124,Hoja6!$A$3:$O$1124,12,FALSE),"")</f>
        <v/>
      </c>
      <c r="I124" s="135" t="str">
        <f>+IFERROR(VLOOKUP($A124,Hoja6!$A$3:$O$1124,13,FALSE),"")</f>
        <v/>
      </c>
      <c r="J124" s="34" t="str">
        <f>+IFERROR(VLOOKUP($A124,Hoja6!$A$3:$O$1124,14,FALSE),"")</f>
        <v/>
      </c>
      <c r="K124" s="125" t="str">
        <f>+IFERROR(VLOOKUP($A124,Hoja6!$A$3:$O$1124,15,FALSE),"")</f>
        <v/>
      </c>
      <c r="L124" s="164" t="str">
        <f>+IFERROR(VLOOKUP($A124,Hoja6!$A$3:$P$1124,16,FALSE),"")</f>
        <v/>
      </c>
      <c r="M124" s="34" t="str">
        <f>+IFERROR(VLOOKUP($A124,Hoja6!$A$3:$Y$1124,17,FALSE),"")</f>
        <v/>
      </c>
      <c r="N124" s="125" t="str">
        <f>+IFERROR(VLOOKUP($A124,Hoja6!$A$3:$Y$1124,18,FALSE),"")</f>
        <v/>
      </c>
      <c r="O124" s="164" t="str">
        <f>+IFERROR(VLOOKUP($A124,Hoja6!$A$3:$Y$1124,19,FALSE),"")</f>
        <v/>
      </c>
      <c r="P124" s="34" t="str">
        <f>+IFERROR(VLOOKUP($A124,Hoja6!$A$3:$Y$1124,20,FALSE),"")</f>
        <v/>
      </c>
      <c r="Q124" s="125" t="str">
        <f>+IFERROR(VLOOKUP($A124,Hoja6!$A$3:$Y$1124,21,FALSE),"")</f>
        <v/>
      </c>
      <c r="R124" s="164" t="str">
        <f>+IFERROR(VLOOKUP($A124,Hoja6!$A$3:$Y$1124,22,FALSE),"")</f>
        <v/>
      </c>
      <c r="S124" s="34" t="str">
        <f>+IFERROR(VLOOKUP($A124,Hoja6!$A$3:$ZY$1124,23,FALSE),"")</f>
        <v/>
      </c>
      <c r="T124" s="125" t="str">
        <f>+IFERROR(VLOOKUP($A124,Hoja6!$A$3:$ZY$1124,24,FALSE),"")</f>
        <v/>
      </c>
      <c r="U124" s="273" t="str">
        <f>+IFERROR(VLOOKUP($A124,Hoja6!$A$3:$ZY$1124,25,FALSE),"")</f>
        <v/>
      </c>
    </row>
    <row r="125" spans="1:21" ht="15" x14ac:dyDescent="0.25">
      <c r="A125" s="121">
        <v>112</v>
      </c>
      <c r="B125" s="33" t="str">
        <f>+IFERROR(VLOOKUP($A125,Hoja6!$A$3:$O$1124,3,FALSE),"")</f>
        <v/>
      </c>
      <c r="C125" s="33" t="str">
        <f>+UPPER(IFERROR(VLOOKUP($A125,Hoja6!$A$3:$O$1124,4,FALSE),""))</f>
        <v/>
      </c>
      <c r="D125" s="34" t="str">
        <f>+IFERROR(VLOOKUP($A125,Hoja6!$A$3:$O$1124,8,FALSE),"")</f>
        <v/>
      </c>
      <c r="E125" s="34" t="str">
        <f>+IFERROR(VLOOKUP($A125,Hoja6!$A$3:$O$1124,9,FALSE),"")</f>
        <v/>
      </c>
      <c r="F125" s="135" t="str">
        <f>+IFERROR(VLOOKUP($A125,Hoja6!$A$3:$O$1124,10,FALSE),"")</f>
        <v/>
      </c>
      <c r="G125" s="34" t="str">
        <f>+IFERROR(VLOOKUP($A125,Hoja6!$A$3:$O$1124,11,FALSE),"")</f>
        <v/>
      </c>
      <c r="H125" s="34" t="str">
        <f>+IFERROR(VLOOKUP($A125,Hoja6!$A$3:$O$1124,12,FALSE),"")</f>
        <v/>
      </c>
      <c r="I125" s="135" t="str">
        <f>+IFERROR(VLOOKUP($A125,Hoja6!$A$3:$O$1124,13,FALSE),"")</f>
        <v/>
      </c>
      <c r="J125" s="34" t="str">
        <f>+IFERROR(VLOOKUP($A125,Hoja6!$A$3:$O$1124,14,FALSE),"")</f>
        <v/>
      </c>
      <c r="K125" s="125" t="str">
        <f>+IFERROR(VLOOKUP($A125,Hoja6!$A$3:$O$1124,15,FALSE),"")</f>
        <v/>
      </c>
      <c r="L125" s="164" t="str">
        <f>+IFERROR(VLOOKUP($A125,Hoja6!$A$3:$P$1124,16,FALSE),"")</f>
        <v/>
      </c>
      <c r="M125" s="34" t="str">
        <f>+IFERROR(VLOOKUP($A125,Hoja6!$A$3:$Y$1124,17,FALSE),"")</f>
        <v/>
      </c>
      <c r="N125" s="125" t="str">
        <f>+IFERROR(VLOOKUP($A125,Hoja6!$A$3:$Y$1124,18,FALSE),"")</f>
        <v/>
      </c>
      <c r="O125" s="164" t="str">
        <f>+IFERROR(VLOOKUP($A125,Hoja6!$A$3:$Y$1124,19,FALSE),"")</f>
        <v/>
      </c>
      <c r="P125" s="34" t="str">
        <f>+IFERROR(VLOOKUP($A125,Hoja6!$A$3:$Y$1124,20,FALSE),"")</f>
        <v/>
      </c>
      <c r="Q125" s="125" t="str">
        <f>+IFERROR(VLOOKUP($A125,Hoja6!$A$3:$Y$1124,21,FALSE),"")</f>
        <v/>
      </c>
      <c r="R125" s="164" t="str">
        <f>+IFERROR(VLOOKUP($A125,Hoja6!$A$3:$Y$1124,22,FALSE),"")</f>
        <v/>
      </c>
      <c r="S125" s="34" t="str">
        <f>+IFERROR(VLOOKUP($A125,Hoja6!$A$3:$ZY$1124,23,FALSE),"")</f>
        <v/>
      </c>
      <c r="T125" s="125" t="str">
        <f>+IFERROR(VLOOKUP($A125,Hoja6!$A$3:$ZY$1124,24,FALSE),"")</f>
        <v/>
      </c>
      <c r="U125" s="273" t="str">
        <f>+IFERROR(VLOOKUP($A125,Hoja6!$A$3:$ZY$1124,25,FALSE),"")</f>
        <v/>
      </c>
    </row>
    <row r="126" spans="1:21" ht="15" x14ac:dyDescent="0.25">
      <c r="A126" s="121">
        <v>113</v>
      </c>
      <c r="B126" s="33" t="str">
        <f>+IFERROR(VLOOKUP($A126,Hoja6!$A$3:$O$1124,3,FALSE),"")</f>
        <v/>
      </c>
      <c r="C126" s="33" t="str">
        <f>+UPPER(IFERROR(VLOOKUP($A126,Hoja6!$A$3:$O$1124,4,FALSE),""))</f>
        <v/>
      </c>
      <c r="D126" s="34" t="str">
        <f>+IFERROR(VLOOKUP($A126,Hoja6!$A$3:$O$1124,8,FALSE),"")</f>
        <v/>
      </c>
      <c r="E126" s="34" t="str">
        <f>+IFERROR(VLOOKUP($A126,Hoja6!$A$3:$O$1124,9,FALSE),"")</f>
        <v/>
      </c>
      <c r="F126" s="135" t="str">
        <f>+IFERROR(VLOOKUP($A126,Hoja6!$A$3:$O$1124,10,FALSE),"")</f>
        <v/>
      </c>
      <c r="G126" s="34" t="str">
        <f>+IFERROR(VLOOKUP($A126,Hoja6!$A$3:$O$1124,11,FALSE),"")</f>
        <v/>
      </c>
      <c r="H126" s="34" t="str">
        <f>+IFERROR(VLOOKUP($A126,Hoja6!$A$3:$O$1124,12,FALSE),"")</f>
        <v/>
      </c>
      <c r="I126" s="135" t="str">
        <f>+IFERROR(VLOOKUP($A126,Hoja6!$A$3:$O$1124,13,FALSE),"")</f>
        <v/>
      </c>
      <c r="J126" s="34" t="str">
        <f>+IFERROR(VLOOKUP($A126,Hoja6!$A$3:$O$1124,14,FALSE),"")</f>
        <v/>
      </c>
      <c r="K126" s="125" t="str">
        <f>+IFERROR(VLOOKUP($A126,Hoja6!$A$3:$O$1124,15,FALSE),"")</f>
        <v/>
      </c>
      <c r="L126" s="164" t="str">
        <f>+IFERROR(VLOOKUP($A126,Hoja6!$A$3:$P$1124,16,FALSE),"")</f>
        <v/>
      </c>
      <c r="M126" s="34" t="str">
        <f>+IFERROR(VLOOKUP($A126,Hoja6!$A$3:$Y$1124,17,FALSE),"")</f>
        <v/>
      </c>
      <c r="N126" s="125" t="str">
        <f>+IFERROR(VLOOKUP($A126,Hoja6!$A$3:$Y$1124,18,FALSE),"")</f>
        <v/>
      </c>
      <c r="O126" s="164" t="str">
        <f>+IFERROR(VLOOKUP($A126,Hoja6!$A$3:$Y$1124,19,FALSE),"")</f>
        <v/>
      </c>
      <c r="P126" s="34" t="str">
        <f>+IFERROR(VLOOKUP($A126,Hoja6!$A$3:$Y$1124,20,FALSE),"")</f>
        <v/>
      </c>
      <c r="Q126" s="125" t="str">
        <f>+IFERROR(VLOOKUP($A126,Hoja6!$A$3:$Y$1124,21,FALSE),"")</f>
        <v/>
      </c>
      <c r="R126" s="164" t="str">
        <f>+IFERROR(VLOOKUP($A126,Hoja6!$A$3:$Y$1124,22,FALSE),"")</f>
        <v/>
      </c>
      <c r="S126" s="34" t="str">
        <f>+IFERROR(VLOOKUP($A126,Hoja6!$A$3:$ZY$1124,23,FALSE),"")</f>
        <v/>
      </c>
      <c r="T126" s="125" t="str">
        <f>+IFERROR(VLOOKUP($A126,Hoja6!$A$3:$ZY$1124,24,FALSE),"")</f>
        <v/>
      </c>
      <c r="U126" s="273" t="str">
        <f>+IFERROR(VLOOKUP($A126,Hoja6!$A$3:$ZY$1124,25,FALSE),"")</f>
        <v/>
      </c>
    </row>
    <row r="127" spans="1:21" ht="15" x14ac:dyDescent="0.25">
      <c r="A127" s="121">
        <v>114</v>
      </c>
      <c r="B127" s="33" t="str">
        <f>+IFERROR(VLOOKUP($A127,Hoja6!$A$3:$O$1124,3,FALSE),"")</f>
        <v/>
      </c>
      <c r="C127" s="33" t="str">
        <f>+UPPER(IFERROR(VLOOKUP($A127,Hoja6!$A$3:$O$1124,4,FALSE),""))</f>
        <v/>
      </c>
      <c r="D127" s="34" t="str">
        <f>+IFERROR(VLOOKUP($A127,Hoja6!$A$3:$O$1124,8,FALSE),"")</f>
        <v/>
      </c>
      <c r="E127" s="34" t="str">
        <f>+IFERROR(VLOOKUP($A127,Hoja6!$A$3:$O$1124,9,FALSE),"")</f>
        <v/>
      </c>
      <c r="F127" s="135" t="str">
        <f>+IFERROR(VLOOKUP($A127,Hoja6!$A$3:$O$1124,10,FALSE),"")</f>
        <v/>
      </c>
      <c r="G127" s="34" t="str">
        <f>+IFERROR(VLOOKUP($A127,Hoja6!$A$3:$O$1124,11,FALSE),"")</f>
        <v/>
      </c>
      <c r="H127" s="34" t="str">
        <f>+IFERROR(VLOOKUP($A127,Hoja6!$A$3:$O$1124,12,FALSE),"")</f>
        <v/>
      </c>
      <c r="I127" s="135" t="str">
        <f>+IFERROR(VLOOKUP($A127,Hoja6!$A$3:$O$1124,13,FALSE),"")</f>
        <v/>
      </c>
      <c r="J127" s="34" t="str">
        <f>+IFERROR(VLOOKUP($A127,Hoja6!$A$3:$O$1124,14,FALSE),"")</f>
        <v/>
      </c>
      <c r="K127" s="125" t="str">
        <f>+IFERROR(VLOOKUP($A127,Hoja6!$A$3:$O$1124,15,FALSE),"")</f>
        <v/>
      </c>
      <c r="L127" s="164" t="str">
        <f>+IFERROR(VLOOKUP($A127,Hoja6!$A$3:$P$1124,16,FALSE),"")</f>
        <v/>
      </c>
      <c r="M127" s="34" t="str">
        <f>+IFERROR(VLOOKUP($A127,Hoja6!$A$3:$Y$1124,17,FALSE),"")</f>
        <v/>
      </c>
      <c r="N127" s="125" t="str">
        <f>+IFERROR(VLOOKUP($A127,Hoja6!$A$3:$Y$1124,18,FALSE),"")</f>
        <v/>
      </c>
      <c r="O127" s="164" t="str">
        <f>+IFERROR(VLOOKUP($A127,Hoja6!$A$3:$Y$1124,19,FALSE),"")</f>
        <v/>
      </c>
      <c r="P127" s="34" t="str">
        <f>+IFERROR(VLOOKUP($A127,Hoja6!$A$3:$Y$1124,20,FALSE),"")</f>
        <v/>
      </c>
      <c r="Q127" s="125" t="str">
        <f>+IFERROR(VLOOKUP($A127,Hoja6!$A$3:$Y$1124,21,FALSE),"")</f>
        <v/>
      </c>
      <c r="R127" s="164" t="str">
        <f>+IFERROR(VLOOKUP($A127,Hoja6!$A$3:$Y$1124,22,FALSE),"")</f>
        <v/>
      </c>
      <c r="S127" s="34" t="str">
        <f>+IFERROR(VLOOKUP($A127,Hoja6!$A$3:$ZY$1124,23,FALSE),"")</f>
        <v/>
      </c>
      <c r="T127" s="125" t="str">
        <f>+IFERROR(VLOOKUP($A127,Hoja6!$A$3:$ZY$1124,24,FALSE),"")</f>
        <v/>
      </c>
      <c r="U127" s="273" t="str">
        <f>+IFERROR(VLOOKUP($A127,Hoja6!$A$3:$ZY$1124,25,FALSE),"")</f>
        <v/>
      </c>
    </row>
    <row r="128" spans="1:21" ht="15" x14ac:dyDescent="0.25">
      <c r="A128" s="121">
        <v>115</v>
      </c>
      <c r="B128" s="33" t="str">
        <f>+IFERROR(VLOOKUP($A128,Hoja6!$A$3:$O$1124,3,FALSE),"")</f>
        <v/>
      </c>
      <c r="C128" s="33" t="str">
        <f>+UPPER(IFERROR(VLOOKUP($A128,Hoja6!$A$3:$O$1124,4,FALSE),""))</f>
        <v/>
      </c>
      <c r="D128" s="34" t="str">
        <f>+IFERROR(VLOOKUP($A128,Hoja6!$A$3:$O$1124,8,FALSE),"")</f>
        <v/>
      </c>
      <c r="E128" s="34" t="str">
        <f>+IFERROR(VLOOKUP($A128,Hoja6!$A$3:$O$1124,9,FALSE),"")</f>
        <v/>
      </c>
      <c r="F128" s="135" t="str">
        <f>+IFERROR(VLOOKUP($A128,Hoja6!$A$3:$O$1124,10,FALSE),"")</f>
        <v/>
      </c>
      <c r="G128" s="34" t="str">
        <f>+IFERROR(VLOOKUP($A128,Hoja6!$A$3:$O$1124,11,FALSE),"")</f>
        <v/>
      </c>
      <c r="H128" s="34" t="str">
        <f>+IFERROR(VLOOKUP($A128,Hoja6!$A$3:$O$1124,12,FALSE),"")</f>
        <v/>
      </c>
      <c r="I128" s="135" t="str">
        <f>+IFERROR(VLOOKUP($A128,Hoja6!$A$3:$O$1124,13,FALSE),"")</f>
        <v/>
      </c>
      <c r="J128" s="34" t="str">
        <f>+IFERROR(VLOOKUP($A128,Hoja6!$A$3:$O$1124,14,FALSE),"")</f>
        <v/>
      </c>
      <c r="K128" s="125" t="str">
        <f>+IFERROR(VLOOKUP($A128,Hoja6!$A$3:$O$1124,15,FALSE),"")</f>
        <v/>
      </c>
      <c r="L128" s="164" t="str">
        <f>+IFERROR(VLOOKUP($A128,Hoja6!$A$3:$P$1124,16,FALSE),"")</f>
        <v/>
      </c>
      <c r="M128" s="34" t="str">
        <f>+IFERROR(VLOOKUP($A128,Hoja6!$A$3:$Y$1124,17,FALSE),"")</f>
        <v/>
      </c>
      <c r="N128" s="125" t="str">
        <f>+IFERROR(VLOOKUP($A128,Hoja6!$A$3:$Y$1124,18,FALSE),"")</f>
        <v/>
      </c>
      <c r="O128" s="164" t="str">
        <f>+IFERROR(VLOOKUP($A128,Hoja6!$A$3:$Y$1124,19,FALSE),"")</f>
        <v/>
      </c>
      <c r="P128" s="34" t="str">
        <f>+IFERROR(VLOOKUP($A128,Hoja6!$A$3:$Y$1124,20,FALSE),"")</f>
        <v/>
      </c>
      <c r="Q128" s="125" t="str">
        <f>+IFERROR(VLOOKUP($A128,Hoja6!$A$3:$Y$1124,21,FALSE),"")</f>
        <v/>
      </c>
      <c r="R128" s="164" t="str">
        <f>+IFERROR(VLOOKUP($A128,Hoja6!$A$3:$Y$1124,22,FALSE),"")</f>
        <v/>
      </c>
      <c r="S128" s="34" t="str">
        <f>+IFERROR(VLOOKUP($A128,Hoja6!$A$3:$ZY$1124,23,FALSE),"")</f>
        <v/>
      </c>
      <c r="T128" s="125" t="str">
        <f>+IFERROR(VLOOKUP($A128,Hoja6!$A$3:$ZY$1124,24,FALSE),"")</f>
        <v/>
      </c>
      <c r="U128" s="273" t="str">
        <f>+IFERROR(VLOOKUP($A128,Hoja6!$A$3:$ZY$1124,25,FALSE),"")</f>
        <v/>
      </c>
    </row>
    <row r="129" spans="1:21" ht="15" x14ac:dyDescent="0.25">
      <c r="A129" s="121">
        <v>116</v>
      </c>
      <c r="B129" s="33" t="str">
        <f>+IFERROR(VLOOKUP($A129,Hoja6!$A$3:$O$1124,3,FALSE),"")</f>
        <v/>
      </c>
      <c r="C129" s="33" t="str">
        <f>+UPPER(IFERROR(VLOOKUP($A129,Hoja6!$A$3:$O$1124,4,FALSE),""))</f>
        <v/>
      </c>
      <c r="D129" s="34" t="str">
        <f>+IFERROR(VLOOKUP($A129,Hoja6!$A$3:$O$1124,8,FALSE),"")</f>
        <v/>
      </c>
      <c r="E129" s="34" t="str">
        <f>+IFERROR(VLOOKUP($A129,Hoja6!$A$3:$O$1124,9,FALSE),"")</f>
        <v/>
      </c>
      <c r="F129" s="135" t="str">
        <f>+IFERROR(VLOOKUP($A129,Hoja6!$A$3:$O$1124,10,FALSE),"")</f>
        <v/>
      </c>
      <c r="G129" s="34" t="str">
        <f>+IFERROR(VLOOKUP($A129,Hoja6!$A$3:$O$1124,11,FALSE),"")</f>
        <v/>
      </c>
      <c r="H129" s="34" t="str">
        <f>+IFERROR(VLOOKUP($A129,Hoja6!$A$3:$O$1124,12,FALSE),"")</f>
        <v/>
      </c>
      <c r="I129" s="135" t="str">
        <f>+IFERROR(VLOOKUP($A129,Hoja6!$A$3:$O$1124,13,FALSE),"")</f>
        <v/>
      </c>
      <c r="J129" s="34" t="str">
        <f>+IFERROR(VLOOKUP($A129,Hoja6!$A$3:$O$1124,14,FALSE),"")</f>
        <v/>
      </c>
      <c r="K129" s="125" t="str">
        <f>+IFERROR(VLOOKUP($A129,Hoja6!$A$3:$O$1124,15,FALSE),"")</f>
        <v/>
      </c>
      <c r="L129" s="164" t="str">
        <f>+IFERROR(VLOOKUP($A129,Hoja6!$A$3:$P$1124,16,FALSE),"")</f>
        <v/>
      </c>
      <c r="M129" s="34" t="str">
        <f>+IFERROR(VLOOKUP($A129,Hoja6!$A$3:$Y$1124,17,FALSE),"")</f>
        <v/>
      </c>
      <c r="N129" s="125" t="str">
        <f>+IFERROR(VLOOKUP($A129,Hoja6!$A$3:$Y$1124,18,FALSE),"")</f>
        <v/>
      </c>
      <c r="O129" s="164" t="str">
        <f>+IFERROR(VLOOKUP($A129,Hoja6!$A$3:$Y$1124,19,FALSE),"")</f>
        <v/>
      </c>
      <c r="P129" s="34" t="str">
        <f>+IFERROR(VLOOKUP($A129,Hoja6!$A$3:$Y$1124,20,FALSE),"")</f>
        <v/>
      </c>
      <c r="Q129" s="125" t="str">
        <f>+IFERROR(VLOOKUP($A129,Hoja6!$A$3:$Y$1124,21,FALSE),"")</f>
        <v/>
      </c>
      <c r="R129" s="164" t="str">
        <f>+IFERROR(VLOOKUP($A129,Hoja6!$A$3:$Y$1124,22,FALSE),"")</f>
        <v/>
      </c>
      <c r="S129" s="34" t="str">
        <f>+IFERROR(VLOOKUP($A129,Hoja6!$A$3:$ZY$1124,23,FALSE),"")</f>
        <v/>
      </c>
      <c r="T129" s="125" t="str">
        <f>+IFERROR(VLOOKUP($A129,Hoja6!$A$3:$ZY$1124,24,FALSE),"")</f>
        <v/>
      </c>
      <c r="U129" s="273" t="str">
        <f>+IFERROR(VLOOKUP($A129,Hoja6!$A$3:$ZY$1124,25,FALSE),"")</f>
        <v/>
      </c>
    </row>
    <row r="130" spans="1:21" ht="15" x14ac:dyDescent="0.25">
      <c r="A130" s="121">
        <v>117</v>
      </c>
      <c r="B130" s="33" t="str">
        <f>+IFERROR(VLOOKUP($A130,Hoja6!$A$3:$O$1124,3,FALSE),"")</f>
        <v/>
      </c>
      <c r="C130" s="33" t="str">
        <f>+UPPER(IFERROR(VLOOKUP($A130,Hoja6!$A$3:$O$1124,4,FALSE),""))</f>
        <v/>
      </c>
      <c r="D130" s="34" t="str">
        <f>+IFERROR(VLOOKUP($A130,Hoja6!$A$3:$O$1124,8,FALSE),"")</f>
        <v/>
      </c>
      <c r="E130" s="34" t="str">
        <f>+IFERROR(VLOOKUP($A130,Hoja6!$A$3:$O$1124,9,FALSE),"")</f>
        <v/>
      </c>
      <c r="F130" s="135" t="str">
        <f>+IFERROR(VLOOKUP($A130,Hoja6!$A$3:$O$1124,10,FALSE),"")</f>
        <v/>
      </c>
      <c r="G130" s="34" t="str">
        <f>+IFERROR(VLOOKUP($A130,Hoja6!$A$3:$O$1124,11,FALSE),"")</f>
        <v/>
      </c>
      <c r="H130" s="34" t="str">
        <f>+IFERROR(VLOOKUP($A130,Hoja6!$A$3:$O$1124,12,FALSE),"")</f>
        <v/>
      </c>
      <c r="I130" s="135" t="str">
        <f>+IFERROR(VLOOKUP($A130,Hoja6!$A$3:$O$1124,13,FALSE),"")</f>
        <v/>
      </c>
      <c r="J130" s="34" t="str">
        <f>+IFERROR(VLOOKUP($A130,Hoja6!$A$3:$O$1124,14,FALSE),"")</f>
        <v/>
      </c>
      <c r="K130" s="125" t="str">
        <f>+IFERROR(VLOOKUP($A130,Hoja6!$A$3:$O$1124,15,FALSE),"")</f>
        <v/>
      </c>
      <c r="L130" s="164" t="str">
        <f>+IFERROR(VLOOKUP($A130,Hoja6!$A$3:$P$1124,16,FALSE),"")</f>
        <v/>
      </c>
      <c r="M130" s="34" t="str">
        <f>+IFERROR(VLOOKUP($A130,Hoja6!$A$3:$Y$1124,17,FALSE),"")</f>
        <v/>
      </c>
      <c r="N130" s="125" t="str">
        <f>+IFERROR(VLOOKUP($A130,Hoja6!$A$3:$Y$1124,18,FALSE),"")</f>
        <v/>
      </c>
      <c r="O130" s="164" t="str">
        <f>+IFERROR(VLOOKUP($A130,Hoja6!$A$3:$Y$1124,19,FALSE),"")</f>
        <v/>
      </c>
      <c r="P130" s="34" t="str">
        <f>+IFERROR(VLOOKUP($A130,Hoja6!$A$3:$Y$1124,20,FALSE),"")</f>
        <v/>
      </c>
      <c r="Q130" s="125" t="str">
        <f>+IFERROR(VLOOKUP($A130,Hoja6!$A$3:$Y$1124,21,FALSE),"")</f>
        <v/>
      </c>
      <c r="R130" s="164" t="str">
        <f>+IFERROR(VLOOKUP($A130,Hoja6!$A$3:$Y$1124,22,FALSE),"")</f>
        <v/>
      </c>
      <c r="S130" s="34" t="str">
        <f>+IFERROR(VLOOKUP($A130,Hoja6!$A$3:$ZY$1124,23,FALSE),"")</f>
        <v/>
      </c>
      <c r="T130" s="125" t="str">
        <f>+IFERROR(VLOOKUP($A130,Hoja6!$A$3:$ZY$1124,24,FALSE),"")</f>
        <v/>
      </c>
      <c r="U130" s="273" t="str">
        <f>+IFERROR(VLOOKUP($A130,Hoja6!$A$3:$ZY$1124,25,FALSE),"")</f>
        <v/>
      </c>
    </row>
    <row r="131" spans="1:21" ht="15" x14ac:dyDescent="0.25">
      <c r="A131" s="121">
        <v>118</v>
      </c>
      <c r="B131" s="33" t="str">
        <f>+IFERROR(VLOOKUP($A131,Hoja6!$A$3:$O$1124,3,FALSE),"")</f>
        <v/>
      </c>
      <c r="C131" s="33" t="str">
        <f>+UPPER(IFERROR(VLOOKUP($A131,Hoja6!$A$3:$O$1124,4,FALSE),""))</f>
        <v/>
      </c>
      <c r="D131" s="34" t="str">
        <f>+IFERROR(VLOOKUP($A131,Hoja6!$A$3:$O$1124,8,FALSE),"")</f>
        <v/>
      </c>
      <c r="E131" s="34" t="str">
        <f>+IFERROR(VLOOKUP($A131,Hoja6!$A$3:$O$1124,9,FALSE),"")</f>
        <v/>
      </c>
      <c r="F131" s="135" t="str">
        <f>+IFERROR(VLOOKUP($A131,Hoja6!$A$3:$O$1124,10,FALSE),"")</f>
        <v/>
      </c>
      <c r="G131" s="34" t="str">
        <f>+IFERROR(VLOOKUP($A131,Hoja6!$A$3:$O$1124,11,FALSE),"")</f>
        <v/>
      </c>
      <c r="H131" s="34" t="str">
        <f>+IFERROR(VLOOKUP($A131,Hoja6!$A$3:$O$1124,12,FALSE),"")</f>
        <v/>
      </c>
      <c r="I131" s="135" t="str">
        <f>+IFERROR(VLOOKUP($A131,Hoja6!$A$3:$O$1124,13,FALSE),"")</f>
        <v/>
      </c>
      <c r="J131" s="34" t="str">
        <f>+IFERROR(VLOOKUP($A131,Hoja6!$A$3:$O$1124,14,FALSE),"")</f>
        <v/>
      </c>
      <c r="K131" s="125" t="str">
        <f>+IFERROR(VLOOKUP($A131,Hoja6!$A$3:$O$1124,15,FALSE),"")</f>
        <v/>
      </c>
      <c r="L131" s="164" t="str">
        <f>+IFERROR(VLOOKUP($A131,Hoja6!$A$3:$P$1124,16,FALSE),"")</f>
        <v/>
      </c>
      <c r="M131" s="34" t="str">
        <f>+IFERROR(VLOOKUP($A131,Hoja6!$A$3:$Y$1124,17,FALSE),"")</f>
        <v/>
      </c>
      <c r="N131" s="125" t="str">
        <f>+IFERROR(VLOOKUP($A131,Hoja6!$A$3:$Y$1124,18,FALSE),"")</f>
        <v/>
      </c>
      <c r="O131" s="164" t="str">
        <f>+IFERROR(VLOOKUP($A131,Hoja6!$A$3:$Y$1124,19,FALSE),"")</f>
        <v/>
      </c>
      <c r="P131" s="34" t="str">
        <f>+IFERROR(VLOOKUP($A131,Hoja6!$A$3:$Y$1124,20,FALSE),"")</f>
        <v/>
      </c>
      <c r="Q131" s="125" t="str">
        <f>+IFERROR(VLOOKUP($A131,Hoja6!$A$3:$Y$1124,21,FALSE),"")</f>
        <v/>
      </c>
      <c r="R131" s="164" t="str">
        <f>+IFERROR(VLOOKUP($A131,Hoja6!$A$3:$Y$1124,22,FALSE),"")</f>
        <v/>
      </c>
      <c r="S131" s="34" t="str">
        <f>+IFERROR(VLOOKUP($A131,Hoja6!$A$3:$ZY$1124,23,FALSE),"")</f>
        <v/>
      </c>
      <c r="T131" s="125" t="str">
        <f>+IFERROR(VLOOKUP($A131,Hoja6!$A$3:$ZY$1124,24,FALSE),"")</f>
        <v/>
      </c>
      <c r="U131" s="273" t="str">
        <f>+IFERROR(VLOOKUP($A131,Hoja6!$A$3:$ZY$1124,25,FALSE),"")</f>
        <v/>
      </c>
    </row>
    <row r="132" spans="1:21" ht="15" x14ac:dyDescent="0.25">
      <c r="A132" s="121">
        <v>119</v>
      </c>
      <c r="B132" s="33" t="str">
        <f>+IFERROR(VLOOKUP($A132,Hoja6!$A$3:$O$1124,3,FALSE),"")</f>
        <v/>
      </c>
      <c r="C132" s="33" t="str">
        <f>+UPPER(IFERROR(VLOOKUP($A132,Hoja6!$A$3:$O$1124,4,FALSE),""))</f>
        <v/>
      </c>
      <c r="D132" s="34" t="str">
        <f>+IFERROR(VLOOKUP($A132,Hoja6!$A$3:$O$1124,8,FALSE),"")</f>
        <v/>
      </c>
      <c r="E132" s="34" t="str">
        <f>+IFERROR(VLOOKUP($A132,Hoja6!$A$3:$O$1124,9,FALSE),"")</f>
        <v/>
      </c>
      <c r="F132" s="135" t="str">
        <f>+IFERROR(VLOOKUP($A132,Hoja6!$A$3:$O$1124,10,FALSE),"")</f>
        <v/>
      </c>
      <c r="G132" s="34" t="str">
        <f>+IFERROR(VLOOKUP($A132,Hoja6!$A$3:$O$1124,11,FALSE),"")</f>
        <v/>
      </c>
      <c r="H132" s="34" t="str">
        <f>+IFERROR(VLOOKUP($A132,Hoja6!$A$3:$O$1124,12,FALSE),"")</f>
        <v/>
      </c>
      <c r="I132" s="135" t="str">
        <f>+IFERROR(VLOOKUP($A132,Hoja6!$A$3:$O$1124,13,FALSE),"")</f>
        <v/>
      </c>
      <c r="J132" s="34" t="str">
        <f>+IFERROR(VLOOKUP($A132,Hoja6!$A$3:$O$1124,14,FALSE),"")</f>
        <v/>
      </c>
      <c r="K132" s="125" t="str">
        <f>+IFERROR(VLOOKUP($A132,Hoja6!$A$3:$O$1124,15,FALSE),"")</f>
        <v/>
      </c>
      <c r="L132" s="164" t="str">
        <f>+IFERROR(VLOOKUP($A132,Hoja6!$A$3:$P$1124,16,FALSE),"")</f>
        <v/>
      </c>
      <c r="M132" s="34" t="str">
        <f>+IFERROR(VLOOKUP($A132,Hoja6!$A$3:$Y$1124,17,FALSE),"")</f>
        <v/>
      </c>
      <c r="N132" s="125" t="str">
        <f>+IFERROR(VLOOKUP($A132,Hoja6!$A$3:$Y$1124,18,FALSE),"")</f>
        <v/>
      </c>
      <c r="O132" s="164" t="str">
        <f>+IFERROR(VLOOKUP($A132,Hoja6!$A$3:$Y$1124,19,FALSE),"")</f>
        <v/>
      </c>
      <c r="P132" s="34" t="str">
        <f>+IFERROR(VLOOKUP($A132,Hoja6!$A$3:$Y$1124,20,FALSE),"")</f>
        <v/>
      </c>
      <c r="Q132" s="125" t="str">
        <f>+IFERROR(VLOOKUP($A132,Hoja6!$A$3:$Y$1124,21,FALSE),"")</f>
        <v/>
      </c>
      <c r="R132" s="164" t="str">
        <f>+IFERROR(VLOOKUP($A132,Hoja6!$A$3:$Y$1124,22,FALSE),"")</f>
        <v/>
      </c>
      <c r="S132" s="34" t="str">
        <f>+IFERROR(VLOOKUP($A132,Hoja6!$A$3:$ZY$1124,23,FALSE),"")</f>
        <v/>
      </c>
      <c r="T132" s="125" t="str">
        <f>+IFERROR(VLOOKUP($A132,Hoja6!$A$3:$ZY$1124,24,FALSE),"")</f>
        <v/>
      </c>
      <c r="U132" s="273" t="str">
        <f>+IFERROR(VLOOKUP($A132,Hoja6!$A$3:$ZY$1124,25,FALSE),"")</f>
        <v/>
      </c>
    </row>
    <row r="133" spans="1:21" ht="15" x14ac:dyDescent="0.25">
      <c r="A133" s="121">
        <v>120</v>
      </c>
      <c r="B133" s="33" t="str">
        <f>+IFERROR(VLOOKUP($A133,Hoja6!$A$3:$O$1124,3,FALSE),"")</f>
        <v/>
      </c>
      <c r="C133" s="33" t="str">
        <f>+UPPER(IFERROR(VLOOKUP($A133,Hoja6!$A$3:$O$1124,4,FALSE),""))</f>
        <v/>
      </c>
      <c r="D133" s="34" t="str">
        <f>+IFERROR(VLOOKUP($A133,Hoja6!$A$3:$O$1124,8,FALSE),"")</f>
        <v/>
      </c>
      <c r="E133" s="34" t="str">
        <f>+IFERROR(VLOOKUP($A133,Hoja6!$A$3:$O$1124,9,FALSE),"")</f>
        <v/>
      </c>
      <c r="F133" s="135" t="str">
        <f>+IFERROR(VLOOKUP($A133,Hoja6!$A$3:$O$1124,10,FALSE),"")</f>
        <v/>
      </c>
      <c r="G133" s="34" t="str">
        <f>+IFERROR(VLOOKUP($A133,Hoja6!$A$3:$O$1124,11,FALSE),"")</f>
        <v/>
      </c>
      <c r="H133" s="34" t="str">
        <f>+IFERROR(VLOOKUP($A133,Hoja6!$A$3:$O$1124,12,FALSE),"")</f>
        <v/>
      </c>
      <c r="I133" s="135" t="str">
        <f>+IFERROR(VLOOKUP($A133,Hoja6!$A$3:$O$1124,13,FALSE),"")</f>
        <v/>
      </c>
      <c r="J133" s="34" t="str">
        <f>+IFERROR(VLOOKUP($A133,Hoja6!$A$3:$O$1124,14,FALSE),"")</f>
        <v/>
      </c>
      <c r="K133" s="125" t="str">
        <f>+IFERROR(VLOOKUP($A133,Hoja6!$A$3:$O$1124,15,FALSE),"")</f>
        <v/>
      </c>
      <c r="L133" s="164" t="str">
        <f>+IFERROR(VLOOKUP($A133,Hoja6!$A$3:$P$1124,16,FALSE),"")</f>
        <v/>
      </c>
      <c r="M133" s="34" t="str">
        <f>+IFERROR(VLOOKUP($A133,Hoja6!$A$3:$Y$1124,17,FALSE),"")</f>
        <v/>
      </c>
      <c r="N133" s="125" t="str">
        <f>+IFERROR(VLOOKUP($A133,Hoja6!$A$3:$Y$1124,18,FALSE),"")</f>
        <v/>
      </c>
      <c r="O133" s="164" t="str">
        <f>+IFERROR(VLOOKUP($A133,Hoja6!$A$3:$Y$1124,19,FALSE),"")</f>
        <v/>
      </c>
      <c r="P133" s="34" t="str">
        <f>+IFERROR(VLOOKUP($A133,Hoja6!$A$3:$Y$1124,20,FALSE),"")</f>
        <v/>
      </c>
      <c r="Q133" s="125" t="str">
        <f>+IFERROR(VLOOKUP($A133,Hoja6!$A$3:$Y$1124,21,FALSE),"")</f>
        <v/>
      </c>
      <c r="R133" s="164" t="str">
        <f>+IFERROR(VLOOKUP($A133,Hoja6!$A$3:$Y$1124,22,FALSE),"")</f>
        <v/>
      </c>
      <c r="S133" s="34" t="str">
        <f>+IFERROR(VLOOKUP($A133,Hoja6!$A$3:$ZY$1124,23,FALSE),"")</f>
        <v/>
      </c>
      <c r="T133" s="125" t="str">
        <f>+IFERROR(VLOOKUP($A133,Hoja6!$A$3:$ZY$1124,24,FALSE),"")</f>
        <v/>
      </c>
      <c r="U133" s="273" t="str">
        <f>+IFERROR(VLOOKUP($A133,Hoja6!$A$3:$ZY$1124,25,FALSE),"")</f>
        <v/>
      </c>
    </row>
    <row r="134" spans="1:21" ht="15" x14ac:dyDescent="0.25">
      <c r="A134" s="121">
        <v>121</v>
      </c>
      <c r="B134" s="33" t="str">
        <f>+IFERROR(VLOOKUP($A134,Hoja6!$A$3:$O$1124,3,FALSE),"")</f>
        <v/>
      </c>
      <c r="C134" s="33" t="str">
        <f>+UPPER(IFERROR(VLOOKUP($A134,Hoja6!$A$3:$O$1124,4,FALSE),""))</f>
        <v/>
      </c>
      <c r="D134" s="34" t="str">
        <f>+IFERROR(VLOOKUP($A134,Hoja6!$A$3:$O$1124,8,FALSE),"")</f>
        <v/>
      </c>
      <c r="E134" s="34" t="str">
        <f>+IFERROR(VLOOKUP($A134,Hoja6!$A$3:$O$1124,9,FALSE),"")</f>
        <v/>
      </c>
      <c r="F134" s="135" t="str">
        <f>+IFERROR(VLOOKUP($A134,Hoja6!$A$3:$O$1124,10,FALSE),"")</f>
        <v/>
      </c>
      <c r="G134" s="34" t="str">
        <f>+IFERROR(VLOOKUP($A134,Hoja6!$A$3:$O$1124,11,FALSE),"")</f>
        <v/>
      </c>
      <c r="H134" s="34" t="str">
        <f>+IFERROR(VLOOKUP($A134,Hoja6!$A$3:$O$1124,12,FALSE),"")</f>
        <v/>
      </c>
      <c r="I134" s="135" t="str">
        <f>+IFERROR(VLOOKUP($A134,Hoja6!$A$3:$O$1124,13,FALSE),"")</f>
        <v/>
      </c>
      <c r="J134" s="34" t="str">
        <f>+IFERROR(VLOOKUP($A134,Hoja6!$A$3:$O$1124,14,FALSE),"")</f>
        <v/>
      </c>
      <c r="K134" s="125" t="str">
        <f>+IFERROR(VLOOKUP($A134,Hoja6!$A$3:$O$1124,15,FALSE),"")</f>
        <v/>
      </c>
      <c r="L134" s="164" t="str">
        <f>+IFERROR(VLOOKUP($A134,Hoja6!$A$3:$P$1124,16,FALSE),"")</f>
        <v/>
      </c>
      <c r="M134" s="34" t="str">
        <f>+IFERROR(VLOOKUP($A134,Hoja6!$A$3:$Y$1124,17,FALSE),"")</f>
        <v/>
      </c>
      <c r="N134" s="125" t="str">
        <f>+IFERROR(VLOOKUP($A134,Hoja6!$A$3:$Y$1124,18,FALSE),"")</f>
        <v/>
      </c>
      <c r="O134" s="164" t="str">
        <f>+IFERROR(VLOOKUP($A134,Hoja6!$A$3:$Y$1124,19,FALSE),"")</f>
        <v/>
      </c>
      <c r="P134" s="34" t="str">
        <f>+IFERROR(VLOOKUP($A134,Hoja6!$A$3:$Y$1124,20,FALSE),"")</f>
        <v/>
      </c>
      <c r="Q134" s="125" t="str">
        <f>+IFERROR(VLOOKUP($A134,Hoja6!$A$3:$Y$1124,21,FALSE),"")</f>
        <v/>
      </c>
      <c r="R134" s="164" t="str">
        <f>+IFERROR(VLOOKUP($A134,Hoja6!$A$3:$Y$1124,22,FALSE),"")</f>
        <v/>
      </c>
      <c r="S134" s="34" t="str">
        <f>+IFERROR(VLOOKUP($A134,Hoja6!$A$3:$ZY$1124,23,FALSE),"")</f>
        <v/>
      </c>
      <c r="T134" s="125" t="str">
        <f>+IFERROR(VLOOKUP($A134,Hoja6!$A$3:$ZY$1124,24,FALSE),"")</f>
        <v/>
      </c>
      <c r="U134" s="273" t="str">
        <f>+IFERROR(VLOOKUP($A134,Hoja6!$A$3:$ZY$1124,25,FALSE),"")</f>
        <v/>
      </c>
    </row>
    <row r="135" spans="1:21" ht="15" x14ac:dyDescent="0.25">
      <c r="A135" s="121">
        <v>122</v>
      </c>
      <c r="B135" s="33" t="str">
        <f>+IFERROR(VLOOKUP($A135,Hoja6!$A$3:$O$1124,3,FALSE),"")</f>
        <v/>
      </c>
      <c r="C135" s="33" t="str">
        <f>+UPPER(IFERROR(VLOOKUP($A135,Hoja6!$A$3:$O$1124,4,FALSE),""))</f>
        <v/>
      </c>
      <c r="D135" s="34" t="str">
        <f>+IFERROR(VLOOKUP($A135,Hoja6!$A$3:$O$1124,8,FALSE),"")</f>
        <v/>
      </c>
      <c r="E135" s="34" t="str">
        <f>+IFERROR(VLOOKUP($A135,Hoja6!$A$3:$O$1124,9,FALSE),"")</f>
        <v/>
      </c>
      <c r="F135" s="135" t="str">
        <f>+IFERROR(VLOOKUP($A135,Hoja6!$A$3:$O$1124,10,FALSE),"")</f>
        <v/>
      </c>
      <c r="G135" s="34" t="str">
        <f>+IFERROR(VLOOKUP($A135,Hoja6!$A$3:$O$1124,11,FALSE),"")</f>
        <v/>
      </c>
      <c r="H135" s="34" t="str">
        <f>+IFERROR(VLOOKUP($A135,Hoja6!$A$3:$O$1124,12,FALSE),"")</f>
        <v/>
      </c>
      <c r="I135" s="135" t="str">
        <f>+IFERROR(VLOOKUP($A135,Hoja6!$A$3:$O$1124,13,FALSE),"")</f>
        <v/>
      </c>
      <c r="J135" s="34" t="str">
        <f>+IFERROR(VLOOKUP($A135,Hoja6!$A$3:$O$1124,14,FALSE),"")</f>
        <v/>
      </c>
      <c r="K135" s="125" t="str">
        <f>+IFERROR(VLOOKUP($A135,Hoja6!$A$3:$O$1124,15,FALSE),"")</f>
        <v/>
      </c>
      <c r="L135" s="164" t="str">
        <f>+IFERROR(VLOOKUP($A135,Hoja6!$A$3:$P$1124,16,FALSE),"")</f>
        <v/>
      </c>
      <c r="M135" s="34" t="str">
        <f>+IFERROR(VLOOKUP($A135,Hoja6!$A$3:$Y$1124,17,FALSE),"")</f>
        <v/>
      </c>
      <c r="N135" s="125" t="str">
        <f>+IFERROR(VLOOKUP($A135,Hoja6!$A$3:$Y$1124,18,FALSE),"")</f>
        <v/>
      </c>
      <c r="O135" s="164" t="str">
        <f>+IFERROR(VLOOKUP($A135,Hoja6!$A$3:$Y$1124,19,FALSE),"")</f>
        <v/>
      </c>
      <c r="P135" s="34" t="str">
        <f>+IFERROR(VLOOKUP($A135,Hoja6!$A$3:$Y$1124,20,FALSE),"")</f>
        <v/>
      </c>
      <c r="Q135" s="125" t="str">
        <f>+IFERROR(VLOOKUP($A135,Hoja6!$A$3:$Y$1124,21,FALSE),"")</f>
        <v/>
      </c>
      <c r="R135" s="164" t="str">
        <f>+IFERROR(VLOOKUP($A135,Hoja6!$A$3:$Y$1124,22,FALSE),"")</f>
        <v/>
      </c>
      <c r="S135" s="34" t="str">
        <f>+IFERROR(VLOOKUP($A135,Hoja6!$A$3:$ZY$1124,23,FALSE),"")</f>
        <v/>
      </c>
      <c r="T135" s="125" t="str">
        <f>+IFERROR(VLOOKUP($A135,Hoja6!$A$3:$ZY$1124,24,FALSE),"")</f>
        <v/>
      </c>
      <c r="U135" s="273" t="str">
        <f>+IFERROR(VLOOKUP($A135,Hoja6!$A$3:$ZY$1124,25,FALSE),"")</f>
        <v/>
      </c>
    </row>
    <row r="136" spans="1:21" ht="15" x14ac:dyDescent="0.25">
      <c r="A136" s="121">
        <v>123</v>
      </c>
      <c r="B136" s="33" t="str">
        <f>+IFERROR(VLOOKUP($A136,Hoja6!$A$3:$O$1124,3,FALSE),"")</f>
        <v/>
      </c>
      <c r="C136" s="33" t="str">
        <f>+UPPER(IFERROR(VLOOKUP($A136,Hoja6!$A$3:$O$1124,4,FALSE),""))</f>
        <v/>
      </c>
      <c r="D136" s="34" t="str">
        <f>+IFERROR(VLOOKUP($A136,Hoja6!$A$3:$O$1124,8,FALSE),"")</f>
        <v/>
      </c>
      <c r="E136" s="34" t="str">
        <f>+IFERROR(VLOOKUP($A136,Hoja6!$A$3:$O$1124,9,FALSE),"")</f>
        <v/>
      </c>
      <c r="F136" s="135" t="str">
        <f>+IFERROR(VLOOKUP($A136,Hoja6!$A$3:$O$1124,10,FALSE),"")</f>
        <v/>
      </c>
      <c r="G136" s="34" t="str">
        <f>+IFERROR(VLOOKUP($A136,Hoja6!$A$3:$O$1124,11,FALSE),"")</f>
        <v/>
      </c>
      <c r="H136" s="34" t="str">
        <f>+IFERROR(VLOOKUP($A136,Hoja6!$A$3:$O$1124,12,FALSE),"")</f>
        <v/>
      </c>
      <c r="I136" s="135" t="str">
        <f>+IFERROR(VLOOKUP($A136,Hoja6!$A$3:$O$1124,13,FALSE),"")</f>
        <v/>
      </c>
      <c r="J136" s="34" t="str">
        <f>+IFERROR(VLOOKUP($A136,Hoja6!$A$3:$O$1124,14,FALSE),"")</f>
        <v/>
      </c>
      <c r="K136" s="125" t="str">
        <f>+IFERROR(VLOOKUP($A136,Hoja6!$A$3:$O$1124,15,FALSE),"")</f>
        <v/>
      </c>
      <c r="L136" s="164" t="str">
        <f>+IFERROR(VLOOKUP($A136,Hoja6!$A$3:$P$1124,16,FALSE),"")</f>
        <v/>
      </c>
      <c r="M136" s="34" t="str">
        <f>+IFERROR(VLOOKUP($A136,Hoja6!$A$3:$Y$1124,17,FALSE),"")</f>
        <v/>
      </c>
      <c r="N136" s="125" t="str">
        <f>+IFERROR(VLOOKUP($A136,Hoja6!$A$3:$Y$1124,18,FALSE),"")</f>
        <v/>
      </c>
      <c r="O136" s="164" t="str">
        <f>+IFERROR(VLOOKUP($A136,Hoja6!$A$3:$Y$1124,19,FALSE),"")</f>
        <v/>
      </c>
      <c r="P136" s="34" t="str">
        <f>+IFERROR(VLOOKUP($A136,Hoja6!$A$3:$Y$1124,20,FALSE),"")</f>
        <v/>
      </c>
      <c r="Q136" s="125" t="str">
        <f>+IFERROR(VLOOKUP($A136,Hoja6!$A$3:$Y$1124,21,FALSE),"")</f>
        <v/>
      </c>
      <c r="R136" s="164" t="str">
        <f>+IFERROR(VLOOKUP($A136,Hoja6!$A$3:$Y$1124,22,FALSE),"")</f>
        <v/>
      </c>
      <c r="S136" s="34" t="str">
        <f>+IFERROR(VLOOKUP($A136,Hoja6!$A$3:$ZY$1124,23,FALSE),"")</f>
        <v/>
      </c>
      <c r="T136" s="125" t="str">
        <f>+IFERROR(VLOOKUP($A136,Hoja6!$A$3:$ZY$1124,24,FALSE),"")</f>
        <v/>
      </c>
      <c r="U136" s="273" t="str">
        <f>+IFERROR(VLOOKUP($A136,Hoja6!$A$3:$ZY$1124,25,FALSE),"")</f>
        <v/>
      </c>
    </row>
    <row r="137" spans="1:21" ht="15" x14ac:dyDescent="0.25">
      <c r="A137" s="121">
        <v>124</v>
      </c>
      <c r="B137" s="33" t="str">
        <f>+IFERROR(VLOOKUP($A137,Hoja6!$A$3:$O$1124,3,FALSE),"")</f>
        <v/>
      </c>
      <c r="C137" s="33" t="str">
        <f>+UPPER(IFERROR(VLOOKUP($A137,Hoja6!$A$3:$O$1124,4,FALSE),""))</f>
        <v/>
      </c>
      <c r="D137" s="34" t="str">
        <f>+IFERROR(VLOOKUP($A137,Hoja6!$A$3:$O$1124,8,FALSE),"")</f>
        <v/>
      </c>
      <c r="E137" s="34" t="str">
        <f>+IFERROR(VLOOKUP($A137,Hoja6!$A$3:$O$1124,9,FALSE),"")</f>
        <v/>
      </c>
      <c r="F137" s="135" t="str">
        <f>+IFERROR(VLOOKUP($A137,Hoja6!$A$3:$O$1124,10,FALSE),"")</f>
        <v/>
      </c>
      <c r="G137" s="34" t="str">
        <f>+IFERROR(VLOOKUP($A137,Hoja6!$A$3:$O$1124,11,FALSE),"")</f>
        <v/>
      </c>
      <c r="H137" s="34" t="str">
        <f>+IFERROR(VLOOKUP($A137,Hoja6!$A$3:$O$1124,12,FALSE),"")</f>
        <v/>
      </c>
      <c r="I137" s="135" t="str">
        <f>+IFERROR(VLOOKUP($A137,Hoja6!$A$3:$O$1124,13,FALSE),"")</f>
        <v/>
      </c>
      <c r="J137" s="34" t="str">
        <f>+IFERROR(VLOOKUP($A137,Hoja6!$A$3:$O$1124,14,FALSE),"")</f>
        <v/>
      </c>
      <c r="K137" s="125" t="str">
        <f>+IFERROR(VLOOKUP($A137,Hoja6!$A$3:$O$1124,15,FALSE),"")</f>
        <v/>
      </c>
      <c r="L137" s="164" t="str">
        <f>+IFERROR(VLOOKUP($A137,Hoja6!$A$3:$P$1124,16,FALSE),"")</f>
        <v/>
      </c>
      <c r="M137" s="34" t="str">
        <f>+IFERROR(VLOOKUP($A137,Hoja6!$A$3:$Y$1124,17,FALSE),"")</f>
        <v/>
      </c>
      <c r="N137" s="125" t="str">
        <f>+IFERROR(VLOOKUP($A137,Hoja6!$A$3:$Y$1124,18,FALSE),"")</f>
        <v/>
      </c>
      <c r="O137" s="164" t="str">
        <f>+IFERROR(VLOOKUP($A137,Hoja6!$A$3:$Y$1124,19,FALSE),"")</f>
        <v/>
      </c>
      <c r="P137" s="34" t="str">
        <f>+IFERROR(VLOOKUP($A137,Hoja6!$A$3:$Y$1124,20,FALSE),"")</f>
        <v/>
      </c>
      <c r="Q137" s="125" t="str">
        <f>+IFERROR(VLOOKUP($A137,Hoja6!$A$3:$Y$1124,21,FALSE),"")</f>
        <v/>
      </c>
      <c r="R137" s="164" t="str">
        <f>+IFERROR(VLOOKUP($A137,Hoja6!$A$3:$Y$1124,22,FALSE),"")</f>
        <v/>
      </c>
      <c r="S137" s="34" t="str">
        <f>+IFERROR(VLOOKUP($A137,Hoja6!$A$3:$ZY$1124,23,FALSE),"")</f>
        <v/>
      </c>
      <c r="T137" s="125" t="str">
        <f>+IFERROR(VLOOKUP($A137,Hoja6!$A$3:$ZY$1124,24,FALSE),"")</f>
        <v/>
      </c>
      <c r="U137" s="273" t="str">
        <f>+IFERROR(VLOOKUP($A137,Hoja6!$A$3:$ZY$1124,25,FALSE),"")</f>
        <v/>
      </c>
    </row>
    <row r="138" spans="1:21" ht="15" x14ac:dyDescent="0.25">
      <c r="A138" s="121">
        <v>125</v>
      </c>
      <c r="B138" s="33" t="str">
        <f>+IFERROR(VLOOKUP($A138,Hoja6!$A$3:$O$1124,3,FALSE),"")</f>
        <v/>
      </c>
      <c r="C138" s="33" t="str">
        <f>+UPPER(IFERROR(VLOOKUP($A138,Hoja6!$A$3:$O$1124,4,FALSE),""))</f>
        <v/>
      </c>
      <c r="D138" s="34" t="str">
        <f>+IFERROR(VLOOKUP($A138,Hoja6!$A$3:$O$1124,8,FALSE),"")</f>
        <v/>
      </c>
      <c r="E138" s="34" t="str">
        <f>+IFERROR(VLOOKUP($A138,Hoja6!$A$3:$O$1124,9,FALSE),"")</f>
        <v/>
      </c>
      <c r="F138" s="135" t="str">
        <f>+IFERROR(VLOOKUP($A138,Hoja6!$A$3:$O$1124,10,FALSE),"")</f>
        <v/>
      </c>
      <c r="G138" s="34" t="str">
        <f>+IFERROR(VLOOKUP($A138,Hoja6!$A$3:$O$1124,11,FALSE),"")</f>
        <v/>
      </c>
      <c r="H138" s="34" t="str">
        <f>+IFERROR(VLOOKUP($A138,Hoja6!$A$3:$O$1124,12,FALSE),"")</f>
        <v/>
      </c>
      <c r="I138" s="135" t="str">
        <f>+IFERROR(VLOOKUP($A138,Hoja6!$A$3:$O$1124,13,FALSE),"")</f>
        <v/>
      </c>
      <c r="J138" s="34" t="str">
        <f>+IFERROR(VLOOKUP($A138,Hoja6!$A$3:$O$1124,14,FALSE),"")</f>
        <v/>
      </c>
      <c r="K138" s="125" t="str">
        <f>+IFERROR(VLOOKUP($A138,Hoja6!$A$3:$O$1124,15,FALSE),"")</f>
        <v/>
      </c>
      <c r="L138" s="164" t="str">
        <f>+IFERROR(VLOOKUP($A138,Hoja6!$A$3:$P$1124,16,FALSE),"")</f>
        <v/>
      </c>
      <c r="M138" s="34" t="str">
        <f>+IFERROR(VLOOKUP($A138,Hoja6!$A$3:$Y$1124,17,FALSE),"")</f>
        <v/>
      </c>
      <c r="N138" s="125" t="str">
        <f>+IFERROR(VLOOKUP($A138,Hoja6!$A$3:$Y$1124,18,FALSE),"")</f>
        <v/>
      </c>
      <c r="O138" s="164" t="str">
        <f>+IFERROR(VLOOKUP($A138,Hoja6!$A$3:$Y$1124,19,FALSE),"")</f>
        <v/>
      </c>
      <c r="P138" s="34" t="str">
        <f>+IFERROR(VLOOKUP($A138,Hoja6!$A$3:$Y$1124,20,FALSE),"")</f>
        <v/>
      </c>
      <c r="Q138" s="125" t="str">
        <f>+IFERROR(VLOOKUP($A138,Hoja6!$A$3:$Y$1124,21,FALSE),"")</f>
        <v/>
      </c>
      <c r="R138" s="164" t="str">
        <f>+IFERROR(VLOOKUP($A138,Hoja6!$A$3:$Y$1124,22,FALSE),"")</f>
        <v/>
      </c>
      <c r="S138" s="34" t="str">
        <f>+IFERROR(VLOOKUP($A138,Hoja6!$A$3:$ZY$1124,23,FALSE),"")</f>
        <v/>
      </c>
      <c r="T138" s="125" t="str">
        <f>+IFERROR(VLOOKUP($A138,Hoja6!$A$3:$ZY$1124,24,FALSE),"")</f>
        <v/>
      </c>
      <c r="U138" s="273" t="str">
        <f>+IFERROR(VLOOKUP($A138,Hoja6!$A$3:$ZY$1124,25,FALSE),"")</f>
        <v/>
      </c>
    </row>
    <row r="139" spans="1:21" ht="15" x14ac:dyDescent="0.25">
      <c r="A139" s="121">
        <v>126</v>
      </c>
      <c r="B139" s="33" t="str">
        <f>+IFERROR(VLOOKUP($A139,Hoja6!$A$3:$O$1124,3,FALSE),"")</f>
        <v/>
      </c>
      <c r="C139" s="33" t="str">
        <f>+UPPER(IFERROR(VLOOKUP($A139,Hoja6!$A$3:$O$1124,4,FALSE),""))</f>
        <v/>
      </c>
      <c r="D139" s="34" t="str">
        <f>+IFERROR(VLOOKUP($A139,Hoja6!$A$3:$O$1124,8,FALSE),"")</f>
        <v/>
      </c>
      <c r="E139" s="34" t="str">
        <f>+IFERROR(VLOOKUP($A139,Hoja6!$A$3:$O$1124,9,FALSE),"")</f>
        <v/>
      </c>
      <c r="F139" s="135" t="str">
        <f>+IFERROR(VLOOKUP($A139,Hoja6!$A$3:$O$1124,10,FALSE),"")</f>
        <v/>
      </c>
      <c r="G139" s="34" t="str">
        <f>+IFERROR(VLOOKUP($A139,Hoja6!$A$3:$O$1124,11,FALSE),"")</f>
        <v/>
      </c>
      <c r="H139" s="34" t="str">
        <f>+IFERROR(VLOOKUP($A139,Hoja6!$A$3:$O$1124,12,FALSE),"")</f>
        <v/>
      </c>
      <c r="I139" s="135" t="str">
        <f>+IFERROR(VLOOKUP($A139,Hoja6!$A$3:$O$1124,13,FALSE),"")</f>
        <v/>
      </c>
      <c r="J139" s="34" t="str">
        <f>+IFERROR(VLOOKUP($A139,Hoja6!$A$3:$O$1124,14,FALSE),"")</f>
        <v/>
      </c>
      <c r="K139" s="125" t="str">
        <f>+IFERROR(VLOOKUP($A139,Hoja6!$A$3:$O$1124,15,FALSE),"")</f>
        <v/>
      </c>
      <c r="L139" s="164" t="str">
        <f>+IFERROR(VLOOKUP($A139,Hoja6!$A$3:$P$1124,16,FALSE),"")</f>
        <v/>
      </c>
      <c r="M139" s="34" t="str">
        <f>+IFERROR(VLOOKUP($A139,Hoja6!$A$3:$Y$1124,17,FALSE),"")</f>
        <v/>
      </c>
      <c r="N139" s="125" t="str">
        <f>+IFERROR(VLOOKUP($A139,Hoja6!$A$3:$Y$1124,18,FALSE),"")</f>
        <v/>
      </c>
      <c r="O139" s="164" t="str">
        <f>+IFERROR(VLOOKUP($A139,Hoja6!$A$3:$Y$1124,19,FALSE),"")</f>
        <v/>
      </c>
      <c r="P139" s="34" t="str">
        <f>+IFERROR(VLOOKUP($A139,Hoja6!$A$3:$Y$1124,20,FALSE),"")</f>
        <v/>
      </c>
      <c r="Q139" s="125" t="str">
        <f>+IFERROR(VLOOKUP($A139,Hoja6!$A$3:$Y$1124,21,FALSE),"")</f>
        <v/>
      </c>
      <c r="R139" s="164" t="str">
        <f>+IFERROR(VLOOKUP($A139,Hoja6!$A$3:$Y$1124,22,FALSE),"")</f>
        <v/>
      </c>
      <c r="S139" s="34" t="str">
        <f>+IFERROR(VLOOKUP($A139,Hoja6!$A$3:$ZY$1124,23,FALSE),"")</f>
        <v/>
      </c>
      <c r="T139" s="125" t="str">
        <f>+IFERROR(VLOOKUP($A139,Hoja6!$A$3:$ZY$1124,24,FALSE),"")</f>
        <v/>
      </c>
      <c r="U139" s="273" t="str">
        <f>+IFERROR(VLOOKUP($A139,Hoja6!$A$3:$ZY$1124,25,FALSE),"")</f>
        <v/>
      </c>
    </row>
    <row r="140" spans="1:21" ht="15" x14ac:dyDescent="0.25">
      <c r="A140" s="121">
        <v>127</v>
      </c>
      <c r="B140" s="33" t="str">
        <f>+IFERROR(VLOOKUP($A140,Hoja6!$A$3:$O$1124,3,FALSE),"")</f>
        <v/>
      </c>
      <c r="C140" s="33" t="str">
        <f>+UPPER(IFERROR(VLOOKUP($A140,Hoja6!$A$3:$O$1124,4,FALSE),""))</f>
        <v/>
      </c>
      <c r="D140" s="34" t="str">
        <f>+IFERROR(VLOOKUP($A140,Hoja6!$A$3:$O$1124,8,FALSE),"")</f>
        <v/>
      </c>
      <c r="E140" s="34" t="str">
        <f>+IFERROR(VLOOKUP($A140,Hoja6!$A$3:$O$1124,9,FALSE),"")</f>
        <v/>
      </c>
      <c r="F140" s="135" t="str">
        <f>+IFERROR(VLOOKUP($A140,Hoja6!$A$3:$O$1124,10,FALSE),"")</f>
        <v/>
      </c>
      <c r="G140" s="34" t="str">
        <f>+IFERROR(VLOOKUP($A140,Hoja6!$A$3:$O$1124,11,FALSE),"")</f>
        <v/>
      </c>
      <c r="H140" s="34" t="str">
        <f>+IFERROR(VLOOKUP($A140,Hoja6!$A$3:$O$1124,12,FALSE),"")</f>
        <v/>
      </c>
      <c r="I140" s="135" t="str">
        <f>+IFERROR(VLOOKUP($A140,Hoja6!$A$3:$O$1124,13,FALSE),"")</f>
        <v/>
      </c>
      <c r="J140" s="34" t="str">
        <f>+IFERROR(VLOOKUP($A140,Hoja6!$A$3:$O$1124,14,FALSE),"")</f>
        <v/>
      </c>
      <c r="K140" s="125" t="str">
        <f>+IFERROR(VLOOKUP($A140,Hoja6!$A$3:$O$1124,15,FALSE),"")</f>
        <v/>
      </c>
      <c r="L140" s="164" t="str">
        <f>+IFERROR(VLOOKUP($A140,Hoja6!$A$3:$P$1124,16,FALSE),"")</f>
        <v/>
      </c>
      <c r="M140" s="34" t="str">
        <f>+IFERROR(VLOOKUP($A140,Hoja6!$A$3:$Y$1124,17,FALSE),"")</f>
        <v/>
      </c>
      <c r="N140" s="125" t="str">
        <f>+IFERROR(VLOOKUP($A140,Hoja6!$A$3:$Y$1124,18,FALSE),"")</f>
        <v/>
      </c>
      <c r="O140" s="164" t="str">
        <f>+IFERROR(VLOOKUP($A140,Hoja6!$A$3:$Y$1124,19,FALSE),"")</f>
        <v/>
      </c>
      <c r="P140" s="34" t="str">
        <f>+IFERROR(VLOOKUP($A140,Hoja6!$A$3:$Y$1124,20,FALSE),"")</f>
        <v/>
      </c>
      <c r="Q140" s="125" t="str">
        <f>+IFERROR(VLOOKUP($A140,Hoja6!$A$3:$Y$1124,21,FALSE),"")</f>
        <v/>
      </c>
      <c r="R140" s="164" t="str">
        <f>+IFERROR(VLOOKUP($A140,Hoja6!$A$3:$Y$1124,22,FALSE),"")</f>
        <v/>
      </c>
      <c r="S140" s="34" t="str">
        <f>+IFERROR(VLOOKUP($A140,Hoja6!$A$3:$ZY$1124,23,FALSE),"")</f>
        <v/>
      </c>
      <c r="T140" s="125" t="str">
        <f>+IFERROR(VLOOKUP($A140,Hoja6!$A$3:$ZY$1124,24,FALSE),"")</f>
        <v/>
      </c>
      <c r="U140" s="273" t="str">
        <f>+IFERROR(VLOOKUP($A140,Hoja6!$A$3:$ZY$1124,25,FALSE),"")</f>
        <v/>
      </c>
    </row>
    <row r="141" spans="1:21" ht="15" x14ac:dyDescent="0.25">
      <c r="A141" s="121">
        <v>128</v>
      </c>
      <c r="B141" s="33" t="str">
        <f>+IFERROR(VLOOKUP($A141,Hoja6!$A$3:$O$1124,3,FALSE),"")</f>
        <v/>
      </c>
      <c r="C141" s="33" t="str">
        <f>+UPPER(IFERROR(VLOOKUP($A141,Hoja6!$A$3:$O$1124,4,FALSE),""))</f>
        <v/>
      </c>
      <c r="D141" s="34" t="str">
        <f>+IFERROR(VLOOKUP($A141,Hoja6!$A$3:$O$1124,8,FALSE),"")</f>
        <v/>
      </c>
      <c r="E141" s="34" t="str">
        <f>+IFERROR(VLOOKUP($A141,Hoja6!$A$3:$O$1124,9,FALSE),"")</f>
        <v/>
      </c>
      <c r="F141" s="135" t="str">
        <f>+IFERROR(VLOOKUP($A141,Hoja6!$A$3:$O$1124,10,FALSE),"")</f>
        <v/>
      </c>
      <c r="G141" s="34" t="str">
        <f>+IFERROR(VLOOKUP($A141,Hoja6!$A$3:$O$1124,11,FALSE),"")</f>
        <v/>
      </c>
      <c r="H141" s="34" t="str">
        <f>+IFERROR(VLOOKUP($A141,Hoja6!$A$3:$O$1124,12,FALSE),"")</f>
        <v/>
      </c>
      <c r="I141" s="135" t="str">
        <f>+IFERROR(VLOOKUP($A141,Hoja6!$A$3:$O$1124,13,FALSE),"")</f>
        <v/>
      </c>
      <c r="J141" s="34" t="str">
        <f>+IFERROR(VLOOKUP($A141,Hoja6!$A$3:$O$1124,14,FALSE),"")</f>
        <v/>
      </c>
      <c r="K141" s="125" t="str">
        <f>+IFERROR(VLOOKUP($A141,Hoja6!$A$3:$O$1124,15,FALSE),"")</f>
        <v/>
      </c>
      <c r="L141" s="164" t="str">
        <f>+IFERROR(VLOOKUP($A141,Hoja6!$A$3:$P$1124,16,FALSE),"")</f>
        <v/>
      </c>
      <c r="M141" s="34" t="str">
        <f>+IFERROR(VLOOKUP($A141,Hoja6!$A$3:$Y$1124,17,FALSE),"")</f>
        <v/>
      </c>
      <c r="N141" s="125" t="str">
        <f>+IFERROR(VLOOKUP($A141,Hoja6!$A$3:$Y$1124,18,FALSE),"")</f>
        <v/>
      </c>
      <c r="O141" s="164" t="str">
        <f>+IFERROR(VLOOKUP($A141,Hoja6!$A$3:$Y$1124,19,FALSE),"")</f>
        <v/>
      </c>
      <c r="P141" s="34" t="str">
        <f>+IFERROR(VLOOKUP($A141,Hoja6!$A$3:$Y$1124,20,FALSE),"")</f>
        <v/>
      </c>
      <c r="Q141" s="125" t="str">
        <f>+IFERROR(VLOOKUP($A141,Hoja6!$A$3:$Y$1124,21,FALSE),"")</f>
        <v/>
      </c>
      <c r="R141" s="164" t="str">
        <f>+IFERROR(VLOOKUP($A141,Hoja6!$A$3:$Y$1124,22,FALSE),"")</f>
        <v/>
      </c>
      <c r="S141" s="34" t="str">
        <f>+IFERROR(VLOOKUP($A141,Hoja6!$A$3:$ZY$1124,23,FALSE),"")</f>
        <v/>
      </c>
      <c r="T141" s="125" t="str">
        <f>+IFERROR(VLOOKUP($A141,Hoja6!$A$3:$ZY$1124,24,FALSE),"")</f>
        <v/>
      </c>
      <c r="U141" s="273" t="str">
        <f>+IFERROR(VLOOKUP($A141,Hoja6!$A$3:$ZY$1124,25,FALSE),"")</f>
        <v/>
      </c>
    </row>
    <row r="142" spans="1:21" ht="15" x14ac:dyDescent="0.25">
      <c r="A142" s="121">
        <v>129</v>
      </c>
      <c r="B142" s="33" t="str">
        <f>+IFERROR(VLOOKUP($A142,Hoja6!$A$3:$O$1124,3,FALSE),"")</f>
        <v/>
      </c>
      <c r="C142" s="33" t="str">
        <f>+UPPER(IFERROR(VLOOKUP($A142,Hoja6!$A$3:$O$1124,4,FALSE),""))</f>
        <v/>
      </c>
      <c r="D142" s="34" t="str">
        <f>+IFERROR(VLOOKUP($A142,Hoja6!$A$3:$O$1124,8,FALSE),"")</f>
        <v/>
      </c>
      <c r="E142" s="34" t="str">
        <f>+IFERROR(VLOOKUP($A142,Hoja6!$A$3:$O$1124,9,FALSE),"")</f>
        <v/>
      </c>
      <c r="F142" s="135" t="str">
        <f>+IFERROR(VLOOKUP($A142,Hoja6!$A$3:$O$1124,10,FALSE),"")</f>
        <v/>
      </c>
      <c r="G142" s="34" t="str">
        <f>+IFERROR(VLOOKUP($A142,Hoja6!$A$3:$O$1124,11,FALSE),"")</f>
        <v/>
      </c>
      <c r="H142" s="34" t="str">
        <f>+IFERROR(VLOOKUP($A142,Hoja6!$A$3:$O$1124,12,FALSE),"")</f>
        <v/>
      </c>
      <c r="I142" s="135" t="str">
        <f>+IFERROR(VLOOKUP($A142,Hoja6!$A$3:$O$1124,13,FALSE),"")</f>
        <v/>
      </c>
      <c r="J142" s="34" t="str">
        <f>+IFERROR(VLOOKUP($A142,Hoja6!$A$3:$O$1124,14,FALSE),"")</f>
        <v/>
      </c>
      <c r="K142" s="125" t="str">
        <f>+IFERROR(VLOOKUP($A142,Hoja6!$A$3:$O$1124,15,FALSE),"")</f>
        <v/>
      </c>
      <c r="L142" s="164" t="str">
        <f>+IFERROR(VLOOKUP($A142,Hoja6!$A$3:$P$1124,16,FALSE),"")</f>
        <v/>
      </c>
      <c r="M142" s="34" t="str">
        <f>+IFERROR(VLOOKUP($A142,Hoja6!$A$3:$Y$1124,17,FALSE),"")</f>
        <v/>
      </c>
      <c r="N142" s="125" t="str">
        <f>+IFERROR(VLOOKUP($A142,Hoja6!$A$3:$Y$1124,18,FALSE),"")</f>
        <v/>
      </c>
      <c r="O142" s="214" t="str">
        <f>+IFERROR(VLOOKUP($A142,Hoja6!$A$3:$Y$1124,19,FALSE),"")</f>
        <v/>
      </c>
      <c r="P142" s="36" t="str">
        <f>+IFERROR(VLOOKUP($A142,Hoja6!$A$3:$Y$1124,20,FALSE),"")</f>
        <v/>
      </c>
      <c r="Q142" s="215" t="str">
        <f>+IFERROR(VLOOKUP($A142,Hoja6!$A$3:$Y$1124,21,FALSE),"")</f>
        <v/>
      </c>
      <c r="R142" s="214" t="str">
        <f>+IFERROR(VLOOKUP($A142,Hoja6!$A$3:$Y$1124,22,FALSE),"")</f>
        <v/>
      </c>
      <c r="S142" s="34" t="str">
        <f>+IFERROR(VLOOKUP($A142,Hoja6!$A$3:$ZY$1124,23,FALSE),"")</f>
        <v/>
      </c>
      <c r="T142" s="125" t="str">
        <f>+IFERROR(VLOOKUP($A142,Hoja6!$A$3:$ZY$1124,24,FALSE),"")</f>
        <v/>
      </c>
      <c r="U142" s="274" t="str">
        <f>+IFERROR(VLOOKUP($A142,Hoja6!$A$3:$ZY$1124,25,FALSE),"")</f>
        <v/>
      </c>
    </row>
    <row r="143" spans="1:21" ht="15.75" thickBot="1" x14ac:dyDescent="0.3">
      <c r="A143" s="122">
        <v>130</v>
      </c>
      <c r="B143" s="123" t="str">
        <f>+IFERROR(VLOOKUP($A143,Hoja6!$A$3:$O$1124,3,FALSE),"")</f>
        <v/>
      </c>
      <c r="C143" s="123" t="str">
        <f>+UPPER(IFERROR(VLOOKUP($A143,Hoja6!$A$3:$O$1124,4,FALSE),""))</f>
        <v/>
      </c>
      <c r="D143" s="124" t="str">
        <f>+IFERROR(VLOOKUP($A143,Hoja6!$A$3:$O$1124,8,FALSE),"")</f>
        <v/>
      </c>
      <c r="E143" s="124" t="str">
        <f>+IFERROR(VLOOKUP($A143,Hoja6!$A$3:$O$1124,9,FALSE),"")</f>
        <v/>
      </c>
      <c r="F143" s="136" t="str">
        <f>+IFERROR(VLOOKUP($A143,Hoja6!$A$3:$O$1124,10,FALSE),"")</f>
        <v/>
      </c>
      <c r="G143" s="124" t="str">
        <f>+IFERROR(VLOOKUP($A143,Hoja6!$A$3:$O$1124,11,FALSE),"")</f>
        <v/>
      </c>
      <c r="H143" s="124" t="str">
        <f>+IFERROR(VLOOKUP($A143,Hoja6!$A$3:$O$1124,12,FALSE),"")</f>
        <v/>
      </c>
      <c r="I143" s="136" t="str">
        <f>+IFERROR(VLOOKUP($A143,Hoja6!$A$3:$O$1124,13,FALSE),"")</f>
        <v/>
      </c>
      <c r="J143" s="124" t="str">
        <f>+IFERROR(VLOOKUP($A143,Hoja6!$A$3:$O$1124,14,FALSE),"")</f>
        <v/>
      </c>
      <c r="K143" s="211" t="str">
        <f>+IFERROR(VLOOKUP($A143,Hoja6!$A$3:$O$1124,15,FALSE),"")</f>
        <v/>
      </c>
      <c r="L143" s="212" t="str">
        <f>+IFERROR(VLOOKUP($A143,Hoja6!$A$3:$P$1124,16,FALSE),"")</f>
        <v/>
      </c>
      <c r="M143" s="213" t="str">
        <f>+IFERROR(VLOOKUP($A143,Hoja6!$A$3:$Y$1124,17,FALSE),"")</f>
        <v/>
      </c>
      <c r="N143" s="153" t="str">
        <f>+IFERROR(VLOOKUP($A143,Hoja6!$A$3:$Y$1124,18,FALSE),"")</f>
        <v/>
      </c>
      <c r="O143" s="212" t="str">
        <f>+IFERROR(VLOOKUP($A143,Hoja6!$A$3:$Y$1124,19,FALSE),"")</f>
        <v/>
      </c>
      <c r="P143" s="216" t="str">
        <f>+IFERROR(VLOOKUP($A143,Hoja6!$A$3:$Y$1124,20,FALSE),"")</f>
        <v/>
      </c>
      <c r="Q143" s="217" t="str">
        <f>+IFERROR(VLOOKUP($A143,Hoja6!$A$3:$Y$1124,21,FALSE),"")</f>
        <v/>
      </c>
      <c r="R143" s="212" t="str">
        <f>+IFERROR(VLOOKUP($A143,Hoja6!$A$3:$Y$1124,22,FALSE),"")</f>
        <v/>
      </c>
      <c r="S143" s="213" t="str">
        <f>+IFERROR(VLOOKUP($A143,Hoja6!$A$3:$ZY$1124,23,FALSE),"")</f>
        <v/>
      </c>
      <c r="T143" s="153" t="str">
        <f>+IFERROR(VLOOKUP($A143,Hoja6!$A$3:$ZY$1124,24,FALSE),"")</f>
        <v/>
      </c>
      <c r="U143" s="275" t="str">
        <f>+IFERROR(VLOOKUP($A143,Hoja6!$A$3:$ZY$1124,25,FALSE),"")</f>
        <v/>
      </c>
    </row>
    <row r="144" spans="1:21" ht="15" x14ac:dyDescent="0.25">
      <c r="A144" s="10" t="s">
        <v>17</v>
      </c>
    </row>
  </sheetData>
  <sheetProtection algorithmName="SHA-512" hashValue="Ifqd1HP/mogfN/fiBAWn36OoFEbZ6Zg3n7xhff4VLMx3z+F3bOg444VdF3xj9nq+5QHeEuMUOhe6yvIrbIh5cg==" saltValue="axYQxsnZgzQ83EN8xyY1Ag==" spinCount="100000" sheet="1" objects="1" scenarios="1"/>
  <mergeCells count="5">
    <mergeCell ref="B6:I6"/>
    <mergeCell ref="B7:I7"/>
    <mergeCell ref="B8:I8"/>
    <mergeCell ref="A13:C13"/>
    <mergeCell ref="A12:C12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1FB0-85B8-402A-817D-39352D1A115A}">
  <sheetPr codeName="Hoja9"/>
  <dimension ref="A1:Y1125"/>
  <sheetViews>
    <sheetView topLeftCell="A2" workbookViewId="0">
      <pane xSplit="4" ySplit="1" topLeftCell="E3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4" max="4" width="33" customWidth="1"/>
  </cols>
  <sheetData>
    <row r="1" spans="1:25" x14ac:dyDescent="0.25">
      <c r="A1" s="131" t="s">
        <v>9</v>
      </c>
    </row>
    <row r="2" spans="1:25" ht="76.5" x14ac:dyDescent="0.25">
      <c r="B2" t="s">
        <v>2167</v>
      </c>
      <c r="C2" s="38" t="s">
        <v>78</v>
      </c>
      <c r="D2" s="127" t="s">
        <v>1220</v>
      </c>
      <c r="E2" s="133" t="s">
        <v>1221</v>
      </c>
      <c r="F2" s="133" t="s">
        <v>1222</v>
      </c>
      <c r="G2" s="134" t="s">
        <v>1223</v>
      </c>
      <c r="H2" s="133" t="s">
        <v>1224</v>
      </c>
      <c r="I2" s="133" t="s">
        <v>1225</v>
      </c>
      <c r="J2" s="134" t="s">
        <v>1226</v>
      </c>
      <c r="K2" s="133" t="s">
        <v>1227</v>
      </c>
      <c r="L2" s="133" t="s">
        <v>1228</v>
      </c>
      <c r="M2" s="134" t="s">
        <v>1229</v>
      </c>
      <c r="N2" s="133" t="s">
        <v>2178</v>
      </c>
      <c r="O2" s="133" t="s">
        <v>2179</v>
      </c>
      <c r="P2" s="134" t="s">
        <v>2180</v>
      </c>
      <c r="Q2" s="133" t="s">
        <v>2374</v>
      </c>
      <c r="R2" s="133" t="s">
        <v>2189</v>
      </c>
      <c r="S2" s="134" t="s">
        <v>2375</v>
      </c>
      <c r="T2" s="133" t="s">
        <v>2391</v>
      </c>
      <c r="U2" s="133" t="s">
        <v>2388</v>
      </c>
      <c r="V2" s="134" t="s">
        <v>2392</v>
      </c>
      <c r="W2" s="133" t="s">
        <v>2543</v>
      </c>
      <c r="X2" s="133" t="s">
        <v>2538</v>
      </c>
      <c r="Y2" s="134" t="s">
        <v>2544</v>
      </c>
    </row>
    <row r="3" spans="1:25" x14ac:dyDescent="0.25">
      <c r="A3" s="38">
        <f>+COUNTIF($B$1:B3,ESTADISTICAS!B$9)</f>
        <v>0</v>
      </c>
      <c r="B3">
        <v>5</v>
      </c>
      <c r="C3" s="130">
        <v>5001</v>
      </c>
      <c r="D3" t="s">
        <v>1230</v>
      </c>
      <c r="E3" s="201">
        <v>24619</v>
      </c>
      <c r="F3" s="201">
        <v>9855</v>
      </c>
      <c r="G3" s="132">
        <v>0.40030058085218734</v>
      </c>
      <c r="H3" s="201">
        <v>23536</v>
      </c>
      <c r="I3" s="201">
        <v>9835</v>
      </c>
      <c r="J3" s="132">
        <v>0.41787049626104689</v>
      </c>
      <c r="K3" s="201">
        <v>23614</v>
      </c>
      <c r="L3" s="201">
        <v>11369</v>
      </c>
      <c r="M3" s="132">
        <v>0.48145168120606419</v>
      </c>
      <c r="N3" s="201">
        <v>22956</v>
      </c>
      <c r="O3" s="201">
        <v>11022</v>
      </c>
      <c r="P3" s="132">
        <v>0.48013591217982227</v>
      </c>
      <c r="Q3" s="201">
        <v>21746</v>
      </c>
      <c r="R3" s="201">
        <v>11820</v>
      </c>
      <c r="S3" s="132">
        <v>0.54354823875655289</v>
      </c>
      <c r="T3" s="201">
        <v>22035</v>
      </c>
      <c r="U3" s="201">
        <v>11260</v>
      </c>
      <c r="V3" s="132">
        <v>0.51100521896982076</v>
      </c>
      <c r="W3">
        <v>22406</v>
      </c>
      <c r="X3">
        <v>10148</v>
      </c>
      <c r="Y3">
        <v>0.45291439792912613</v>
      </c>
    </row>
    <row r="4" spans="1:25" x14ac:dyDescent="0.25">
      <c r="A4" s="38">
        <f>+COUNTIF($B$1:B4,ESTADISTICAS!B$9)</f>
        <v>0</v>
      </c>
      <c r="B4">
        <v>5</v>
      </c>
      <c r="C4" s="130">
        <v>5002</v>
      </c>
      <c r="D4" t="s">
        <v>1231</v>
      </c>
      <c r="E4" s="201">
        <v>222</v>
      </c>
      <c r="F4" s="201">
        <v>52</v>
      </c>
      <c r="G4" s="132">
        <v>0.23423423423423423</v>
      </c>
      <c r="H4" s="201">
        <v>177</v>
      </c>
      <c r="I4" s="201">
        <v>44</v>
      </c>
      <c r="J4" s="132">
        <v>0.24858757062146894</v>
      </c>
      <c r="K4" s="201">
        <v>145</v>
      </c>
      <c r="L4" s="201">
        <v>77</v>
      </c>
      <c r="M4" s="132">
        <v>0.53103448275862064</v>
      </c>
      <c r="N4" s="201">
        <v>138</v>
      </c>
      <c r="O4" s="201">
        <v>40</v>
      </c>
      <c r="P4" s="132">
        <v>0.28985507246376813</v>
      </c>
      <c r="Q4" s="201">
        <v>146</v>
      </c>
      <c r="R4" s="201">
        <v>50</v>
      </c>
      <c r="S4" s="132">
        <v>0.34246575342465752</v>
      </c>
      <c r="T4" s="201">
        <v>189</v>
      </c>
      <c r="U4" s="201">
        <v>48</v>
      </c>
      <c r="V4" s="132">
        <v>0.25396825396825395</v>
      </c>
      <c r="W4">
        <v>183</v>
      </c>
      <c r="X4">
        <v>47</v>
      </c>
      <c r="Y4">
        <v>0.25683060109289618</v>
      </c>
    </row>
    <row r="5" spans="1:25" x14ac:dyDescent="0.25">
      <c r="A5" s="38">
        <f>+COUNTIF($B$1:B5,ESTADISTICAS!B$9)</f>
        <v>0</v>
      </c>
      <c r="B5">
        <v>5</v>
      </c>
      <c r="C5" s="130">
        <v>5004</v>
      </c>
      <c r="D5" t="s">
        <v>1232</v>
      </c>
      <c r="E5" s="201">
        <v>32</v>
      </c>
      <c r="F5" s="201">
        <v>1</v>
      </c>
      <c r="G5" s="132">
        <v>3.125E-2</v>
      </c>
      <c r="H5" s="201">
        <v>28</v>
      </c>
      <c r="I5" s="201">
        <v>2</v>
      </c>
      <c r="J5" s="132">
        <v>7.1428571428571425E-2</v>
      </c>
      <c r="K5" s="201">
        <v>29</v>
      </c>
      <c r="L5" s="201">
        <v>6</v>
      </c>
      <c r="M5" s="132">
        <v>0.20689655172413793</v>
      </c>
      <c r="N5" s="201">
        <v>24</v>
      </c>
      <c r="O5" s="201">
        <v>6</v>
      </c>
      <c r="P5" s="132">
        <v>0.25</v>
      </c>
      <c r="Q5" s="201">
        <v>25</v>
      </c>
      <c r="R5" s="201">
        <v>5</v>
      </c>
      <c r="S5" s="132">
        <v>0.2</v>
      </c>
      <c r="T5" s="201">
        <v>27</v>
      </c>
      <c r="U5" s="201">
        <v>5</v>
      </c>
      <c r="V5" s="132">
        <v>0.18518518518518517</v>
      </c>
      <c r="W5">
        <v>20</v>
      </c>
      <c r="X5">
        <v>1</v>
      </c>
      <c r="Y5">
        <v>0.05</v>
      </c>
    </row>
    <row r="6" spans="1:25" x14ac:dyDescent="0.25">
      <c r="A6" s="38">
        <f>+COUNTIF($B$1:B6,ESTADISTICAS!B$9)</f>
        <v>0</v>
      </c>
      <c r="B6">
        <v>5</v>
      </c>
      <c r="C6" s="130">
        <v>5021</v>
      </c>
      <c r="D6" t="s">
        <v>1233</v>
      </c>
      <c r="E6" s="201">
        <v>39</v>
      </c>
      <c r="F6" s="201">
        <v>12</v>
      </c>
      <c r="G6" s="132">
        <v>0.30769230769230771</v>
      </c>
      <c r="H6" s="201">
        <v>45</v>
      </c>
      <c r="I6" s="201">
        <v>13</v>
      </c>
      <c r="J6" s="132">
        <v>0.28888888888888886</v>
      </c>
      <c r="K6" s="201">
        <v>29</v>
      </c>
      <c r="L6" s="201">
        <v>3</v>
      </c>
      <c r="M6" s="132">
        <v>0.10344827586206896</v>
      </c>
      <c r="N6" s="201">
        <v>20</v>
      </c>
      <c r="O6" s="201">
        <v>11</v>
      </c>
      <c r="P6" s="132">
        <v>0.55000000000000004</v>
      </c>
      <c r="Q6" s="201">
        <v>31</v>
      </c>
      <c r="R6" s="201">
        <v>16</v>
      </c>
      <c r="S6" s="132">
        <v>0.5161290322580645</v>
      </c>
      <c r="T6" s="201">
        <v>33</v>
      </c>
      <c r="U6" s="201">
        <v>6</v>
      </c>
      <c r="V6" s="132">
        <v>0.18181818181818182</v>
      </c>
      <c r="W6">
        <v>45</v>
      </c>
      <c r="X6">
        <v>20</v>
      </c>
      <c r="Y6">
        <v>0.44444444444444442</v>
      </c>
    </row>
    <row r="7" spans="1:25" x14ac:dyDescent="0.25">
      <c r="A7" s="38">
        <f>+COUNTIF($B$1:B7,ESTADISTICAS!B$9)</f>
        <v>0</v>
      </c>
      <c r="B7">
        <v>5</v>
      </c>
      <c r="C7" s="130">
        <v>5030</v>
      </c>
      <c r="D7" t="s">
        <v>1234</v>
      </c>
      <c r="E7" s="201">
        <v>262</v>
      </c>
      <c r="F7" s="201">
        <v>52</v>
      </c>
      <c r="G7" s="132">
        <v>0.19847328244274809</v>
      </c>
      <c r="H7" s="201">
        <v>247</v>
      </c>
      <c r="I7" s="201">
        <v>55</v>
      </c>
      <c r="J7" s="132">
        <v>0.22267206477732793</v>
      </c>
      <c r="K7" s="201">
        <v>233</v>
      </c>
      <c r="L7" s="201">
        <v>59</v>
      </c>
      <c r="M7" s="132">
        <v>0.25321888412017168</v>
      </c>
      <c r="N7" s="201">
        <v>231</v>
      </c>
      <c r="O7" s="201">
        <v>62</v>
      </c>
      <c r="P7" s="132">
        <v>0.26839826839826841</v>
      </c>
      <c r="Q7" s="201">
        <v>237</v>
      </c>
      <c r="R7" s="201">
        <v>54</v>
      </c>
      <c r="S7" s="132">
        <v>0.22784810126582278</v>
      </c>
      <c r="T7" s="201">
        <v>189</v>
      </c>
      <c r="U7" s="201">
        <v>46</v>
      </c>
      <c r="V7" s="132">
        <v>0.24338624338624337</v>
      </c>
      <c r="W7">
        <v>210</v>
      </c>
      <c r="X7">
        <v>85</v>
      </c>
      <c r="Y7">
        <v>0.40476190476190477</v>
      </c>
    </row>
    <row r="8" spans="1:25" x14ac:dyDescent="0.25">
      <c r="A8" s="38">
        <f>+COUNTIF($B$1:B8,ESTADISTICAS!B$9)</f>
        <v>0</v>
      </c>
      <c r="B8">
        <v>5</v>
      </c>
      <c r="C8" s="130">
        <v>5031</v>
      </c>
      <c r="D8" t="s">
        <v>1235</v>
      </c>
      <c r="E8" s="201">
        <v>168</v>
      </c>
      <c r="F8" s="201">
        <v>43</v>
      </c>
      <c r="G8" s="132">
        <v>0.25595238095238093</v>
      </c>
      <c r="H8" s="201">
        <v>146</v>
      </c>
      <c r="I8" s="201">
        <v>24</v>
      </c>
      <c r="J8" s="132">
        <v>0.16438356164383561</v>
      </c>
      <c r="K8" s="201">
        <v>181</v>
      </c>
      <c r="L8" s="201">
        <v>37</v>
      </c>
      <c r="M8" s="132">
        <v>0.20441988950276244</v>
      </c>
      <c r="N8" s="201">
        <v>176</v>
      </c>
      <c r="O8" s="201">
        <v>38</v>
      </c>
      <c r="P8" s="132">
        <v>0.21590909090909091</v>
      </c>
      <c r="Q8" s="201">
        <v>145</v>
      </c>
      <c r="R8" s="201">
        <v>35</v>
      </c>
      <c r="S8" s="132">
        <v>0.2413793103448276</v>
      </c>
      <c r="T8" s="201">
        <v>200</v>
      </c>
      <c r="U8" s="201">
        <v>43</v>
      </c>
      <c r="V8" s="132">
        <v>0.215</v>
      </c>
      <c r="W8">
        <v>161</v>
      </c>
      <c r="X8">
        <v>40</v>
      </c>
      <c r="Y8">
        <v>0.2484472049689441</v>
      </c>
    </row>
    <row r="9" spans="1:25" x14ac:dyDescent="0.25">
      <c r="A9" s="38">
        <f>+COUNTIF($B$1:B9,ESTADISTICAS!B$9)</f>
        <v>0</v>
      </c>
      <c r="B9">
        <v>5</v>
      </c>
      <c r="C9" s="130">
        <v>5034</v>
      </c>
      <c r="D9" t="s">
        <v>1236</v>
      </c>
      <c r="E9" s="201">
        <v>376</v>
      </c>
      <c r="F9" s="201">
        <v>126</v>
      </c>
      <c r="G9" s="132">
        <v>0.33510638297872342</v>
      </c>
      <c r="H9" s="201">
        <v>345</v>
      </c>
      <c r="I9" s="201">
        <v>82</v>
      </c>
      <c r="J9" s="132">
        <v>0.23768115942028986</v>
      </c>
      <c r="K9" s="201">
        <v>418</v>
      </c>
      <c r="L9" s="201">
        <v>111</v>
      </c>
      <c r="M9" s="132">
        <v>0.26555023923444976</v>
      </c>
      <c r="N9" s="201">
        <v>387</v>
      </c>
      <c r="O9" s="201">
        <v>82</v>
      </c>
      <c r="P9" s="132">
        <v>0.21188630490956073</v>
      </c>
      <c r="Q9" s="201">
        <v>392</v>
      </c>
      <c r="R9" s="201">
        <v>87</v>
      </c>
      <c r="S9" s="132">
        <v>0.22193877551020408</v>
      </c>
      <c r="T9" s="201">
        <v>368</v>
      </c>
      <c r="U9" s="201">
        <v>106</v>
      </c>
      <c r="V9" s="132">
        <v>0.28804347826086957</v>
      </c>
      <c r="W9">
        <v>358</v>
      </c>
      <c r="X9">
        <v>88</v>
      </c>
      <c r="Y9">
        <v>0.24581005586592178</v>
      </c>
    </row>
    <row r="10" spans="1:25" x14ac:dyDescent="0.25">
      <c r="A10" s="38">
        <f>+COUNTIF($B$1:B10,ESTADISTICAS!B$9)</f>
        <v>0</v>
      </c>
      <c r="B10">
        <v>5</v>
      </c>
      <c r="C10" s="130">
        <v>5036</v>
      </c>
      <c r="D10" t="s">
        <v>1237</v>
      </c>
      <c r="E10" s="201">
        <v>61</v>
      </c>
      <c r="F10" s="201">
        <v>20</v>
      </c>
      <c r="G10" s="132">
        <v>0.32786885245901637</v>
      </c>
      <c r="H10" s="201">
        <v>50</v>
      </c>
      <c r="I10" s="201">
        <v>7</v>
      </c>
      <c r="J10" s="132">
        <v>0.14000000000000001</v>
      </c>
      <c r="K10" s="201">
        <v>59</v>
      </c>
      <c r="L10" s="201">
        <v>12</v>
      </c>
      <c r="M10" s="132">
        <v>0.20338983050847459</v>
      </c>
      <c r="N10" s="201">
        <v>48</v>
      </c>
      <c r="O10" s="201">
        <v>15</v>
      </c>
      <c r="P10" s="132">
        <v>0.3125</v>
      </c>
      <c r="Q10" s="201">
        <v>72</v>
      </c>
      <c r="R10" s="201">
        <v>20</v>
      </c>
      <c r="S10" s="132">
        <v>0.27777777777777779</v>
      </c>
      <c r="T10" s="201">
        <v>58</v>
      </c>
      <c r="U10" s="201">
        <v>12</v>
      </c>
      <c r="V10" s="132">
        <v>0.20689655172413793</v>
      </c>
      <c r="W10">
        <v>65</v>
      </c>
      <c r="X10">
        <v>15</v>
      </c>
      <c r="Y10">
        <v>0.23076923076923078</v>
      </c>
    </row>
    <row r="11" spans="1:25" x14ac:dyDescent="0.25">
      <c r="A11" s="38">
        <f>+COUNTIF($B$1:B11,ESTADISTICAS!B$9)</f>
        <v>0</v>
      </c>
      <c r="B11">
        <v>5</v>
      </c>
      <c r="C11" s="130">
        <v>5038</v>
      </c>
      <c r="D11" t="s">
        <v>1238</v>
      </c>
      <c r="E11" s="201">
        <v>114</v>
      </c>
      <c r="F11" s="201">
        <v>3</v>
      </c>
      <c r="G11" s="132">
        <v>2.6315789473684209E-2</v>
      </c>
      <c r="H11" s="201">
        <v>99</v>
      </c>
      <c r="I11" s="201">
        <v>9</v>
      </c>
      <c r="J11" s="132">
        <v>9.0909090909090912E-2</v>
      </c>
      <c r="K11" s="201">
        <v>257</v>
      </c>
      <c r="L11" s="201">
        <v>19</v>
      </c>
      <c r="M11" s="132">
        <v>7.3929961089494164E-2</v>
      </c>
      <c r="N11" s="201">
        <v>141</v>
      </c>
      <c r="O11" s="201">
        <v>4</v>
      </c>
      <c r="P11" s="132">
        <v>2.8368794326241134E-2</v>
      </c>
      <c r="Q11" s="201">
        <v>237</v>
      </c>
      <c r="R11" s="201">
        <v>13</v>
      </c>
      <c r="S11" s="132">
        <v>5.4852320675105488E-2</v>
      </c>
      <c r="T11" s="201">
        <v>207</v>
      </c>
      <c r="U11" s="201">
        <v>23</v>
      </c>
      <c r="V11" s="132">
        <v>0.1111111111111111</v>
      </c>
      <c r="W11">
        <v>97</v>
      </c>
      <c r="X11">
        <v>9</v>
      </c>
      <c r="Y11">
        <v>9.2783505154639179E-2</v>
      </c>
    </row>
    <row r="12" spans="1:25" x14ac:dyDescent="0.25">
      <c r="A12" s="38">
        <f>+COUNTIF($B$1:B12,ESTADISTICAS!B$9)</f>
        <v>0</v>
      </c>
      <c r="B12">
        <v>5</v>
      </c>
      <c r="C12" s="130">
        <v>5040</v>
      </c>
      <c r="D12" t="s">
        <v>1239</v>
      </c>
      <c r="E12" s="201">
        <v>129</v>
      </c>
      <c r="F12" s="201">
        <v>19</v>
      </c>
      <c r="G12" s="132">
        <v>0.14728682170542637</v>
      </c>
      <c r="H12" s="201">
        <v>138</v>
      </c>
      <c r="I12" s="201">
        <v>18</v>
      </c>
      <c r="J12" s="132">
        <v>0.13043478260869565</v>
      </c>
      <c r="K12" s="201">
        <v>146</v>
      </c>
      <c r="L12" s="201">
        <v>16</v>
      </c>
      <c r="M12" s="132">
        <v>0.1095890410958904</v>
      </c>
      <c r="N12" s="201">
        <v>94</v>
      </c>
      <c r="O12" s="201">
        <v>12</v>
      </c>
      <c r="P12" s="132">
        <v>0.1276595744680851</v>
      </c>
      <c r="Q12" s="201">
        <v>176</v>
      </c>
      <c r="R12" s="201">
        <v>11</v>
      </c>
      <c r="S12" s="132">
        <v>6.25E-2</v>
      </c>
      <c r="T12" s="201">
        <v>144</v>
      </c>
      <c r="U12" s="201">
        <v>29</v>
      </c>
      <c r="V12" s="132">
        <v>0.2013888888888889</v>
      </c>
      <c r="W12">
        <v>182</v>
      </c>
      <c r="X12">
        <v>32</v>
      </c>
      <c r="Y12">
        <v>0.17582417582417584</v>
      </c>
    </row>
    <row r="13" spans="1:25" x14ac:dyDescent="0.25">
      <c r="A13" s="38">
        <f>+COUNTIF($B$1:B13,ESTADISTICAS!B$9)</f>
        <v>0</v>
      </c>
      <c r="B13">
        <v>5</v>
      </c>
      <c r="C13" s="130">
        <v>5042</v>
      </c>
      <c r="D13" t="s">
        <v>1240</v>
      </c>
      <c r="E13" s="201">
        <v>250</v>
      </c>
      <c r="F13" s="201">
        <v>88</v>
      </c>
      <c r="G13" s="132">
        <v>0.35199999999999998</v>
      </c>
      <c r="H13" s="201">
        <v>243</v>
      </c>
      <c r="I13" s="201">
        <v>65</v>
      </c>
      <c r="J13" s="132">
        <v>0.26748971193415638</v>
      </c>
      <c r="K13" s="201">
        <v>344</v>
      </c>
      <c r="L13" s="201">
        <v>81</v>
      </c>
      <c r="M13" s="132">
        <v>0.23546511627906977</v>
      </c>
      <c r="N13" s="201">
        <v>268</v>
      </c>
      <c r="O13" s="201">
        <v>91</v>
      </c>
      <c r="P13" s="132">
        <v>0.33955223880597013</v>
      </c>
      <c r="Q13" s="201">
        <v>334</v>
      </c>
      <c r="R13" s="201">
        <v>88</v>
      </c>
      <c r="S13" s="132">
        <v>0.26347305389221559</v>
      </c>
      <c r="T13" s="201">
        <v>296</v>
      </c>
      <c r="U13" s="201">
        <v>110</v>
      </c>
      <c r="V13" s="132">
        <v>0.3716216216216216</v>
      </c>
      <c r="W13">
        <v>228</v>
      </c>
      <c r="X13">
        <v>53</v>
      </c>
      <c r="Y13">
        <v>0.23245614035087719</v>
      </c>
    </row>
    <row r="14" spans="1:25" x14ac:dyDescent="0.25">
      <c r="A14" s="38">
        <f>+COUNTIF($B$1:B14,ESTADISTICAS!B$9)</f>
        <v>0</v>
      </c>
      <c r="B14">
        <v>5</v>
      </c>
      <c r="C14" s="130">
        <v>5044</v>
      </c>
      <c r="D14" t="s">
        <v>1241</v>
      </c>
      <c r="E14" s="201">
        <v>48</v>
      </c>
      <c r="F14" s="201">
        <v>7</v>
      </c>
      <c r="G14" s="132">
        <v>0.14583333333333334</v>
      </c>
      <c r="H14" s="201">
        <v>57</v>
      </c>
      <c r="I14" s="201">
        <v>15</v>
      </c>
      <c r="J14" s="132">
        <v>0.26315789473684209</v>
      </c>
      <c r="K14" s="201">
        <v>50</v>
      </c>
      <c r="L14" s="201">
        <v>15</v>
      </c>
      <c r="M14" s="132">
        <v>0.3</v>
      </c>
      <c r="N14" s="201">
        <v>33</v>
      </c>
      <c r="O14" s="201">
        <v>11</v>
      </c>
      <c r="P14" s="132">
        <v>0.33333333333333331</v>
      </c>
      <c r="Q14" s="201">
        <v>38</v>
      </c>
      <c r="R14" s="201">
        <v>10</v>
      </c>
      <c r="S14" s="132">
        <v>0.26315789473684209</v>
      </c>
      <c r="T14" s="201">
        <v>46</v>
      </c>
      <c r="U14" s="201">
        <v>16</v>
      </c>
      <c r="V14" s="132">
        <v>0.34782608695652173</v>
      </c>
      <c r="W14">
        <v>53</v>
      </c>
      <c r="X14">
        <v>14</v>
      </c>
      <c r="Y14">
        <v>0.26415094339622641</v>
      </c>
    </row>
    <row r="15" spans="1:25" x14ac:dyDescent="0.25">
      <c r="A15" s="38">
        <f>+COUNTIF($B$1:B15,ESTADISTICAS!B$9)</f>
        <v>0</v>
      </c>
      <c r="B15">
        <v>5</v>
      </c>
      <c r="C15" s="130">
        <v>5045</v>
      </c>
      <c r="D15" t="s">
        <v>1242</v>
      </c>
      <c r="E15" s="201">
        <v>1180</v>
      </c>
      <c r="F15" s="201">
        <v>534</v>
      </c>
      <c r="G15" s="132">
        <v>0.45254237288135596</v>
      </c>
      <c r="H15" s="201">
        <v>1217</v>
      </c>
      <c r="I15" s="201">
        <v>520</v>
      </c>
      <c r="J15" s="132">
        <v>0.42728019720624488</v>
      </c>
      <c r="K15" s="201">
        <v>1278</v>
      </c>
      <c r="L15" s="201">
        <v>624</v>
      </c>
      <c r="M15" s="132">
        <v>0.48826291079812206</v>
      </c>
      <c r="N15" s="201">
        <v>1414</v>
      </c>
      <c r="O15" s="201">
        <v>640</v>
      </c>
      <c r="P15" s="132">
        <v>0.45261669024045259</v>
      </c>
      <c r="Q15" s="201">
        <v>1236</v>
      </c>
      <c r="R15" s="201">
        <v>528</v>
      </c>
      <c r="S15" s="132">
        <v>0.42718446601941745</v>
      </c>
      <c r="T15" s="201">
        <v>1317</v>
      </c>
      <c r="U15" s="201">
        <v>501</v>
      </c>
      <c r="V15" s="132">
        <v>0.38041002277904329</v>
      </c>
      <c r="W15">
        <v>1418</v>
      </c>
      <c r="X15">
        <v>553</v>
      </c>
      <c r="Y15">
        <v>0.38998589562764457</v>
      </c>
    </row>
    <row r="16" spans="1:25" x14ac:dyDescent="0.25">
      <c r="A16" s="38">
        <f>+COUNTIF($B$1:B16,ESTADISTICAS!B$9)</f>
        <v>0</v>
      </c>
      <c r="B16">
        <v>5</v>
      </c>
      <c r="C16" s="130">
        <v>5051</v>
      </c>
      <c r="D16" t="s">
        <v>2394</v>
      </c>
      <c r="E16" s="201">
        <v>368</v>
      </c>
      <c r="F16" s="201">
        <v>63</v>
      </c>
      <c r="G16" s="132">
        <v>0.17119565217391305</v>
      </c>
      <c r="H16" s="201">
        <v>316</v>
      </c>
      <c r="I16" s="201">
        <v>64</v>
      </c>
      <c r="J16" s="132">
        <v>0.20253164556962025</v>
      </c>
      <c r="K16" s="201">
        <v>456</v>
      </c>
      <c r="L16" s="201">
        <v>71</v>
      </c>
      <c r="M16" s="132">
        <v>0.15570175438596492</v>
      </c>
      <c r="N16" s="201">
        <v>441</v>
      </c>
      <c r="O16" s="201">
        <v>63</v>
      </c>
      <c r="P16" s="132">
        <v>0.14285714285714285</v>
      </c>
      <c r="Q16" s="201">
        <v>471</v>
      </c>
      <c r="R16" s="201">
        <v>76</v>
      </c>
      <c r="S16" s="132">
        <v>0.16135881104033969</v>
      </c>
      <c r="T16" s="201">
        <v>422</v>
      </c>
      <c r="U16" s="201">
        <v>78</v>
      </c>
      <c r="V16" s="132">
        <v>0.18483412322274881</v>
      </c>
      <c r="W16">
        <v>412</v>
      </c>
      <c r="X16">
        <v>77</v>
      </c>
      <c r="Y16">
        <v>0.18689320388349515</v>
      </c>
    </row>
    <row r="17" spans="1:25" x14ac:dyDescent="0.25">
      <c r="A17" s="38">
        <f>+COUNTIF($B$1:B17,ESTADISTICAS!B$9)</f>
        <v>0</v>
      </c>
      <c r="B17">
        <v>5</v>
      </c>
      <c r="C17" s="130">
        <v>5055</v>
      </c>
      <c r="D17" t="s">
        <v>1243</v>
      </c>
      <c r="E17" s="201">
        <v>62</v>
      </c>
      <c r="F17" s="201">
        <v>6</v>
      </c>
      <c r="G17" s="132">
        <v>9.6774193548387094E-2</v>
      </c>
      <c r="H17" s="201">
        <v>74</v>
      </c>
      <c r="I17" s="201">
        <v>23</v>
      </c>
      <c r="J17" s="132">
        <v>0.3108108108108108</v>
      </c>
      <c r="K17" s="201">
        <v>52</v>
      </c>
      <c r="L17" s="201">
        <v>12</v>
      </c>
      <c r="M17" s="132">
        <v>0.23076923076923078</v>
      </c>
      <c r="N17" s="201">
        <v>55</v>
      </c>
      <c r="O17" s="201">
        <v>9</v>
      </c>
      <c r="P17" s="132">
        <v>0.16363636363636364</v>
      </c>
      <c r="Q17" s="201">
        <v>50</v>
      </c>
      <c r="R17" s="201">
        <v>9</v>
      </c>
      <c r="S17" s="132">
        <v>0.18</v>
      </c>
      <c r="T17" s="201">
        <v>57</v>
      </c>
      <c r="U17" s="201">
        <v>3</v>
      </c>
      <c r="V17" s="132">
        <v>5.2631578947368418E-2</v>
      </c>
      <c r="W17">
        <v>72</v>
      </c>
      <c r="X17">
        <v>12</v>
      </c>
      <c r="Y17">
        <v>0.16666666666666666</v>
      </c>
    </row>
    <row r="18" spans="1:25" x14ac:dyDescent="0.25">
      <c r="A18" s="38">
        <f>+COUNTIF($B$1:B18,ESTADISTICAS!B$9)</f>
        <v>0</v>
      </c>
      <c r="B18">
        <v>5</v>
      </c>
      <c r="C18" s="130">
        <v>5059</v>
      </c>
      <c r="D18" t="s">
        <v>1244</v>
      </c>
      <c r="E18" s="201">
        <v>50</v>
      </c>
      <c r="F18" s="201">
        <v>15</v>
      </c>
      <c r="G18" s="132">
        <v>0.3</v>
      </c>
      <c r="H18" s="201">
        <v>39</v>
      </c>
      <c r="I18" s="201">
        <v>11</v>
      </c>
      <c r="J18" s="132">
        <v>0.28205128205128205</v>
      </c>
      <c r="K18" s="201">
        <v>40</v>
      </c>
      <c r="L18" s="201">
        <v>7</v>
      </c>
      <c r="M18" s="132">
        <v>0.17499999999999999</v>
      </c>
      <c r="N18" s="201">
        <v>24</v>
      </c>
      <c r="O18" s="201">
        <v>8</v>
      </c>
      <c r="P18" s="132">
        <v>0.33333333333333331</v>
      </c>
      <c r="Q18" s="201">
        <v>30</v>
      </c>
      <c r="R18" s="201">
        <v>4</v>
      </c>
      <c r="S18" s="132">
        <v>0.13333333333333333</v>
      </c>
      <c r="T18" s="201">
        <v>34</v>
      </c>
      <c r="U18" s="201">
        <v>6</v>
      </c>
      <c r="V18" s="132">
        <v>0.17647058823529413</v>
      </c>
      <c r="W18">
        <v>28</v>
      </c>
      <c r="X18">
        <v>4</v>
      </c>
      <c r="Y18">
        <v>0.14285714285714285</v>
      </c>
    </row>
    <row r="19" spans="1:25" x14ac:dyDescent="0.25">
      <c r="A19" s="38">
        <f>+COUNTIF($B$1:B19,ESTADISTICAS!B$9)</f>
        <v>0</v>
      </c>
      <c r="B19">
        <v>5</v>
      </c>
      <c r="C19" s="130">
        <v>5079</v>
      </c>
      <c r="D19" t="s">
        <v>1245</v>
      </c>
      <c r="E19" s="201">
        <v>472</v>
      </c>
      <c r="F19" s="201">
        <v>110</v>
      </c>
      <c r="G19" s="132">
        <v>0.23305084745762711</v>
      </c>
      <c r="H19" s="201">
        <v>480</v>
      </c>
      <c r="I19" s="201">
        <v>122</v>
      </c>
      <c r="J19" s="132">
        <v>0.25416666666666665</v>
      </c>
      <c r="K19" s="201">
        <v>541</v>
      </c>
      <c r="L19" s="201">
        <v>140</v>
      </c>
      <c r="M19" s="132">
        <v>0.25878003696857671</v>
      </c>
      <c r="N19" s="201">
        <v>470</v>
      </c>
      <c r="O19" s="201">
        <v>95</v>
      </c>
      <c r="P19" s="132">
        <v>0.20212765957446807</v>
      </c>
      <c r="Q19" s="201">
        <v>460</v>
      </c>
      <c r="R19" s="201">
        <v>110</v>
      </c>
      <c r="S19" s="132">
        <v>0.2391304347826087</v>
      </c>
      <c r="T19" s="201">
        <v>465</v>
      </c>
      <c r="U19" s="201">
        <v>104</v>
      </c>
      <c r="V19" s="132">
        <v>0.22365591397849463</v>
      </c>
      <c r="W19">
        <v>430</v>
      </c>
      <c r="X19">
        <v>114</v>
      </c>
      <c r="Y19">
        <v>0.26511627906976742</v>
      </c>
    </row>
    <row r="20" spans="1:25" x14ac:dyDescent="0.25">
      <c r="A20" s="38">
        <f>+COUNTIF($B$1:B20,ESTADISTICAS!B$9)</f>
        <v>0</v>
      </c>
      <c r="B20">
        <v>5</v>
      </c>
      <c r="C20" s="130">
        <v>5086</v>
      </c>
      <c r="D20" t="s">
        <v>1246</v>
      </c>
      <c r="E20" s="201">
        <v>57</v>
      </c>
      <c r="F20" s="201">
        <v>5</v>
      </c>
      <c r="G20" s="132">
        <v>8.771929824561403E-2</v>
      </c>
      <c r="H20" s="201">
        <v>61</v>
      </c>
      <c r="I20" s="201">
        <v>10</v>
      </c>
      <c r="J20" s="132">
        <v>0.16393442622950818</v>
      </c>
      <c r="K20" s="201">
        <v>64</v>
      </c>
      <c r="L20" s="201">
        <v>13</v>
      </c>
      <c r="M20" s="132">
        <v>0.203125</v>
      </c>
      <c r="N20" s="201">
        <v>68</v>
      </c>
      <c r="O20" s="201">
        <v>12</v>
      </c>
      <c r="P20" s="132">
        <v>0.17647058823529413</v>
      </c>
      <c r="Q20" s="201">
        <v>78</v>
      </c>
      <c r="R20" s="201">
        <v>10</v>
      </c>
      <c r="S20" s="132">
        <v>0.12820512820512819</v>
      </c>
      <c r="T20" s="201">
        <v>79</v>
      </c>
      <c r="U20" s="201">
        <v>17</v>
      </c>
      <c r="V20" s="132">
        <v>0.21518987341772153</v>
      </c>
      <c r="W20">
        <v>101</v>
      </c>
      <c r="X20">
        <v>17</v>
      </c>
      <c r="Y20">
        <v>0.16831683168316833</v>
      </c>
    </row>
    <row r="21" spans="1:25" x14ac:dyDescent="0.25">
      <c r="A21" s="38">
        <f>+COUNTIF($B$1:B21,ESTADISTICAS!B$9)</f>
        <v>0</v>
      </c>
      <c r="B21">
        <v>5</v>
      </c>
      <c r="C21" s="130">
        <v>5088</v>
      </c>
      <c r="D21" t="s">
        <v>1247</v>
      </c>
      <c r="E21" s="201">
        <v>3732</v>
      </c>
      <c r="F21" s="201">
        <v>1349</v>
      </c>
      <c r="G21" s="132">
        <v>0.36146838156484457</v>
      </c>
      <c r="H21" s="201">
        <v>3774</v>
      </c>
      <c r="I21" s="201">
        <v>1393</v>
      </c>
      <c r="J21" s="132">
        <v>0.36910439851616322</v>
      </c>
      <c r="K21" s="201">
        <v>3974</v>
      </c>
      <c r="L21" s="201">
        <v>1780</v>
      </c>
      <c r="M21" s="132">
        <v>0.44791142425767488</v>
      </c>
      <c r="N21" s="201">
        <v>3899</v>
      </c>
      <c r="O21" s="201">
        <v>1585</v>
      </c>
      <c r="P21" s="132">
        <v>0.40651449089510133</v>
      </c>
      <c r="Q21" s="201">
        <v>3789</v>
      </c>
      <c r="R21" s="201">
        <v>1670</v>
      </c>
      <c r="S21" s="132">
        <v>0.44074953813671153</v>
      </c>
      <c r="T21" s="201">
        <v>3745</v>
      </c>
      <c r="U21" s="201">
        <v>1712</v>
      </c>
      <c r="V21" s="132">
        <v>0.45714285714285713</v>
      </c>
      <c r="W21">
        <v>4065</v>
      </c>
      <c r="X21">
        <v>1758</v>
      </c>
      <c r="Y21">
        <v>0.43247232472324726</v>
      </c>
    </row>
    <row r="22" spans="1:25" x14ac:dyDescent="0.25">
      <c r="A22" s="38">
        <f>+COUNTIF($B$1:B22,ESTADISTICAS!B$9)</f>
        <v>0</v>
      </c>
      <c r="B22">
        <v>5</v>
      </c>
      <c r="C22" s="130">
        <v>5091</v>
      </c>
      <c r="D22" t="s">
        <v>1248</v>
      </c>
      <c r="E22" s="201">
        <v>87</v>
      </c>
      <c r="F22" s="201">
        <v>27</v>
      </c>
      <c r="G22" s="132">
        <v>0.31034482758620691</v>
      </c>
      <c r="H22" s="201">
        <v>53</v>
      </c>
      <c r="I22" s="201">
        <v>8</v>
      </c>
      <c r="J22" s="132">
        <v>0.15094339622641509</v>
      </c>
      <c r="K22" s="201">
        <v>74</v>
      </c>
      <c r="L22" s="201">
        <v>20</v>
      </c>
      <c r="M22" s="132">
        <v>0.27027027027027029</v>
      </c>
      <c r="N22" s="201">
        <v>82</v>
      </c>
      <c r="O22" s="201">
        <v>32</v>
      </c>
      <c r="P22" s="132">
        <v>0.3902439024390244</v>
      </c>
      <c r="Q22" s="201">
        <v>33</v>
      </c>
      <c r="R22" s="201">
        <v>14</v>
      </c>
      <c r="S22" s="132">
        <v>0.42424242424242425</v>
      </c>
      <c r="T22" s="201">
        <v>63</v>
      </c>
      <c r="U22" s="201">
        <v>8</v>
      </c>
      <c r="V22" s="132">
        <v>0.12698412698412698</v>
      </c>
      <c r="W22">
        <v>49</v>
      </c>
      <c r="X22">
        <v>7</v>
      </c>
      <c r="Y22">
        <v>0.14285714285714285</v>
      </c>
    </row>
    <row r="23" spans="1:25" x14ac:dyDescent="0.25">
      <c r="A23" s="38">
        <f>+COUNTIF($B$1:B23,ESTADISTICAS!B$9)</f>
        <v>0</v>
      </c>
      <c r="B23">
        <v>5</v>
      </c>
      <c r="C23" s="130">
        <v>5093</v>
      </c>
      <c r="D23" t="s">
        <v>1249</v>
      </c>
      <c r="E23" s="201">
        <v>149</v>
      </c>
      <c r="F23" s="201">
        <v>30</v>
      </c>
      <c r="G23" s="132">
        <v>0.20134228187919462</v>
      </c>
      <c r="H23" s="201">
        <v>172</v>
      </c>
      <c r="I23" s="201">
        <v>23</v>
      </c>
      <c r="J23" s="132">
        <v>0.13372093023255813</v>
      </c>
      <c r="K23" s="201">
        <v>208</v>
      </c>
      <c r="L23" s="201">
        <v>8</v>
      </c>
      <c r="M23" s="132">
        <v>3.8461538461538464E-2</v>
      </c>
      <c r="N23" s="201">
        <v>148</v>
      </c>
      <c r="O23" s="201">
        <v>23</v>
      </c>
      <c r="P23" s="132">
        <v>0.1554054054054054</v>
      </c>
      <c r="Q23" s="201">
        <v>162</v>
      </c>
      <c r="R23" s="201">
        <v>20</v>
      </c>
      <c r="S23" s="132">
        <v>0.12345679012345678</v>
      </c>
      <c r="T23" s="201">
        <v>183</v>
      </c>
      <c r="U23" s="201">
        <v>28</v>
      </c>
      <c r="V23" s="132">
        <v>0.15300546448087432</v>
      </c>
      <c r="W23">
        <v>147</v>
      </c>
      <c r="X23">
        <v>22</v>
      </c>
      <c r="Y23">
        <v>0.14965986394557823</v>
      </c>
    </row>
    <row r="24" spans="1:25" x14ac:dyDescent="0.25">
      <c r="A24" s="38">
        <f>+COUNTIF($B$1:B24,ESTADISTICAS!B$9)</f>
        <v>0</v>
      </c>
      <c r="B24">
        <v>5</v>
      </c>
      <c r="C24" s="130">
        <v>5101</v>
      </c>
      <c r="D24" t="s">
        <v>1250</v>
      </c>
      <c r="E24" s="201">
        <v>186</v>
      </c>
      <c r="F24" s="201">
        <v>56</v>
      </c>
      <c r="G24" s="132">
        <v>0.30107526881720431</v>
      </c>
      <c r="H24" s="201">
        <v>215</v>
      </c>
      <c r="I24" s="201">
        <v>69</v>
      </c>
      <c r="J24" s="132">
        <v>0.32093023255813952</v>
      </c>
      <c r="K24" s="201">
        <v>198</v>
      </c>
      <c r="L24" s="201">
        <v>64</v>
      </c>
      <c r="M24" s="132">
        <v>0.32323232323232326</v>
      </c>
      <c r="N24" s="201">
        <v>205</v>
      </c>
      <c r="O24" s="201">
        <v>61</v>
      </c>
      <c r="P24" s="132">
        <v>0.29756097560975608</v>
      </c>
      <c r="Q24" s="201">
        <v>184</v>
      </c>
      <c r="R24" s="201">
        <v>48</v>
      </c>
      <c r="S24" s="132">
        <v>0.2608695652173913</v>
      </c>
      <c r="T24" s="201">
        <v>192</v>
      </c>
      <c r="U24" s="201">
        <v>43</v>
      </c>
      <c r="V24" s="132">
        <v>0.22395833333333334</v>
      </c>
      <c r="W24">
        <v>191</v>
      </c>
      <c r="X24">
        <v>50</v>
      </c>
      <c r="Y24">
        <v>0.26178010471204188</v>
      </c>
    </row>
    <row r="25" spans="1:25" x14ac:dyDescent="0.25">
      <c r="A25" s="38">
        <f>+COUNTIF($B$1:B25,ESTADISTICAS!B$9)</f>
        <v>0</v>
      </c>
      <c r="B25">
        <v>5</v>
      </c>
      <c r="C25" s="130">
        <v>5107</v>
      </c>
      <c r="D25" t="s">
        <v>1251</v>
      </c>
      <c r="E25" s="201">
        <v>69</v>
      </c>
      <c r="F25" s="201">
        <v>6</v>
      </c>
      <c r="G25" s="132">
        <v>8.6956521739130432E-2</v>
      </c>
      <c r="H25" s="201">
        <v>40</v>
      </c>
      <c r="I25" s="201">
        <v>4</v>
      </c>
      <c r="J25" s="132">
        <v>0.1</v>
      </c>
      <c r="K25" s="201">
        <v>47</v>
      </c>
      <c r="L25" s="201">
        <v>12</v>
      </c>
      <c r="M25" s="132">
        <v>0.25531914893617019</v>
      </c>
      <c r="N25" s="201">
        <v>32</v>
      </c>
      <c r="O25" s="201">
        <v>5</v>
      </c>
      <c r="P25" s="132">
        <v>0.15625</v>
      </c>
      <c r="Q25" s="201">
        <v>35</v>
      </c>
      <c r="R25" s="201">
        <v>3</v>
      </c>
      <c r="S25" s="132">
        <v>8.5714285714285715E-2</v>
      </c>
      <c r="T25" s="201">
        <v>50</v>
      </c>
      <c r="U25" s="201">
        <v>9</v>
      </c>
      <c r="V25" s="132">
        <v>0.18</v>
      </c>
      <c r="W25">
        <v>47</v>
      </c>
      <c r="X25">
        <v>13</v>
      </c>
      <c r="Y25">
        <v>0.27659574468085107</v>
      </c>
    </row>
    <row r="26" spans="1:25" x14ac:dyDescent="0.25">
      <c r="A26" s="38">
        <f>+COUNTIF($B$1:B26,ESTADISTICAS!B$9)</f>
        <v>0</v>
      </c>
      <c r="B26">
        <v>5</v>
      </c>
      <c r="C26" s="130">
        <v>5113</v>
      </c>
      <c r="D26" t="s">
        <v>1252</v>
      </c>
      <c r="E26" s="201">
        <v>60</v>
      </c>
      <c r="F26" s="201">
        <v>11</v>
      </c>
      <c r="G26" s="132">
        <v>0.18333333333333332</v>
      </c>
      <c r="H26" s="201">
        <v>67</v>
      </c>
      <c r="I26" s="201">
        <v>8</v>
      </c>
      <c r="J26" s="132">
        <v>0.11940298507462686</v>
      </c>
      <c r="K26" s="201">
        <v>42</v>
      </c>
      <c r="L26" s="201">
        <v>16</v>
      </c>
      <c r="M26" s="132">
        <v>0.38095238095238093</v>
      </c>
      <c r="N26" s="201">
        <v>63</v>
      </c>
      <c r="O26" s="201">
        <v>22</v>
      </c>
      <c r="P26" s="132">
        <v>0.34920634920634919</v>
      </c>
      <c r="Q26" s="201">
        <v>60</v>
      </c>
      <c r="R26" s="201">
        <v>20</v>
      </c>
      <c r="S26" s="132">
        <v>0.33333333333333331</v>
      </c>
      <c r="T26" s="201">
        <v>61</v>
      </c>
      <c r="U26" s="201">
        <v>15</v>
      </c>
      <c r="V26" s="132">
        <v>0.24590163934426229</v>
      </c>
      <c r="W26">
        <v>60</v>
      </c>
      <c r="X26">
        <v>13</v>
      </c>
      <c r="Y26">
        <v>0.21666666666666667</v>
      </c>
    </row>
    <row r="27" spans="1:25" x14ac:dyDescent="0.25">
      <c r="A27" s="38">
        <f>+COUNTIF($B$1:B27,ESTADISTICAS!B$9)</f>
        <v>0</v>
      </c>
      <c r="B27">
        <v>5</v>
      </c>
      <c r="C27" s="130">
        <v>5120</v>
      </c>
      <c r="D27" t="s">
        <v>1253</v>
      </c>
      <c r="E27" s="201">
        <v>197</v>
      </c>
      <c r="F27" s="201">
        <v>31</v>
      </c>
      <c r="G27" s="132">
        <v>0.15736040609137056</v>
      </c>
      <c r="H27" s="201">
        <v>190</v>
      </c>
      <c r="I27" s="201">
        <v>29</v>
      </c>
      <c r="J27" s="132">
        <v>0.15263157894736842</v>
      </c>
      <c r="K27" s="201">
        <v>183</v>
      </c>
      <c r="L27" s="201">
        <v>42</v>
      </c>
      <c r="M27" s="132">
        <v>0.22950819672131148</v>
      </c>
      <c r="N27" s="201">
        <v>193</v>
      </c>
      <c r="O27" s="201">
        <v>47</v>
      </c>
      <c r="P27" s="132">
        <v>0.24352331606217617</v>
      </c>
      <c r="Q27" s="201">
        <v>188</v>
      </c>
      <c r="R27" s="201">
        <v>63</v>
      </c>
      <c r="S27" s="132">
        <v>0.33510638297872342</v>
      </c>
      <c r="T27" s="201">
        <v>212</v>
      </c>
      <c r="U27" s="201">
        <v>81</v>
      </c>
      <c r="V27" s="132">
        <v>0.38207547169811323</v>
      </c>
      <c r="W27">
        <v>235</v>
      </c>
      <c r="X27">
        <v>49</v>
      </c>
      <c r="Y27">
        <v>0.20851063829787234</v>
      </c>
    </row>
    <row r="28" spans="1:25" x14ac:dyDescent="0.25">
      <c r="A28" s="38">
        <f>+COUNTIF($B$1:B28,ESTADISTICAS!B$9)</f>
        <v>0</v>
      </c>
      <c r="B28">
        <v>5</v>
      </c>
      <c r="C28" s="130">
        <v>5125</v>
      </c>
      <c r="D28" t="s">
        <v>1254</v>
      </c>
      <c r="E28" s="201">
        <v>36</v>
      </c>
      <c r="F28" s="201">
        <v>8</v>
      </c>
      <c r="G28" s="132">
        <v>0.22222222222222221</v>
      </c>
      <c r="H28" s="201">
        <v>56</v>
      </c>
      <c r="I28" s="201">
        <v>13</v>
      </c>
      <c r="J28" s="132">
        <v>0.23214285714285715</v>
      </c>
      <c r="K28" s="201">
        <v>44</v>
      </c>
      <c r="L28" s="201">
        <v>8</v>
      </c>
      <c r="M28" s="132">
        <v>0.18181818181818182</v>
      </c>
      <c r="N28" s="201">
        <v>49</v>
      </c>
      <c r="O28" s="201">
        <v>15</v>
      </c>
      <c r="P28" s="132">
        <v>0.30612244897959184</v>
      </c>
      <c r="Q28" s="201">
        <v>54</v>
      </c>
      <c r="R28" s="201">
        <v>5</v>
      </c>
      <c r="S28" s="132">
        <v>9.2592592592592587E-2</v>
      </c>
      <c r="T28" s="201">
        <v>68</v>
      </c>
      <c r="U28" s="201">
        <v>17</v>
      </c>
      <c r="V28" s="132">
        <v>0.25</v>
      </c>
      <c r="W28">
        <v>77</v>
      </c>
      <c r="X28">
        <v>19</v>
      </c>
      <c r="Y28">
        <v>0.24675324675324675</v>
      </c>
    </row>
    <row r="29" spans="1:25" x14ac:dyDescent="0.25">
      <c r="A29" s="38">
        <f>+COUNTIF($B$1:B29,ESTADISTICAS!B$9)</f>
        <v>0</v>
      </c>
      <c r="B29">
        <v>5</v>
      </c>
      <c r="C29" s="130">
        <v>5129</v>
      </c>
      <c r="D29" t="s">
        <v>1255</v>
      </c>
      <c r="E29" s="201">
        <v>703</v>
      </c>
      <c r="F29" s="201">
        <v>264</v>
      </c>
      <c r="G29" s="132">
        <v>0.37553342816500712</v>
      </c>
      <c r="H29" s="201">
        <v>778</v>
      </c>
      <c r="I29" s="201">
        <v>286</v>
      </c>
      <c r="J29" s="132">
        <v>0.36760925449871468</v>
      </c>
      <c r="K29" s="201">
        <v>725</v>
      </c>
      <c r="L29" s="201">
        <v>307</v>
      </c>
      <c r="M29" s="132">
        <v>0.42344827586206896</v>
      </c>
      <c r="N29" s="201">
        <v>675</v>
      </c>
      <c r="O29" s="201">
        <v>310</v>
      </c>
      <c r="P29" s="132">
        <v>0.45925925925925926</v>
      </c>
      <c r="Q29" s="201">
        <v>806</v>
      </c>
      <c r="R29" s="201">
        <v>402</v>
      </c>
      <c r="S29" s="132">
        <v>0.4987593052109181</v>
      </c>
      <c r="T29" s="201">
        <v>605</v>
      </c>
      <c r="U29" s="201">
        <v>292</v>
      </c>
      <c r="V29" s="132">
        <v>0.48264462809917358</v>
      </c>
      <c r="W29">
        <v>686</v>
      </c>
      <c r="X29">
        <v>321</v>
      </c>
      <c r="Y29">
        <v>0.46793002915451892</v>
      </c>
    </row>
    <row r="30" spans="1:25" x14ac:dyDescent="0.25">
      <c r="A30" s="38">
        <f>+COUNTIF($B$1:B30,ESTADISTICAS!B$9)</f>
        <v>0</v>
      </c>
      <c r="B30">
        <v>5</v>
      </c>
      <c r="C30" s="130">
        <v>5134</v>
      </c>
      <c r="D30" t="s">
        <v>1256</v>
      </c>
      <c r="E30" s="201">
        <v>68</v>
      </c>
      <c r="F30" s="201">
        <v>6</v>
      </c>
      <c r="G30" s="132">
        <v>8.8235294117647065E-2</v>
      </c>
      <c r="H30" s="201">
        <v>57</v>
      </c>
      <c r="I30" s="201">
        <v>5</v>
      </c>
      <c r="J30" s="132">
        <v>8.771929824561403E-2</v>
      </c>
      <c r="K30" s="201">
        <v>41</v>
      </c>
      <c r="L30" s="201">
        <v>9</v>
      </c>
      <c r="M30" s="132">
        <v>0.21951219512195122</v>
      </c>
      <c r="N30" s="201">
        <v>39</v>
      </c>
      <c r="O30" s="201">
        <v>5</v>
      </c>
      <c r="P30" s="132">
        <v>0.12820512820512819</v>
      </c>
      <c r="Q30" s="201">
        <v>39</v>
      </c>
      <c r="R30" s="201">
        <v>3</v>
      </c>
      <c r="S30" s="132">
        <v>7.6923076923076927E-2</v>
      </c>
      <c r="T30" s="201">
        <v>41</v>
      </c>
      <c r="U30" s="201">
        <v>12</v>
      </c>
      <c r="V30" s="132">
        <v>0.29268292682926828</v>
      </c>
      <c r="W30">
        <v>63</v>
      </c>
      <c r="X30">
        <v>2</v>
      </c>
      <c r="Y30">
        <v>3.1746031746031744E-2</v>
      </c>
    </row>
    <row r="31" spans="1:25" x14ac:dyDescent="0.25">
      <c r="A31" s="38">
        <f>+COUNTIF($B$1:B31,ESTADISTICAS!B$9)</f>
        <v>0</v>
      </c>
      <c r="B31">
        <v>5</v>
      </c>
      <c r="C31" s="130">
        <v>5138</v>
      </c>
      <c r="D31" t="s">
        <v>1257</v>
      </c>
      <c r="E31" s="201">
        <v>174</v>
      </c>
      <c r="F31" s="201">
        <v>40</v>
      </c>
      <c r="G31" s="132">
        <v>0.22988505747126436</v>
      </c>
      <c r="H31" s="201">
        <v>180</v>
      </c>
      <c r="I31" s="201">
        <v>37</v>
      </c>
      <c r="J31" s="132">
        <v>0.20555555555555555</v>
      </c>
      <c r="K31" s="201">
        <v>192</v>
      </c>
      <c r="L31" s="201">
        <v>41</v>
      </c>
      <c r="M31" s="132">
        <v>0.21354166666666666</v>
      </c>
      <c r="N31" s="201">
        <v>182</v>
      </c>
      <c r="O31" s="201">
        <v>30</v>
      </c>
      <c r="P31" s="132">
        <v>0.16483516483516483</v>
      </c>
      <c r="Q31" s="201">
        <v>149</v>
      </c>
      <c r="R31" s="201">
        <v>27</v>
      </c>
      <c r="S31" s="132">
        <v>0.18120805369127516</v>
      </c>
      <c r="T31" s="201">
        <v>137</v>
      </c>
      <c r="U31" s="201">
        <v>24</v>
      </c>
      <c r="V31" s="132">
        <v>0.17518248175182483</v>
      </c>
      <c r="W31">
        <v>166</v>
      </c>
      <c r="X31">
        <v>22</v>
      </c>
      <c r="Y31">
        <v>0.13253012048192772</v>
      </c>
    </row>
    <row r="32" spans="1:25" x14ac:dyDescent="0.25">
      <c r="A32" s="38">
        <f>+COUNTIF($B$1:B32,ESTADISTICAS!B$9)</f>
        <v>0</v>
      </c>
      <c r="B32">
        <v>5</v>
      </c>
      <c r="C32" s="130">
        <v>5142</v>
      </c>
      <c r="D32" t="s">
        <v>1258</v>
      </c>
      <c r="E32" s="201">
        <v>60</v>
      </c>
      <c r="F32" s="201">
        <v>10</v>
      </c>
      <c r="G32" s="132">
        <v>0.16666666666666666</v>
      </c>
      <c r="H32" s="201">
        <v>59</v>
      </c>
      <c r="I32" s="201">
        <v>7</v>
      </c>
      <c r="J32" s="132">
        <v>0.11864406779661017</v>
      </c>
      <c r="K32" s="201">
        <v>34</v>
      </c>
      <c r="L32" s="201">
        <v>8</v>
      </c>
      <c r="M32" s="132">
        <v>0.23529411764705882</v>
      </c>
      <c r="N32" s="201">
        <v>19</v>
      </c>
      <c r="O32" s="201">
        <v>8</v>
      </c>
      <c r="P32" s="132">
        <v>0.42105263157894735</v>
      </c>
      <c r="Q32" s="201">
        <v>23</v>
      </c>
      <c r="R32" s="201">
        <v>7</v>
      </c>
      <c r="S32" s="132">
        <v>0.30434782608695654</v>
      </c>
      <c r="T32" s="201">
        <v>32</v>
      </c>
      <c r="U32" s="201">
        <v>4</v>
      </c>
      <c r="V32" s="132">
        <v>0.125</v>
      </c>
      <c r="W32">
        <v>43</v>
      </c>
      <c r="X32">
        <v>5</v>
      </c>
      <c r="Y32">
        <v>0.11627906976744186</v>
      </c>
    </row>
    <row r="33" spans="1:25" x14ac:dyDescent="0.25">
      <c r="A33" s="38">
        <f>+COUNTIF($B$1:B33,ESTADISTICAS!B$9)</f>
        <v>0</v>
      </c>
      <c r="B33">
        <v>5</v>
      </c>
      <c r="C33" s="130">
        <v>5145</v>
      </c>
      <c r="D33" t="s">
        <v>1259</v>
      </c>
      <c r="E33" s="201">
        <v>66</v>
      </c>
      <c r="F33" s="201">
        <v>12</v>
      </c>
      <c r="G33" s="132">
        <v>0.18181818181818182</v>
      </c>
      <c r="H33" s="201">
        <v>45</v>
      </c>
      <c r="I33" s="201">
        <v>15</v>
      </c>
      <c r="J33" s="132">
        <v>0.33333333333333331</v>
      </c>
      <c r="K33" s="201">
        <v>45</v>
      </c>
      <c r="L33" s="201">
        <v>13</v>
      </c>
      <c r="M33" s="132">
        <v>0.28888888888888886</v>
      </c>
      <c r="N33" s="201">
        <v>39</v>
      </c>
      <c r="O33" s="201">
        <v>14</v>
      </c>
      <c r="P33" s="132">
        <v>0.35897435897435898</v>
      </c>
      <c r="Q33" s="201">
        <v>48</v>
      </c>
      <c r="R33" s="201">
        <v>11</v>
      </c>
      <c r="S33" s="132">
        <v>0.22916666666666666</v>
      </c>
      <c r="T33" s="201">
        <v>25</v>
      </c>
      <c r="U33" s="201">
        <v>8</v>
      </c>
      <c r="V33" s="132">
        <v>0.32</v>
      </c>
      <c r="W33">
        <v>40</v>
      </c>
      <c r="X33">
        <v>15</v>
      </c>
      <c r="Y33">
        <v>0.375</v>
      </c>
    </row>
    <row r="34" spans="1:25" x14ac:dyDescent="0.25">
      <c r="A34" s="38">
        <f>+COUNTIF($B$1:B34,ESTADISTICAS!B$9)</f>
        <v>0</v>
      </c>
      <c r="B34">
        <v>5</v>
      </c>
      <c r="C34" s="130">
        <v>5147</v>
      </c>
      <c r="D34" t="s">
        <v>1260</v>
      </c>
      <c r="E34" s="201">
        <v>368</v>
      </c>
      <c r="F34" s="201">
        <v>112</v>
      </c>
      <c r="G34" s="132">
        <v>0.30434782608695654</v>
      </c>
      <c r="H34" s="201">
        <v>458</v>
      </c>
      <c r="I34" s="201">
        <v>106</v>
      </c>
      <c r="J34" s="132">
        <v>0.23144104803493451</v>
      </c>
      <c r="K34" s="201">
        <v>430</v>
      </c>
      <c r="L34" s="201">
        <v>168</v>
      </c>
      <c r="M34" s="132">
        <v>0.39069767441860465</v>
      </c>
      <c r="N34" s="201">
        <v>487</v>
      </c>
      <c r="O34" s="201">
        <v>157</v>
      </c>
      <c r="P34" s="132">
        <v>0.32238193018480493</v>
      </c>
      <c r="Q34" s="201">
        <v>423</v>
      </c>
      <c r="R34" s="201">
        <v>162</v>
      </c>
      <c r="S34" s="132">
        <v>0.38297872340425532</v>
      </c>
      <c r="T34" s="201">
        <v>411</v>
      </c>
      <c r="U34" s="201">
        <v>142</v>
      </c>
      <c r="V34" s="132">
        <v>0.34549878345498786</v>
      </c>
      <c r="W34">
        <v>415</v>
      </c>
      <c r="X34">
        <v>139</v>
      </c>
      <c r="Y34">
        <v>0.33493975903614459</v>
      </c>
    </row>
    <row r="35" spans="1:25" x14ac:dyDescent="0.25">
      <c r="A35" s="38">
        <f>+COUNTIF($B$1:B35,ESTADISTICAS!B$9)</f>
        <v>0</v>
      </c>
      <c r="B35">
        <v>5</v>
      </c>
      <c r="C35" s="130">
        <v>5148</v>
      </c>
      <c r="D35" t="s">
        <v>1261</v>
      </c>
      <c r="E35" s="201">
        <v>583</v>
      </c>
      <c r="F35" s="201">
        <v>212</v>
      </c>
      <c r="G35" s="132">
        <v>0.36363636363636365</v>
      </c>
      <c r="H35" s="201">
        <v>507</v>
      </c>
      <c r="I35" s="201">
        <v>194</v>
      </c>
      <c r="J35" s="132">
        <v>0.38264299802761342</v>
      </c>
      <c r="K35" s="201">
        <v>517</v>
      </c>
      <c r="L35" s="201">
        <v>223</v>
      </c>
      <c r="M35" s="132">
        <v>0.43133462282398455</v>
      </c>
      <c r="N35" s="201">
        <v>454</v>
      </c>
      <c r="O35" s="201">
        <v>161</v>
      </c>
      <c r="P35" s="132">
        <v>0.35462555066079293</v>
      </c>
      <c r="Q35" s="201">
        <v>487</v>
      </c>
      <c r="R35" s="201">
        <v>225</v>
      </c>
      <c r="S35" s="132">
        <v>0.46201232032854211</v>
      </c>
      <c r="T35" s="201">
        <v>497</v>
      </c>
      <c r="U35" s="201">
        <v>199</v>
      </c>
      <c r="V35" s="132">
        <v>0.40040241448692154</v>
      </c>
      <c r="W35">
        <v>525</v>
      </c>
      <c r="X35">
        <v>160</v>
      </c>
      <c r="Y35">
        <v>0.30476190476190479</v>
      </c>
    </row>
    <row r="36" spans="1:25" x14ac:dyDescent="0.25">
      <c r="A36" s="38">
        <f>+COUNTIF($B$1:B36,ESTADISTICAS!B$9)</f>
        <v>0</v>
      </c>
      <c r="B36">
        <v>5</v>
      </c>
      <c r="C36" s="130">
        <v>5150</v>
      </c>
      <c r="D36" t="s">
        <v>1262</v>
      </c>
      <c r="E36" s="201">
        <v>29</v>
      </c>
      <c r="F36" s="201">
        <v>10</v>
      </c>
      <c r="G36" s="132">
        <v>0.34482758620689657</v>
      </c>
      <c r="H36" s="201">
        <v>33</v>
      </c>
      <c r="I36" s="201">
        <v>11</v>
      </c>
      <c r="J36" s="132">
        <v>0.33333333333333331</v>
      </c>
      <c r="K36" s="201">
        <v>37</v>
      </c>
      <c r="L36" s="201">
        <v>9</v>
      </c>
      <c r="M36" s="132">
        <v>0.24324324324324326</v>
      </c>
      <c r="N36" s="201">
        <v>53</v>
      </c>
      <c r="O36" s="201">
        <v>16</v>
      </c>
      <c r="P36" s="132">
        <v>0.30188679245283018</v>
      </c>
      <c r="Q36" s="201">
        <v>33</v>
      </c>
      <c r="R36" s="201">
        <v>9</v>
      </c>
      <c r="S36" s="132">
        <v>0.27272727272727271</v>
      </c>
      <c r="T36" s="201">
        <v>31</v>
      </c>
      <c r="U36" s="201">
        <v>9</v>
      </c>
      <c r="V36" s="132">
        <v>0.29032258064516131</v>
      </c>
      <c r="W36">
        <v>42</v>
      </c>
      <c r="X36">
        <v>10</v>
      </c>
      <c r="Y36">
        <v>0.23809523809523808</v>
      </c>
    </row>
    <row r="37" spans="1:25" x14ac:dyDescent="0.25">
      <c r="A37" s="38">
        <f>+COUNTIF($B$1:B37,ESTADISTICAS!B$9)</f>
        <v>0</v>
      </c>
      <c r="B37">
        <v>5</v>
      </c>
      <c r="C37" s="130">
        <v>5154</v>
      </c>
      <c r="D37" t="s">
        <v>1263</v>
      </c>
      <c r="E37" s="201">
        <v>777</v>
      </c>
      <c r="F37" s="201">
        <v>385</v>
      </c>
      <c r="G37" s="132">
        <v>0.49549549549549549</v>
      </c>
      <c r="H37" s="201">
        <v>753</v>
      </c>
      <c r="I37" s="201">
        <v>353</v>
      </c>
      <c r="J37" s="132">
        <v>0.46879150066401065</v>
      </c>
      <c r="K37" s="201">
        <v>882</v>
      </c>
      <c r="L37" s="201">
        <v>365</v>
      </c>
      <c r="M37" s="132">
        <v>0.41383219954648526</v>
      </c>
      <c r="N37" s="201">
        <v>966</v>
      </c>
      <c r="O37" s="201">
        <v>452</v>
      </c>
      <c r="P37" s="132">
        <v>0.46790890269151136</v>
      </c>
      <c r="Q37" s="201">
        <v>872</v>
      </c>
      <c r="R37" s="201">
        <v>397</v>
      </c>
      <c r="S37" s="132">
        <v>0.45527522935779818</v>
      </c>
      <c r="T37" s="201">
        <v>838</v>
      </c>
      <c r="U37" s="201">
        <v>453</v>
      </c>
      <c r="V37" s="132">
        <v>0.54057279236276845</v>
      </c>
      <c r="W37">
        <v>901</v>
      </c>
      <c r="X37">
        <v>385</v>
      </c>
      <c r="Y37">
        <v>0.42730299667036625</v>
      </c>
    </row>
    <row r="38" spans="1:25" x14ac:dyDescent="0.25">
      <c r="A38" s="38">
        <f>+COUNTIF($B$1:B38,ESTADISTICAS!B$9)</f>
        <v>0</v>
      </c>
      <c r="B38">
        <v>5</v>
      </c>
      <c r="C38" s="130">
        <v>5172</v>
      </c>
      <c r="D38" t="s">
        <v>1264</v>
      </c>
      <c r="E38" s="201">
        <v>575</v>
      </c>
      <c r="F38" s="201">
        <v>209</v>
      </c>
      <c r="G38" s="132">
        <v>0.3634782608695652</v>
      </c>
      <c r="H38" s="201">
        <v>577</v>
      </c>
      <c r="I38" s="201">
        <v>141</v>
      </c>
      <c r="J38" s="132">
        <v>0.24436741767764297</v>
      </c>
      <c r="K38" s="201">
        <v>648</v>
      </c>
      <c r="L38" s="201">
        <v>194</v>
      </c>
      <c r="M38" s="132">
        <v>0.29938271604938271</v>
      </c>
      <c r="N38" s="201">
        <v>621</v>
      </c>
      <c r="O38" s="201">
        <v>217</v>
      </c>
      <c r="P38" s="132">
        <v>0.34943639291465378</v>
      </c>
      <c r="Q38" s="201">
        <v>641</v>
      </c>
      <c r="R38" s="201">
        <v>212</v>
      </c>
      <c r="S38" s="132">
        <v>0.33073322932917315</v>
      </c>
      <c r="T38" s="201">
        <v>632</v>
      </c>
      <c r="U38" s="201">
        <v>209</v>
      </c>
      <c r="V38" s="132">
        <v>0.33069620253164556</v>
      </c>
      <c r="W38">
        <v>636</v>
      </c>
      <c r="X38">
        <v>208</v>
      </c>
      <c r="Y38">
        <v>0.32704402515723269</v>
      </c>
    </row>
    <row r="39" spans="1:25" x14ac:dyDescent="0.25">
      <c r="A39" s="38">
        <f>+COUNTIF($B$1:B39,ESTADISTICAS!B$9)</f>
        <v>0</v>
      </c>
      <c r="B39">
        <v>5</v>
      </c>
      <c r="C39" s="130">
        <v>5190</v>
      </c>
      <c r="D39" t="s">
        <v>1265</v>
      </c>
      <c r="E39" s="201">
        <v>134</v>
      </c>
      <c r="F39" s="201">
        <v>50</v>
      </c>
      <c r="G39" s="132">
        <v>0.37313432835820898</v>
      </c>
      <c r="H39" s="201">
        <v>99</v>
      </c>
      <c r="I39" s="201">
        <v>25</v>
      </c>
      <c r="J39" s="132">
        <v>0.25252525252525254</v>
      </c>
      <c r="K39" s="201">
        <v>113</v>
      </c>
      <c r="L39" s="201">
        <v>36</v>
      </c>
      <c r="M39" s="132">
        <v>0.31858407079646017</v>
      </c>
      <c r="N39" s="201">
        <v>117</v>
      </c>
      <c r="O39" s="201">
        <v>23</v>
      </c>
      <c r="P39" s="132">
        <v>0.19658119658119658</v>
      </c>
      <c r="Q39" s="201">
        <v>94</v>
      </c>
      <c r="R39" s="201">
        <v>33</v>
      </c>
      <c r="S39" s="132">
        <v>0.35106382978723405</v>
      </c>
      <c r="T39" s="201">
        <v>78</v>
      </c>
      <c r="U39" s="201">
        <v>30</v>
      </c>
      <c r="V39" s="132">
        <v>0.38461538461538464</v>
      </c>
      <c r="W39">
        <v>102</v>
      </c>
      <c r="X39">
        <v>32</v>
      </c>
      <c r="Y39">
        <v>0.31372549019607843</v>
      </c>
    </row>
    <row r="40" spans="1:25" x14ac:dyDescent="0.25">
      <c r="A40" s="38">
        <f>+COUNTIF($B$1:B40,ESTADISTICAS!B$9)</f>
        <v>0</v>
      </c>
      <c r="B40">
        <v>5</v>
      </c>
      <c r="C40" s="130">
        <v>5197</v>
      </c>
      <c r="D40" t="s">
        <v>2395</v>
      </c>
      <c r="E40" s="201">
        <v>165</v>
      </c>
      <c r="F40" s="201">
        <v>32</v>
      </c>
      <c r="G40" s="132">
        <v>0.19393939393939394</v>
      </c>
      <c r="H40" s="201">
        <v>153</v>
      </c>
      <c r="I40" s="201">
        <v>32</v>
      </c>
      <c r="J40" s="132">
        <v>0.20915032679738563</v>
      </c>
      <c r="K40" s="201">
        <v>131</v>
      </c>
      <c r="L40" s="201">
        <v>29</v>
      </c>
      <c r="M40" s="132">
        <v>0.22137404580152673</v>
      </c>
      <c r="N40" s="201">
        <v>135</v>
      </c>
      <c r="O40" s="201">
        <v>44</v>
      </c>
      <c r="P40" s="132">
        <v>0.32592592592592595</v>
      </c>
      <c r="Q40" s="201">
        <v>125</v>
      </c>
      <c r="R40" s="201">
        <v>36</v>
      </c>
      <c r="S40" s="132">
        <v>0.28799999999999998</v>
      </c>
      <c r="T40" s="201">
        <v>129</v>
      </c>
      <c r="U40" s="201">
        <v>38</v>
      </c>
      <c r="V40" s="132">
        <v>0.29457364341085274</v>
      </c>
      <c r="W40">
        <v>113</v>
      </c>
      <c r="X40">
        <v>23</v>
      </c>
      <c r="Y40">
        <v>0.20353982300884957</v>
      </c>
    </row>
    <row r="41" spans="1:25" x14ac:dyDescent="0.25">
      <c r="A41" s="38">
        <f>+COUNTIF($B$1:B41,ESTADISTICAS!B$9)</f>
        <v>0</v>
      </c>
      <c r="B41">
        <v>5</v>
      </c>
      <c r="C41" s="130">
        <v>5206</v>
      </c>
      <c r="D41" t="s">
        <v>1266</v>
      </c>
      <c r="E41" s="201">
        <v>64</v>
      </c>
      <c r="F41" s="201">
        <v>9</v>
      </c>
      <c r="G41" s="132">
        <v>0.140625</v>
      </c>
      <c r="H41" s="201">
        <v>73</v>
      </c>
      <c r="I41" s="201">
        <v>10</v>
      </c>
      <c r="J41" s="132">
        <v>0.13698630136986301</v>
      </c>
      <c r="K41" s="201">
        <v>21</v>
      </c>
      <c r="L41" s="201">
        <v>6</v>
      </c>
      <c r="M41" s="132">
        <v>0.2857142857142857</v>
      </c>
      <c r="N41" s="201">
        <v>17</v>
      </c>
      <c r="O41" s="201">
        <v>5</v>
      </c>
      <c r="P41" s="132">
        <v>0.29411764705882354</v>
      </c>
      <c r="Q41" s="201">
        <v>26</v>
      </c>
      <c r="R41" s="201">
        <v>8</v>
      </c>
      <c r="S41" s="132">
        <v>0.30769230769230771</v>
      </c>
      <c r="T41" s="201">
        <v>23</v>
      </c>
      <c r="U41" s="201">
        <v>10</v>
      </c>
      <c r="V41" s="132">
        <v>0.43478260869565216</v>
      </c>
      <c r="W41">
        <v>45</v>
      </c>
      <c r="X41">
        <v>15</v>
      </c>
      <c r="Y41">
        <v>0.33333333333333331</v>
      </c>
    </row>
    <row r="42" spans="1:25" x14ac:dyDescent="0.25">
      <c r="A42" s="38">
        <f>+COUNTIF($B$1:B42,ESTADISTICAS!B$9)</f>
        <v>0</v>
      </c>
      <c r="B42">
        <v>5</v>
      </c>
      <c r="C42" s="130">
        <v>5209</v>
      </c>
      <c r="D42" t="s">
        <v>1267</v>
      </c>
      <c r="E42" s="201">
        <v>141</v>
      </c>
      <c r="F42" s="201">
        <v>17</v>
      </c>
      <c r="G42" s="132">
        <v>0.12056737588652482</v>
      </c>
      <c r="H42" s="201">
        <v>139</v>
      </c>
      <c r="I42" s="201">
        <v>15</v>
      </c>
      <c r="J42" s="132">
        <v>0.1079136690647482</v>
      </c>
      <c r="K42" s="201">
        <v>247</v>
      </c>
      <c r="L42" s="201">
        <v>42</v>
      </c>
      <c r="M42" s="132">
        <v>0.17004048582995951</v>
      </c>
      <c r="N42" s="201">
        <v>173</v>
      </c>
      <c r="O42" s="201">
        <v>29</v>
      </c>
      <c r="P42" s="132">
        <v>0.16763005780346821</v>
      </c>
      <c r="Q42" s="201">
        <v>240</v>
      </c>
      <c r="R42" s="201">
        <v>21</v>
      </c>
      <c r="S42" s="132">
        <v>8.7499999999999994E-2</v>
      </c>
      <c r="T42" s="201">
        <v>191</v>
      </c>
      <c r="U42" s="201">
        <v>27</v>
      </c>
      <c r="V42" s="132">
        <v>0.14136125654450263</v>
      </c>
      <c r="W42">
        <v>136</v>
      </c>
      <c r="X42">
        <v>30</v>
      </c>
      <c r="Y42">
        <v>0.22058823529411764</v>
      </c>
    </row>
    <row r="43" spans="1:25" x14ac:dyDescent="0.25">
      <c r="A43" s="38">
        <f>+COUNTIF($B$1:B43,ESTADISTICAS!B$9)</f>
        <v>0</v>
      </c>
      <c r="B43">
        <v>5</v>
      </c>
      <c r="C43" s="130">
        <v>5212</v>
      </c>
      <c r="D43" t="s">
        <v>1268</v>
      </c>
      <c r="E43" s="201">
        <v>881</v>
      </c>
      <c r="F43" s="201">
        <v>376</v>
      </c>
      <c r="G43" s="132">
        <v>0.42678774120317819</v>
      </c>
      <c r="H43" s="201">
        <v>762</v>
      </c>
      <c r="I43" s="201">
        <v>336</v>
      </c>
      <c r="J43" s="132">
        <v>0.44094488188976377</v>
      </c>
      <c r="K43" s="201">
        <v>873</v>
      </c>
      <c r="L43" s="201">
        <v>455</v>
      </c>
      <c r="M43" s="132">
        <v>0.52119129438717071</v>
      </c>
      <c r="N43" s="201">
        <v>797</v>
      </c>
      <c r="O43" s="201">
        <v>422</v>
      </c>
      <c r="P43" s="132">
        <v>0.5294855708908407</v>
      </c>
      <c r="Q43" s="201">
        <v>772</v>
      </c>
      <c r="R43" s="201">
        <v>407</v>
      </c>
      <c r="S43" s="132">
        <v>0.52720207253886009</v>
      </c>
      <c r="T43" s="201">
        <v>674</v>
      </c>
      <c r="U43" s="201">
        <v>295</v>
      </c>
      <c r="V43" s="132">
        <v>0.43768545994065283</v>
      </c>
      <c r="W43">
        <v>667</v>
      </c>
      <c r="X43">
        <v>355</v>
      </c>
      <c r="Y43">
        <v>0.53223388305847075</v>
      </c>
    </row>
    <row r="44" spans="1:25" x14ac:dyDescent="0.25">
      <c r="A44" s="38">
        <f>+COUNTIF($B$1:B44,ESTADISTICAS!B$9)</f>
        <v>0</v>
      </c>
      <c r="B44">
        <v>5</v>
      </c>
      <c r="C44" s="130">
        <v>5234</v>
      </c>
      <c r="D44" t="s">
        <v>1269</v>
      </c>
      <c r="E44" s="201">
        <v>152</v>
      </c>
      <c r="F44" s="201">
        <v>27</v>
      </c>
      <c r="G44" s="132">
        <v>0.17763157894736842</v>
      </c>
      <c r="H44" s="201">
        <v>142</v>
      </c>
      <c r="I44" s="201">
        <v>24</v>
      </c>
      <c r="J44" s="132">
        <v>0.16901408450704225</v>
      </c>
      <c r="K44" s="201">
        <v>143</v>
      </c>
      <c r="L44" s="201">
        <v>33</v>
      </c>
      <c r="M44" s="132">
        <v>0.23076923076923078</v>
      </c>
      <c r="N44" s="201">
        <v>199</v>
      </c>
      <c r="O44" s="201">
        <v>45</v>
      </c>
      <c r="P44" s="132">
        <v>0.22613065326633167</v>
      </c>
      <c r="Q44" s="201">
        <v>165</v>
      </c>
      <c r="R44" s="201">
        <v>27</v>
      </c>
      <c r="S44" s="132">
        <v>0.16363636363636364</v>
      </c>
      <c r="T44" s="201">
        <v>193</v>
      </c>
      <c r="U44" s="201">
        <v>30</v>
      </c>
      <c r="V44" s="132">
        <v>0.15544041450777202</v>
      </c>
      <c r="W44">
        <v>183</v>
      </c>
      <c r="X44">
        <v>27</v>
      </c>
      <c r="Y44">
        <v>0.14754098360655737</v>
      </c>
    </row>
    <row r="45" spans="1:25" x14ac:dyDescent="0.25">
      <c r="A45" s="38">
        <f>+COUNTIF($B$1:B45,ESTADISTICAS!B$9)</f>
        <v>0</v>
      </c>
      <c r="B45">
        <v>5</v>
      </c>
      <c r="C45" s="130">
        <v>5237</v>
      </c>
      <c r="D45" t="s">
        <v>1270</v>
      </c>
      <c r="E45" s="201">
        <v>208</v>
      </c>
      <c r="F45" s="201">
        <v>43</v>
      </c>
      <c r="G45" s="132">
        <v>0.20673076923076922</v>
      </c>
      <c r="H45" s="201">
        <v>192</v>
      </c>
      <c r="I45" s="201">
        <v>32</v>
      </c>
      <c r="J45" s="132">
        <v>0.16666666666666666</v>
      </c>
      <c r="K45" s="201">
        <v>222</v>
      </c>
      <c r="L45" s="201">
        <v>41</v>
      </c>
      <c r="M45" s="132">
        <v>0.18468468468468469</v>
      </c>
      <c r="N45" s="201">
        <v>167</v>
      </c>
      <c r="O45" s="201">
        <v>38</v>
      </c>
      <c r="P45" s="132">
        <v>0.22754491017964071</v>
      </c>
      <c r="Q45" s="201">
        <v>156</v>
      </c>
      <c r="R45" s="201">
        <v>24</v>
      </c>
      <c r="S45" s="132">
        <v>0.15384615384615385</v>
      </c>
      <c r="T45" s="201">
        <v>158</v>
      </c>
      <c r="U45" s="201">
        <v>21</v>
      </c>
      <c r="V45" s="132">
        <v>0.13291139240506328</v>
      </c>
      <c r="W45">
        <v>167</v>
      </c>
      <c r="X45">
        <v>22</v>
      </c>
      <c r="Y45">
        <v>0.1317365269461078</v>
      </c>
    </row>
    <row r="46" spans="1:25" x14ac:dyDescent="0.25">
      <c r="A46" s="38">
        <f>+COUNTIF($B$1:B46,ESTADISTICAS!B$9)</f>
        <v>0</v>
      </c>
      <c r="B46">
        <v>5</v>
      </c>
      <c r="C46" s="130">
        <v>5240</v>
      </c>
      <c r="D46" t="s">
        <v>1271</v>
      </c>
      <c r="E46" s="201">
        <v>101</v>
      </c>
      <c r="F46" s="201">
        <v>24</v>
      </c>
      <c r="G46" s="132">
        <v>0.23762376237623761</v>
      </c>
      <c r="H46" s="201">
        <v>107</v>
      </c>
      <c r="I46" s="201">
        <v>16</v>
      </c>
      <c r="J46" s="132">
        <v>0.14953271028037382</v>
      </c>
      <c r="K46" s="201">
        <v>114</v>
      </c>
      <c r="L46" s="201">
        <v>28</v>
      </c>
      <c r="M46" s="132">
        <v>0.24561403508771928</v>
      </c>
      <c r="N46" s="201">
        <v>82</v>
      </c>
      <c r="O46" s="201">
        <v>9</v>
      </c>
      <c r="P46" s="132">
        <v>0.10975609756097561</v>
      </c>
      <c r="Q46" s="201">
        <v>108</v>
      </c>
      <c r="R46" s="201">
        <v>13</v>
      </c>
      <c r="S46" s="132">
        <v>0.12037037037037036</v>
      </c>
      <c r="T46" s="201">
        <v>96</v>
      </c>
      <c r="U46" s="201">
        <v>17</v>
      </c>
      <c r="V46" s="132">
        <v>0.17708333333333334</v>
      </c>
      <c r="W46">
        <v>79</v>
      </c>
      <c r="X46">
        <v>10</v>
      </c>
      <c r="Y46">
        <v>0.12658227848101267</v>
      </c>
    </row>
    <row r="47" spans="1:25" x14ac:dyDescent="0.25">
      <c r="A47" s="38">
        <f>+COUNTIF($B$1:B47,ESTADISTICAS!B$9)</f>
        <v>0</v>
      </c>
      <c r="B47">
        <v>5</v>
      </c>
      <c r="C47" s="130">
        <v>5250</v>
      </c>
      <c r="D47" t="s">
        <v>1272</v>
      </c>
      <c r="E47" s="201">
        <v>472</v>
      </c>
      <c r="F47" s="201">
        <v>66</v>
      </c>
      <c r="G47" s="132">
        <v>0.13983050847457626</v>
      </c>
      <c r="H47" s="201">
        <v>429</v>
      </c>
      <c r="I47" s="201">
        <v>81</v>
      </c>
      <c r="J47" s="132">
        <v>0.1888111888111888</v>
      </c>
      <c r="K47" s="201">
        <v>447</v>
      </c>
      <c r="L47" s="201">
        <v>89</v>
      </c>
      <c r="M47" s="132">
        <v>0.19910514541387025</v>
      </c>
      <c r="N47" s="201">
        <v>516</v>
      </c>
      <c r="O47" s="201">
        <v>118</v>
      </c>
      <c r="P47" s="132">
        <v>0.22868217054263565</v>
      </c>
      <c r="Q47" s="201">
        <v>431</v>
      </c>
      <c r="R47" s="201">
        <v>98</v>
      </c>
      <c r="S47" s="132">
        <v>0.22737819025522041</v>
      </c>
      <c r="T47" s="201">
        <v>483</v>
      </c>
      <c r="U47" s="201">
        <v>90</v>
      </c>
      <c r="V47" s="132">
        <v>0.18633540372670807</v>
      </c>
      <c r="W47">
        <v>518</v>
      </c>
      <c r="X47">
        <v>118</v>
      </c>
      <c r="Y47">
        <v>0.22779922779922779</v>
      </c>
    </row>
    <row r="48" spans="1:25" x14ac:dyDescent="0.25">
      <c r="A48" s="38">
        <f>+COUNTIF($B$1:B48,ESTADISTICAS!B$9)</f>
        <v>0</v>
      </c>
      <c r="B48">
        <v>5</v>
      </c>
      <c r="C48" s="130">
        <v>5264</v>
      </c>
      <c r="D48" t="s">
        <v>1273</v>
      </c>
      <c r="E48" s="201">
        <v>120</v>
      </c>
      <c r="F48" s="201">
        <v>28</v>
      </c>
      <c r="G48" s="132">
        <v>0.23333333333333334</v>
      </c>
      <c r="H48" s="201">
        <v>87</v>
      </c>
      <c r="I48" s="201">
        <v>30</v>
      </c>
      <c r="J48" s="132">
        <v>0.34482758620689657</v>
      </c>
      <c r="K48" s="201">
        <v>95</v>
      </c>
      <c r="L48" s="201">
        <v>22</v>
      </c>
      <c r="M48" s="132">
        <v>0.23157894736842105</v>
      </c>
      <c r="N48" s="201">
        <v>112</v>
      </c>
      <c r="O48" s="201">
        <v>34</v>
      </c>
      <c r="P48" s="132">
        <v>0.30357142857142855</v>
      </c>
      <c r="Q48" s="201">
        <v>95</v>
      </c>
      <c r="R48" s="201">
        <v>22</v>
      </c>
      <c r="S48" s="132">
        <v>0.23157894736842105</v>
      </c>
      <c r="T48" s="201">
        <v>110</v>
      </c>
      <c r="U48" s="201">
        <v>31</v>
      </c>
      <c r="V48" s="132">
        <v>0.2818181818181818</v>
      </c>
      <c r="W48">
        <v>90</v>
      </c>
      <c r="X48">
        <v>15</v>
      </c>
      <c r="Y48">
        <v>0.16666666666666666</v>
      </c>
    </row>
    <row r="49" spans="1:25" x14ac:dyDescent="0.25">
      <c r="A49" s="38">
        <f>+COUNTIF($B$1:B49,ESTADISTICAS!B$9)</f>
        <v>0</v>
      </c>
      <c r="B49">
        <v>5</v>
      </c>
      <c r="C49" s="130">
        <v>5266</v>
      </c>
      <c r="D49" t="s">
        <v>1274</v>
      </c>
      <c r="E49" s="201">
        <v>2286</v>
      </c>
      <c r="F49" s="201">
        <v>852</v>
      </c>
      <c r="G49" s="132">
        <v>0.37270341207349084</v>
      </c>
      <c r="H49" s="201">
        <v>2483</v>
      </c>
      <c r="I49" s="201">
        <v>1055</v>
      </c>
      <c r="J49" s="132">
        <v>0.42488924687877566</v>
      </c>
      <c r="K49" s="201">
        <v>2391</v>
      </c>
      <c r="L49" s="201">
        <v>1357</v>
      </c>
      <c r="M49" s="132">
        <v>0.56754496026767043</v>
      </c>
      <c r="N49" s="201">
        <v>2263</v>
      </c>
      <c r="O49" s="201">
        <v>1020</v>
      </c>
      <c r="P49" s="132">
        <v>0.45072912063632348</v>
      </c>
      <c r="Q49" s="201">
        <v>2263</v>
      </c>
      <c r="R49" s="201">
        <v>1091</v>
      </c>
      <c r="S49" s="132">
        <v>0.48210340256296952</v>
      </c>
      <c r="T49" s="201">
        <v>2144</v>
      </c>
      <c r="U49" s="201">
        <v>981</v>
      </c>
      <c r="V49" s="132">
        <v>0.45755597014925375</v>
      </c>
      <c r="W49">
        <v>1985</v>
      </c>
      <c r="X49">
        <v>1101</v>
      </c>
      <c r="Y49">
        <v>0.55465994962216625</v>
      </c>
    </row>
    <row r="50" spans="1:25" x14ac:dyDescent="0.25">
      <c r="A50" s="38">
        <f>+COUNTIF($B$1:B50,ESTADISTICAS!B$9)</f>
        <v>0</v>
      </c>
      <c r="B50">
        <v>5</v>
      </c>
      <c r="C50" s="130">
        <v>5282</v>
      </c>
      <c r="D50" t="s">
        <v>1275</v>
      </c>
      <c r="E50" s="201">
        <v>222</v>
      </c>
      <c r="F50" s="201">
        <v>36</v>
      </c>
      <c r="G50" s="132">
        <v>0.16216216216216217</v>
      </c>
      <c r="H50" s="201">
        <v>225</v>
      </c>
      <c r="I50" s="201">
        <v>38</v>
      </c>
      <c r="J50" s="132">
        <v>0.16888888888888889</v>
      </c>
      <c r="K50" s="201">
        <v>219</v>
      </c>
      <c r="L50" s="201">
        <v>45</v>
      </c>
      <c r="M50" s="132">
        <v>0.20547945205479451</v>
      </c>
      <c r="N50" s="201">
        <v>193</v>
      </c>
      <c r="O50" s="201">
        <v>50</v>
      </c>
      <c r="P50" s="132">
        <v>0.25906735751295334</v>
      </c>
      <c r="Q50" s="201">
        <v>187</v>
      </c>
      <c r="R50" s="201">
        <v>41</v>
      </c>
      <c r="S50" s="132">
        <v>0.21925133689839571</v>
      </c>
      <c r="T50" s="201">
        <v>211</v>
      </c>
      <c r="U50" s="201">
        <v>50</v>
      </c>
      <c r="V50" s="132">
        <v>0.23696682464454977</v>
      </c>
      <c r="W50">
        <v>222</v>
      </c>
      <c r="X50">
        <v>61</v>
      </c>
      <c r="Y50">
        <v>0.2747747747747748</v>
      </c>
    </row>
    <row r="51" spans="1:25" x14ac:dyDescent="0.25">
      <c r="A51" s="38">
        <f>+COUNTIF($B$1:B51,ESTADISTICAS!B$9)</f>
        <v>0</v>
      </c>
      <c r="B51">
        <v>5</v>
      </c>
      <c r="C51" s="130">
        <v>5284</v>
      </c>
      <c r="D51" t="s">
        <v>1276</v>
      </c>
      <c r="E51" s="201">
        <v>209</v>
      </c>
      <c r="F51" s="201">
        <v>57</v>
      </c>
      <c r="G51" s="132">
        <v>0.27272727272727271</v>
      </c>
      <c r="H51" s="201">
        <v>235</v>
      </c>
      <c r="I51" s="201">
        <v>44</v>
      </c>
      <c r="J51" s="132">
        <v>0.18723404255319148</v>
      </c>
      <c r="K51" s="201">
        <v>207</v>
      </c>
      <c r="L51" s="201">
        <v>41</v>
      </c>
      <c r="M51" s="132">
        <v>0.19806763285024154</v>
      </c>
      <c r="N51" s="201">
        <v>209</v>
      </c>
      <c r="O51" s="201">
        <v>47</v>
      </c>
      <c r="P51" s="132">
        <v>0.22488038277511962</v>
      </c>
      <c r="Q51" s="201">
        <v>184</v>
      </c>
      <c r="R51" s="201">
        <v>54</v>
      </c>
      <c r="S51" s="132">
        <v>0.29347826086956524</v>
      </c>
      <c r="T51" s="201">
        <v>193</v>
      </c>
      <c r="U51" s="201">
        <v>66</v>
      </c>
      <c r="V51" s="132">
        <v>0.34196891191709844</v>
      </c>
      <c r="W51">
        <v>208</v>
      </c>
      <c r="X51">
        <v>70</v>
      </c>
      <c r="Y51">
        <v>0.33653846153846156</v>
      </c>
    </row>
    <row r="52" spans="1:25" x14ac:dyDescent="0.25">
      <c r="A52" s="38">
        <f>+COUNTIF($B$1:B52,ESTADISTICAS!B$9)</f>
        <v>0</v>
      </c>
      <c r="B52">
        <v>5</v>
      </c>
      <c r="C52" s="130">
        <v>5306</v>
      </c>
      <c r="D52" t="s">
        <v>1277</v>
      </c>
      <c r="E52" s="201">
        <v>69</v>
      </c>
      <c r="F52" s="201">
        <v>26</v>
      </c>
      <c r="G52" s="132">
        <v>0.37681159420289856</v>
      </c>
      <c r="H52" s="201">
        <v>76</v>
      </c>
      <c r="I52" s="201">
        <v>13</v>
      </c>
      <c r="J52" s="132">
        <v>0.17105263157894737</v>
      </c>
      <c r="K52" s="201">
        <v>50</v>
      </c>
      <c r="L52" s="201">
        <v>8</v>
      </c>
      <c r="M52" s="132">
        <v>0.16</v>
      </c>
      <c r="N52" s="201">
        <v>63</v>
      </c>
      <c r="O52" s="201">
        <v>19</v>
      </c>
      <c r="P52" s="132">
        <v>0.30158730158730157</v>
      </c>
      <c r="Q52" s="201">
        <v>46</v>
      </c>
      <c r="R52" s="201">
        <v>9</v>
      </c>
      <c r="S52" s="132">
        <v>0.19565217391304349</v>
      </c>
      <c r="T52" s="201">
        <v>47</v>
      </c>
      <c r="U52" s="201">
        <v>7</v>
      </c>
      <c r="V52" s="132">
        <v>0.14893617021276595</v>
      </c>
      <c r="W52">
        <v>56</v>
      </c>
      <c r="X52">
        <v>8</v>
      </c>
      <c r="Y52">
        <v>0.14285714285714285</v>
      </c>
    </row>
    <row r="53" spans="1:25" x14ac:dyDescent="0.25">
      <c r="A53" s="38">
        <f>+COUNTIF($B$1:B53,ESTADISTICAS!B$9)</f>
        <v>0</v>
      </c>
      <c r="B53">
        <v>5</v>
      </c>
      <c r="C53" s="130">
        <v>5308</v>
      </c>
      <c r="D53" t="s">
        <v>1278</v>
      </c>
      <c r="E53" s="201">
        <v>586</v>
      </c>
      <c r="F53" s="201">
        <v>163</v>
      </c>
      <c r="G53" s="132">
        <v>0.27815699658703069</v>
      </c>
      <c r="H53" s="201">
        <v>545</v>
      </c>
      <c r="I53" s="201">
        <v>237</v>
      </c>
      <c r="J53" s="132">
        <v>0.43486238532110094</v>
      </c>
      <c r="K53" s="201">
        <v>488</v>
      </c>
      <c r="L53" s="201">
        <v>222</v>
      </c>
      <c r="M53" s="132">
        <v>0.45491803278688525</v>
      </c>
      <c r="N53" s="201">
        <v>446</v>
      </c>
      <c r="O53" s="201">
        <v>172</v>
      </c>
      <c r="P53" s="132">
        <v>0.38565022421524664</v>
      </c>
      <c r="Q53" s="201">
        <v>464</v>
      </c>
      <c r="R53" s="201">
        <v>146</v>
      </c>
      <c r="S53" s="132">
        <v>0.31465517241379309</v>
      </c>
      <c r="T53" s="201">
        <v>431</v>
      </c>
      <c r="U53" s="201">
        <v>119</v>
      </c>
      <c r="V53" s="132">
        <v>0.27610208816705334</v>
      </c>
      <c r="W53">
        <v>409</v>
      </c>
      <c r="X53">
        <v>140</v>
      </c>
      <c r="Y53">
        <v>0.34229828850855748</v>
      </c>
    </row>
    <row r="54" spans="1:25" x14ac:dyDescent="0.25">
      <c r="A54" s="38">
        <f>+COUNTIF($B$1:B54,ESTADISTICAS!B$9)</f>
        <v>0</v>
      </c>
      <c r="B54">
        <v>5</v>
      </c>
      <c r="C54" s="130">
        <v>5310</v>
      </c>
      <c r="D54" t="s">
        <v>1279</v>
      </c>
      <c r="E54" s="201">
        <v>108</v>
      </c>
      <c r="F54" s="201">
        <v>25</v>
      </c>
      <c r="G54" s="132">
        <v>0.23148148148148148</v>
      </c>
      <c r="H54" s="201">
        <v>107</v>
      </c>
      <c r="I54" s="201">
        <v>27</v>
      </c>
      <c r="J54" s="132">
        <v>0.25233644859813081</v>
      </c>
      <c r="K54" s="201">
        <v>85</v>
      </c>
      <c r="L54" s="201">
        <v>32</v>
      </c>
      <c r="M54" s="132">
        <v>0.37647058823529411</v>
      </c>
      <c r="N54" s="201">
        <v>65</v>
      </c>
      <c r="O54" s="201">
        <v>24</v>
      </c>
      <c r="P54" s="132">
        <v>0.36923076923076925</v>
      </c>
      <c r="Q54" s="201">
        <v>81</v>
      </c>
      <c r="R54" s="201">
        <v>30</v>
      </c>
      <c r="S54" s="132">
        <v>0.37037037037037035</v>
      </c>
      <c r="T54" s="201">
        <v>59</v>
      </c>
      <c r="U54" s="201">
        <v>21</v>
      </c>
      <c r="V54" s="132">
        <v>0.3559322033898305</v>
      </c>
      <c r="W54">
        <v>71</v>
      </c>
      <c r="X54">
        <v>24</v>
      </c>
      <c r="Y54">
        <v>0.3380281690140845</v>
      </c>
    </row>
    <row r="55" spans="1:25" x14ac:dyDescent="0.25">
      <c r="A55" s="38">
        <f>+COUNTIF($B$1:B55,ESTADISTICAS!B$9)</f>
        <v>0</v>
      </c>
      <c r="B55">
        <v>5</v>
      </c>
      <c r="C55" s="130">
        <v>5313</v>
      </c>
      <c r="D55" t="s">
        <v>1280</v>
      </c>
      <c r="E55" s="201">
        <v>109</v>
      </c>
      <c r="F55" s="201">
        <v>9</v>
      </c>
      <c r="G55" s="132">
        <v>8.2568807339449546E-2</v>
      </c>
      <c r="H55" s="201">
        <v>124</v>
      </c>
      <c r="I55" s="201">
        <v>43</v>
      </c>
      <c r="J55" s="132">
        <v>0.34677419354838712</v>
      </c>
      <c r="K55" s="201">
        <v>113</v>
      </c>
      <c r="L55" s="201">
        <v>26</v>
      </c>
      <c r="M55" s="132">
        <v>0.23008849557522124</v>
      </c>
      <c r="N55" s="201">
        <v>71</v>
      </c>
      <c r="O55" s="201">
        <v>14</v>
      </c>
      <c r="P55" s="132">
        <v>0.19718309859154928</v>
      </c>
      <c r="Q55" s="201">
        <v>85</v>
      </c>
      <c r="R55" s="201">
        <v>32</v>
      </c>
      <c r="S55" s="132">
        <v>0.37647058823529411</v>
      </c>
      <c r="T55" s="201">
        <v>109</v>
      </c>
      <c r="U55" s="201">
        <v>30</v>
      </c>
      <c r="V55" s="132">
        <v>0.27522935779816515</v>
      </c>
      <c r="W55">
        <v>93</v>
      </c>
      <c r="X55">
        <v>26</v>
      </c>
      <c r="Y55">
        <v>0.27956989247311825</v>
      </c>
    </row>
    <row r="56" spans="1:25" x14ac:dyDescent="0.25">
      <c r="A56" s="38">
        <f>+COUNTIF($B$1:B56,ESTADISTICAS!B$9)</f>
        <v>0</v>
      </c>
      <c r="B56">
        <v>5</v>
      </c>
      <c r="C56" s="130">
        <v>5315</v>
      </c>
      <c r="D56" t="s">
        <v>1281</v>
      </c>
      <c r="E56" s="201">
        <v>60</v>
      </c>
      <c r="F56" s="201">
        <v>7</v>
      </c>
      <c r="G56" s="132">
        <v>0.11666666666666667</v>
      </c>
      <c r="H56" s="201">
        <v>75</v>
      </c>
      <c r="I56" s="201">
        <v>15</v>
      </c>
      <c r="J56" s="132">
        <v>0.2</v>
      </c>
      <c r="K56" s="201">
        <v>39</v>
      </c>
      <c r="L56" s="201">
        <v>9</v>
      </c>
      <c r="M56" s="132">
        <v>0.23076923076923078</v>
      </c>
      <c r="N56" s="201">
        <v>59</v>
      </c>
      <c r="O56" s="201">
        <v>15</v>
      </c>
      <c r="P56" s="132">
        <v>0.25423728813559321</v>
      </c>
      <c r="Q56" s="201">
        <v>40</v>
      </c>
      <c r="R56" s="201">
        <v>13</v>
      </c>
      <c r="S56" s="132">
        <v>0.32500000000000001</v>
      </c>
      <c r="T56" s="201">
        <v>48</v>
      </c>
      <c r="U56" s="201">
        <v>13</v>
      </c>
      <c r="V56" s="132">
        <v>0.27083333333333331</v>
      </c>
      <c r="W56">
        <v>84</v>
      </c>
      <c r="X56">
        <v>25</v>
      </c>
      <c r="Y56">
        <v>0.29761904761904762</v>
      </c>
    </row>
    <row r="57" spans="1:25" x14ac:dyDescent="0.25">
      <c r="A57" s="38">
        <f>+COUNTIF($B$1:B57,ESTADISTICAS!B$9)</f>
        <v>0</v>
      </c>
      <c r="B57">
        <v>5</v>
      </c>
      <c r="C57" s="130">
        <v>5318</v>
      </c>
      <c r="D57" t="s">
        <v>1282</v>
      </c>
      <c r="E57" s="201">
        <v>435</v>
      </c>
      <c r="F57" s="201">
        <v>124</v>
      </c>
      <c r="G57" s="132">
        <v>0.28505747126436781</v>
      </c>
      <c r="H57" s="201">
        <v>437</v>
      </c>
      <c r="I57" s="201">
        <v>160</v>
      </c>
      <c r="J57" s="132">
        <v>0.36613272311212813</v>
      </c>
      <c r="K57" s="201">
        <v>371</v>
      </c>
      <c r="L57" s="201">
        <v>144</v>
      </c>
      <c r="M57" s="132">
        <v>0.38814016172506738</v>
      </c>
      <c r="N57" s="201">
        <v>387</v>
      </c>
      <c r="O57" s="201">
        <v>150</v>
      </c>
      <c r="P57" s="132">
        <v>0.38759689922480622</v>
      </c>
      <c r="Q57" s="201">
        <v>349</v>
      </c>
      <c r="R57" s="201">
        <v>134</v>
      </c>
      <c r="S57" s="132">
        <v>0.38395415472779371</v>
      </c>
      <c r="T57" s="201">
        <v>350</v>
      </c>
      <c r="U57" s="201">
        <v>111</v>
      </c>
      <c r="V57" s="132">
        <v>0.31714285714285712</v>
      </c>
      <c r="W57">
        <v>351</v>
      </c>
      <c r="X57">
        <v>104</v>
      </c>
      <c r="Y57">
        <v>0.29629629629629628</v>
      </c>
    </row>
    <row r="58" spans="1:25" x14ac:dyDescent="0.25">
      <c r="A58" s="38">
        <f>+COUNTIF($B$1:B58,ESTADISTICAS!B$9)</f>
        <v>0</v>
      </c>
      <c r="B58">
        <v>5</v>
      </c>
      <c r="C58" s="130">
        <v>5321</v>
      </c>
      <c r="D58" t="s">
        <v>1283</v>
      </c>
      <c r="E58" s="201">
        <v>95</v>
      </c>
      <c r="F58" s="201">
        <v>35</v>
      </c>
      <c r="G58" s="132">
        <v>0.36842105263157893</v>
      </c>
      <c r="H58" s="201">
        <v>89</v>
      </c>
      <c r="I58" s="201">
        <v>26</v>
      </c>
      <c r="J58" s="132">
        <v>0.29213483146067415</v>
      </c>
      <c r="K58" s="201">
        <v>81</v>
      </c>
      <c r="L58" s="201">
        <v>25</v>
      </c>
      <c r="M58" s="132">
        <v>0.30864197530864196</v>
      </c>
      <c r="N58" s="201">
        <v>88</v>
      </c>
      <c r="O58" s="201">
        <v>27</v>
      </c>
      <c r="P58" s="132">
        <v>0.30681818181818182</v>
      </c>
      <c r="Q58" s="201">
        <v>98</v>
      </c>
      <c r="R58" s="201">
        <v>28</v>
      </c>
      <c r="S58" s="132">
        <v>0.2857142857142857</v>
      </c>
      <c r="T58" s="201">
        <v>82</v>
      </c>
      <c r="U58" s="201">
        <v>18</v>
      </c>
      <c r="V58" s="132">
        <v>0.21951219512195122</v>
      </c>
      <c r="W58">
        <v>91</v>
      </c>
      <c r="X58">
        <v>27</v>
      </c>
      <c r="Y58">
        <v>0.2967032967032967</v>
      </c>
    </row>
    <row r="59" spans="1:25" x14ac:dyDescent="0.25">
      <c r="A59" s="38">
        <f>+COUNTIF($B$1:B59,ESTADISTICAS!B$9)</f>
        <v>0</v>
      </c>
      <c r="B59">
        <v>5</v>
      </c>
      <c r="C59" s="130">
        <v>5347</v>
      </c>
      <c r="D59" t="s">
        <v>1284</v>
      </c>
      <c r="E59" s="201">
        <v>62</v>
      </c>
      <c r="F59" s="201">
        <v>18</v>
      </c>
      <c r="G59" s="132">
        <v>0.29032258064516131</v>
      </c>
      <c r="H59" s="201">
        <v>57</v>
      </c>
      <c r="I59" s="201">
        <v>9</v>
      </c>
      <c r="J59" s="132">
        <v>0.15789473684210525</v>
      </c>
      <c r="K59" s="201">
        <v>57</v>
      </c>
      <c r="L59" s="201">
        <v>20</v>
      </c>
      <c r="M59" s="132">
        <v>0.35087719298245612</v>
      </c>
      <c r="N59" s="201">
        <v>50</v>
      </c>
      <c r="O59" s="201">
        <v>23</v>
      </c>
      <c r="P59" s="132">
        <v>0.46</v>
      </c>
      <c r="Q59" s="201">
        <v>54</v>
      </c>
      <c r="R59" s="201">
        <v>25</v>
      </c>
      <c r="S59" s="132">
        <v>0.46296296296296297</v>
      </c>
      <c r="T59" s="201">
        <v>45</v>
      </c>
      <c r="U59" s="201">
        <v>12</v>
      </c>
      <c r="V59" s="132">
        <v>0.26666666666666666</v>
      </c>
      <c r="W59">
        <v>43</v>
      </c>
      <c r="X59">
        <v>13</v>
      </c>
      <c r="Y59">
        <v>0.30232558139534882</v>
      </c>
    </row>
    <row r="60" spans="1:25" x14ac:dyDescent="0.25">
      <c r="A60" s="38">
        <f>+COUNTIF($B$1:B60,ESTADISTICAS!B$9)</f>
        <v>0</v>
      </c>
      <c r="B60">
        <v>5</v>
      </c>
      <c r="C60" s="130">
        <v>5353</v>
      </c>
      <c r="D60" t="s">
        <v>1285</v>
      </c>
      <c r="E60" s="201">
        <v>36</v>
      </c>
      <c r="F60" s="201">
        <v>15</v>
      </c>
      <c r="G60" s="132">
        <v>0.41666666666666669</v>
      </c>
      <c r="H60" s="201">
        <v>42</v>
      </c>
      <c r="I60" s="201">
        <v>11</v>
      </c>
      <c r="J60" s="132">
        <v>0.26190476190476192</v>
      </c>
      <c r="K60" s="201">
        <v>51</v>
      </c>
      <c r="L60" s="201">
        <v>17</v>
      </c>
      <c r="M60" s="132">
        <v>0.33333333333333331</v>
      </c>
      <c r="N60" s="201">
        <v>30</v>
      </c>
      <c r="O60" s="201">
        <v>15</v>
      </c>
      <c r="P60" s="132">
        <v>0.5</v>
      </c>
      <c r="Q60" s="201">
        <v>28</v>
      </c>
      <c r="R60" s="201">
        <v>4</v>
      </c>
      <c r="S60" s="132">
        <v>0.14285714285714285</v>
      </c>
      <c r="T60" s="201">
        <v>22</v>
      </c>
      <c r="U60" s="201">
        <v>10</v>
      </c>
      <c r="V60" s="132">
        <v>0.45454545454545453</v>
      </c>
      <c r="W60">
        <v>41</v>
      </c>
      <c r="X60">
        <v>7</v>
      </c>
      <c r="Y60">
        <v>0.17073170731707318</v>
      </c>
    </row>
    <row r="61" spans="1:25" x14ac:dyDescent="0.25">
      <c r="A61" s="38">
        <f>+COUNTIF($B$1:B61,ESTADISTICAS!B$9)</f>
        <v>0</v>
      </c>
      <c r="B61">
        <v>5</v>
      </c>
      <c r="C61" s="130">
        <v>5360</v>
      </c>
      <c r="D61" t="s">
        <v>1286</v>
      </c>
      <c r="E61" s="201">
        <v>2453</v>
      </c>
      <c r="F61" s="201">
        <v>1025</v>
      </c>
      <c r="G61" s="132">
        <v>0.41785568691398289</v>
      </c>
      <c r="H61" s="201">
        <v>2368</v>
      </c>
      <c r="I61" s="201">
        <v>938</v>
      </c>
      <c r="J61" s="132">
        <v>0.39611486486486486</v>
      </c>
      <c r="K61" s="201">
        <v>2327</v>
      </c>
      <c r="L61" s="201">
        <v>1334</v>
      </c>
      <c r="M61" s="132">
        <v>0.57327030511388055</v>
      </c>
      <c r="N61" s="201">
        <v>2407</v>
      </c>
      <c r="O61" s="201">
        <v>1192</v>
      </c>
      <c r="P61" s="132">
        <v>0.49522226838388034</v>
      </c>
      <c r="Q61" s="201">
        <v>2275</v>
      </c>
      <c r="R61" s="201">
        <v>1331</v>
      </c>
      <c r="S61" s="132">
        <v>0.58505494505494504</v>
      </c>
      <c r="T61" s="201">
        <v>2191</v>
      </c>
      <c r="U61" s="201">
        <v>1482</v>
      </c>
      <c r="V61" s="132">
        <v>0.67640346873573709</v>
      </c>
      <c r="W61">
        <v>2241</v>
      </c>
      <c r="X61">
        <v>1107</v>
      </c>
      <c r="Y61">
        <v>0.49397590361445781</v>
      </c>
    </row>
    <row r="62" spans="1:25" x14ac:dyDescent="0.25">
      <c r="A62" s="38">
        <f>+COUNTIF($B$1:B62,ESTADISTICAS!B$9)</f>
        <v>0</v>
      </c>
      <c r="B62">
        <v>5</v>
      </c>
      <c r="C62" s="130">
        <v>5361</v>
      </c>
      <c r="D62" t="s">
        <v>1287</v>
      </c>
      <c r="E62" s="201">
        <v>199</v>
      </c>
      <c r="F62" s="201">
        <v>36</v>
      </c>
      <c r="G62" s="132">
        <v>0.18090452261306533</v>
      </c>
      <c r="H62" s="201">
        <v>266</v>
      </c>
      <c r="I62" s="201">
        <v>25</v>
      </c>
      <c r="J62" s="132">
        <v>9.3984962406015032E-2</v>
      </c>
      <c r="K62" s="201">
        <v>202</v>
      </c>
      <c r="L62" s="201">
        <v>21</v>
      </c>
      <c r="M62" s="132">
        <v>0.10396039603960396</v>
      </c>
      <c r="N62" s="201">
        <v>263</v>
      </c>
      <c r="O62" s="201">
        <v>26</v>
      </c>
      <c r="P62" s="132">
        <v>9.8859315589353611E-2</v>
      </c>
      <c r="Q62" s="201">
        <v>240</v>
      </c>
      <c r="R62" s="201">
        <v>18</v>
      </c>
      <c r="S62" s="132">
        <v>7.4999999999999997E-2</v>
      </c>
      <c r="T62" s="201">
        <v>244</v>
      </c>
      <c r="U62" s="201">
        <v>40</v>
      </c>
      <c r="V62" s="132">
        <v>0.16393442622950818</v>
      </c>
      <c r="W62">
        <v>234</v>
      </c>
      <c r="X62">
        <v>25</v>
      </c>
      <c r="Y62">
        <v>0.10683760683760683</v>
      </c>
    </row>
    <row r="63" spans="1:25" x14ac:dyDescent="0.25">
      <c r="A63" s="38">
        <f>+COUNTIF($B$1:B63,ESTADISTICAS!B$9)</f>
        <v>0</v>
      </c>
      <c r="B63">
        <v>5</v>
      </c>
      <c r="C63" s="130">
        <v>5364</v>
      </c>
      <c r="D63" t="s">
        <v>1288</v>
      </c>
      <c r="E63" s="201">
        <v>139</v>
      </c>
      <c r="F63" s="201">
        <v>44</v>
      </c>
      <c r="G63" s="132">
        <v>0.31654676258992803</v>
      </c>
      <c r="H63" s="201">
        <v>166</v>
      </c>
      <c r="I63" s="201">
        <v>35</v>
      </c>
      <c r="J63" s="132">
        <v>0.21084337349397592</v>
      </c>
      <c r="K63" s="201">
        <v>141</v>
      </c>
      <c r="L63" s="201">
        <v>32</v>
      </c>
      <c r="M63" s="132">
        <v>0.22695035460992907</v>
      </c>
      <c r="N63" s="201">
        <v>133</v>
      </c>
      <c r="O63" s="201">
        <v>46</v>
      </c>
      <c r="P63" s="132">
        <v>0.34586466165413532</v>
      </c>
      <c r="Q63" s="201">
        <v>166</v>
      </c>
      <c r="R63" s="201">
        <v>56</v>
      </c>
      <c r="S63" s="132">
        <v>0.33734939759036142</v>
      </c>
      <c r="T63" s="201">
        <v>117</v>
      </c>
      <c r="U63" s="201">
        <v>25</v>
      </c>
      <c r="V63" s="132">
        <v>0.21367521367521367</v>
      </c>
      <c r="W63">
        <v>150</v>
      </c>
      <c r="X63">
        <v>46</v>
      </c>
      <c r="Y63">
        <v>0.30666666666666664</v>
      </c>
    </row>
    <row r="64" spans="1:25" x14ac:dyDescent="0.25">
      <c r="A64" s="38">
        <f>+COUNTIF($B$1:B64,ESTADISTICAS!B$9)</f>
        <v>0</v>
      </c>
      <c r="B64">
        <v>5</v>
      </c>
      <c r="C64" s="130">
        <v>5368</v>
      </c>
      <c r="D64" t="s">
        <v>1289</v>
      </c>
      <c r="E64" s="201">
        <v>156</v>
      </c>
      <c r="F64" s="201">
        <v>35</v>
      </c>
      <c r="G64" s="132">
        <v>0.22435897435897437</v>
      </c>
      <c r="H64" s="201">
        <v>167</v>
      </c>
      <c r="I64" s="201">
        <v>39</v>
      </c>
      <c r="J64" s="132">
        <v>0.23353293413173654</v>
      </c>
      <c r="K64" s="201">
        <v>164</v>
      </c>
      <c r="L64" s="201">
        <v>46</v>
      </c>
      <c r="M64" s="132">
        <v>0.28048780487804881</v>
      </c>
      <c r="N64" s="201">
        <v>161</v>
      </c>
      <c r="O64" s="201">
        <v>40</v>
      </c>
      <c r="P64" s="132">
        <v>0.2484472049689441</v>
      </c>
      <c r="Q64" s="201">
        <v>141</v>
      </c>
      <c r="R64" s="201">
        <v>36</v>
      </c>
      <c r="S64" s="132">
        <v>0.25531914893617019</v>
      </c>
      <c r="T64" s="201">
        <v>153</v>
      </c>
      <c r="U64" s="201">
        <v>35</v>
      </c>
      <c r="V64" s="132">
        <v>0.22875816993464052</v>
      </c>
      <c r="W64">
        <v>134</v>
      </c>
      <c r="X64">
        <v>44</v>
      </c>
      <c r="Y64">
        <v>0.32835820895522388</v>
      </c>
    </row>
    <row r="65" spans="1:25" x14ac:dyDescent="0.25">
      <c r="A65" s="38">
        <f>+COUNTIF($B$1:B65,ESTADISTICAS!B$9)</f>
        <v>0</v>
      </c>
      <c r="B65">
        <v>5</v>
      </c>
      <c r="C65" s="130">
        <v>5376</v>
      </c>
      <c r="D65" t="s">
        <v>1290</v>
      </c>
      <c r="E65" s="201">
        <v>653</v>
      </c>
      <c r="F65" s="201">
        <v>246</v>
      </c>
      <c r="G65" s="132">
        <v>0.37672281776416539</v>
      </c>
      <c r="H65" s="201">
        <v>585</v>
      </c>
      <c r="I65" s="201">
        <v>246</v>
      </c>
      <c r="J65" s="132">
        <v>0.42051282051282052</v>
      </c>
      <c r="K65" s="201">
        <v>554</v>
      </c>
      <c r="L65" s="201">
        <v>261</v>
      </c>
      <c r="M65" s="132">
        <v>0.4711191335740072</v>
      </c>
      <c r="N65" s="201">
        <v>597</v>
      </c>
      <c r="O65" s="201">
        <v>260</v>
      </c>
      <c r="P65" s="132">
        <v>0.43551088777219432</v>
      </c>
      <c r="Q65" s="201">
        <v>565</v>
      </c>
      <c r="R65" s="201">
        <v>249</v>
      </c>
      <c r="S65" s="132">
        <v>0.44070796460176992</v>
      </c>
      <c r="T65" s="201">
        <v>617</v>
      </c>
      <c r="U65" s="201">
        <v>259</v>
      </c>
      <c r="V65" s="132">
        <v>0.41977309562398701</v>
      </c>
      <c r="W65">
        <v>594</v>
      </c>
      <c r="X65">
        <v>231</v>
      </c>
      <c r="Y65">
        <v>0.3888888888888889</v>
      </c>
    </row>
    <row r="66" spans="1:25" x14ac:dyDescent="0.25">
      <c r="A66" s="38">
        <f>+COUNTIF($B$1:B66,ESTADISTICAS!B$9)</f>
        <v>0</v>
      </c>
      <c r="B66">
        <v>5</v>
      </c>
      <c r="C66" s="130">
        <v>5380</v>
      </c>
      <c r="D66" t="s">
        <v>1291</v>
      </c>
      <c r="E66" s="201">
        <v>704</v>
      </c>
      <c r="F66" s="201">
        <v>271</v>
      </c>
      <c r="G66" s="132">
        <v>0.38494318181818182</v>
      </c>
      <c r="H66" s="201">
        <v>707</v>
      </c>
      <c r="I66" s="201">
        <v>242</v>
      </c>
      <c r="J66" s="132">
        <v>0.34229137199434229</v>
      </c>
      <c r="K66" s="201">
        <v>808</v>
      </c>
      <c r="L66" s="201">
        <v>401</v>
      </c>
      <c r="M66" s="132">
        <v>0.49628712871287128</v>
      </c>
      <c r="N66" s="201">
        <v>852</v>
      </c>
      <c r="O66" s="201">
        <v>364</v>
      </c>
      <c r="P66" s="132">
        <v>0.42723004694835681</v>
      </c>
      <c r="Q66" s="201">
        <v>766</v>
      </c>
      <c r="R66" s="201">
        <v>337</v>
      </c>
      <c r="S66" s="132">
        <v>0.43994778067885115</v>
      </c>
      <c r="T66" s="201">
        <v>818</v>
      </c>
      <c r="U66" s="201">
        <v>415</v>
      </c>
      <c r="V66" s="132">
        <v>0.50733496332518335</v>
      </c>
      <c r="W66">
        <v>830</v>
      </c>
      <c r="X66">
        <v>413</v>
      </c>
      <c r="Y66">
        <v>0.49759036144578311</v>
      </c>
    </row>
    <row r="67" spans="1:25" x14ac:dyDescent="0.25">
      <c r="A67" s="38">
        <f>+COUNTIF($B$1:B67,ESTADISTICAS!B$9)</f>
        <v>0</v>
      </c>
      <c r="B67">
        <v>5</v>
      </c>
      <c r="C67" s="130">
        <v>5390</v>
      </c>
      <c r="D67" t="s">
        <v>1292</v>
      </c>
      <c r="E67" s="201">
        <v>72</v>
      </c>
      <c r="F67" s="201">
        <v>16</v>
      </c>
      <c r="G67" s="132">
        <v>0.22222222222222221</v>
      </c>
      <c r="H67" s="201">
        <v>87</v>
      </c>
      <c r="I67" s="201">
        <v>30</v>
      </c>
      <c r="J67" s="132">
        <v>0.34482758620689657</v>
      </c>
      <c r="K67" s="201">
        <v>71</v>
      </c>
      <c r="L67" s="201">
        <v>17</v>
      </c>
      <c r="M67" s="132">
        <v>0.23943661971830985</v>
      </c>
      <c r="N67" s="201">
        <v>57</v>
      </c>
      <c r="O67" s="201">
        <v>24</v>
      </c>
      <c r="P67" s="132">
        <v>0.42105263157894735</v>
      </c>
      <c r="Q67" s="201">
        <v>53</v>
      </c>
      <c r="R67" s="201">
        <v>13</v>
      </c>
      <c r="S67" s="132">
        <v>0.24528301886792453</v>
      </c>
      <c r="T67" s="201">
        <v>48</v>
      </c>
      <c r="U67" s="201">
        <v>11</v>
      </c>
      <c r="V67" s="132">
        <v>0.22916666666666666</v>
      </c>
      <c r="W67">
        <v>67</v>
      </c>
      <c r="X67">
        <v>31</v>
      </c>
      <c r="Y67">
        <v>0.46268656716417911</v>
      </c>
    </row>
    <row r="68" spans="1:25" x14ac:dyDescent="0.25">
      <c r="A68" s="38">
        <f>+COUNTIF($B$1:B68,ESTADISTICAS!B$9)</f>
        <v>0</v>
      </c>
      <c r="B68">
        <v>5</v>
      </c>
      <c r="C68" s="130">
        <v>5400</v>
      </c>
      <c r="D68" t="s">
        <v>1293</v>
      </c>
      <c r="E68" s="201">
        <v>268</v>
      </c>
      <c r="F68" s="201">
        <v>78</v>
      </c>
      <c r="G68" s="132">
        <v>0.29104477611940299</v>
      </c>
      <c r="H68" s="201">
        <v>243</v>
      </c>
      <c r="I68" s="201">
        <v>75</v>
      </c>
      <c r="J68" s="132">
        <v>0.30864197530864196</v>
      </c>
      <c r="K68" s="201">
        <v>201</v>
      </c>
      <c r="L68" s="201">
        <v>72</v>
      </c>
      <c r="M68" s="132">
        <v>0.35820895522388058</v>
      </c>
      <c r="N68" s="201">
        <v>240</v>
      </c>
      <c r="O68" s="201">
        <v>64</v>
      </c>
      <c r="P68" s="132">
        <v>0.26666666666666666</v>
      </c>
      <c r="Q68" s="201">
        <v>218</v>
      </c>
      <c r="R68" s="201">
        <v>66</v>
      </c>
      <c r="S68" s="132">
        <v>0.30275229357798167</v>
      </c>
      <c r="T68" s="201">
        <v>260</v>
      </c>
      <c r="U68" s="201">
        <v>93</v>
      </c>
      <c r="V68" s="132">
        <v>0.3576923076923077</v>
      </c>
      <c r="W68">
        <v>243</v>
      </c>
      <c r="X68">
        <v>71</v>
      </c>
      <c r="Y68">
        <v>0.29218106995884774</v>
      </c>
    </row>
    <row r="69" spans="1:25" x14ac:dyDescent="0.25">
      <c r="A69" s="38">
        <f>+COUNTIF($B$1:B69,ESTADISTICAS!B$9)</f>
        <v>0</v>
      </c>
      <c r="B69">
        <v>5</v>
      </c>
      <c r="C69" s="130">
        <v>5411</v>
      </c>
      <c r="D69" t="s">
        <v>1294</v>
      </c>
      <c r="E69" s="201">
        <v>96</v>
      </c>
      <c r="F69" s="201">
        <v>32</v>
      </c>
      <c r="G69" s="132">
        <v>0.33333333333333331</v>
      </c>
      <c r="H69" s="201">
        <v>91</v>
      </c>
      <c r="I69" s="201">
        <v>21</v>
      </c>
      <c r="J69" s="132">
        <v>0.23076923076923078</v>
      </c>
      <c r="K69" s="201">
        <v>83</v>
      </c>
      <c r="L69" s="201">
        <v>19</v>
      </c>
      <c r="M69" s="132">
        <v>0.2289156626506024</v>
      </c>
      <c r="N69" s="201">
        <v>88</v>
      </c>
      <c r="O69" s="201">
        <v>11</v>
      </c>
      <c r="P69" s="132">
        <v>0.125</v>
      </c>
      <c r="Q69" s="201">
        <v>113</v>
      </c>
      <c r="R69" s="201">
        <v>25</v>
      </c>
      <c r="S69" s="132">
        <v>0.22123893805309736</v>
      </c>
      <c r="T69" s="201">
        <v>94</v>
      </c>
      <c r="U69" s="201">
        <v>22</v>
      </c>
      <c r="V69" s="132">
        <v>0.23404255319148937</v>
      </c>
      <c r="W69">
        <v>97</v>
      </c>
      <c r="X69">
        <v>25</v>
      </c>
      <c r="Y69">
        <v>0.25773195876288657</v>
      </c>
    </row>
    <row r="70" spans="1:25" x14ac:dyDescent="0.25">
      <c r="A70" s="38">
        <f>+COUNTIF($B$1:B70,ESTADISTICAS!B$9)</f>
        <v>0</v>
      </c>
      <c r="B70">
        <v>5</v>
      </c>
      <c r="C70" s="130">
        <v>5425</v>
      </c>
      <c r="D70" t="s">
        <v>1295</v>
      </c>
      <c r="E70" s="201">
        <v>82</v>
      </c>
      <c r="F70" s="201">
        <v>23</v>
      </c>
      <c r="G70" s="132">
        <v>0.28048780487804881</v>
      </c>
      <c r="H70" s="201">
        <v>64</v>
      </c>
      <c r="I70" s="201">
        <v>13</v>
      </c>
      <c r="J70" s="132">
        <v>0.203125</v>
      </c>
      <c r="K70" s="201">
        <v>72</v>
      </c>
      <c r="L70" s="201">
        <v>26</v>
      </c>
      <c r="M70" s="132">
        <v>0.3611111111111111</v>
      </c>
      <c r="N70" s="201">
        <v>84</v>
      </c>
      <c r="O70" s="201">
        <v>23</v>
      </c>
      <c r="P70" s="132">
        <v>0.27380952380952384</v>
      </c>
      <c r="Q70" s="201">
        <v>65</v>
      </c>
      <c r="R70" s="201">
        <v>15</v>
      </c>
      <c r="S70" s="132">
        <v>0.23076923076923078</v>
      </c>
      <c r="T70" s="201">
        <v>63</v>
      </c>
      <c r="U70" s="201">
        <v>13</v>
      </c>
      <c r="V70" s="132">
        <v>0.20634920634920634</v>
      </c>
      <c r="W70">
        <v>69</v>
      </c>
      <c r="X70">
        <v>18</v>
      </c>
      <c r="Y70">
        <v>0.2608695652173913</v>
      </c>
    </row>
    <row r="71" spans="1:25" x14ac:dyDescent="0.25">
      <c r="A71" s="38">
        <f>+COUNTIF($B$1:B71,ESTADISTICAS!B$9)</f>
        <v>0</v>
      </c>
      <c r="B71">
        <v>5</v>
      </c>
      <c r="C71" s="130">
        <v>5440</v>
      </c>
      <c r="D71" t="s">
        <v>1296</v>
      </c>
      <c r="E71" s="201">
        <v>649</v>
      </c>
      <c r="F71" s="201">
        <v>228</v>
      </c>
      <c r="G71" s="132">
        <v>0.35130970724191063</v>
      </c>
      <c r="H71" s="201">
        <v>643</v>
      </c>
      <c r="I71" s="201">
        <v>208</v>
      </c>
      <c r="J71" s="132">
        <v>0.32348367029548991</v>
      </c>
      <c r="K71" s="201">
        <v>861</v>
      </c>
      <c r="L71" s="201">
        <v>260</v>
      </c>
      <c r="M71" s="132">
        <v>0.30197444831591175</v>
      </c>
      <c r="N71" s="201">
        <v>893</v>
      </c>
      <c r="O71" s="201">
        <v>280</v>
      </c>
      <c r="P71" s="132">
        <v>0.3135498320268757</v>
      </c>
      <c r="Q71" s="201">
        <v>744</v>
      </c>
      <c r="R71" s="201">
        <v>248</v>
      </c>
      <c r="S71" s="132">
        <v>0.33333333333333331</v>
      </c>
      <c r="T71" s="201">
        <v>767</v>
      </c>
      <c r="U71" s="201">
        <v>262</v>
      </c>
      <c r="V71" s="132">
        <v>0.34159061277705344</v>
      </c>
      <c r="W71">
        <v>673</v>
      </c>
      <c r="X71">
        <v>211</v>
      </c>
      <c r="Y71">
        <v>0.31352154531946508</v>
      </c>
    </row>
    <row r="72" spans="1:25" x14ac:dyDescent="0.25">
      <c r="A72" s="38">
        <f>+COUNTIF($B$1:B72,ESTADISTICAS!B$9)</f>
        <v>0</v>
      </c>
      <c r="B72">
        <v>5</v>
      </c>
      <c r="C72" s="130">
        <v>5467</v>
      </c>
      <c r="D72" t="s">
        <v>1297</v>
      </c>
      <c r="E72" s="201">
        <v>63</v>
      </c>
      <c r="F72" s="201">
        <v>20</v>
      </c>
      <c r="G72" s="132">
        <v>0.31746031746031744</v>
      </c>
      <c r="H72" s="201">
        <v>66</v>
      </c>
      <c r="I72" s="201">
        <v>26</v>
      </c>
      <c r="J72" s="132">
        <v>0.39393939393939392</v>
      </c>
      <c r="K72" s="201">
        <v>33</v>
      </c>
      <c r="L72" s="201">
        <v>17</v>
      </c>
      <c r="M72" s="132">
        <v>0.51515151515151514</v>
      </c>
      <c r="N72" s="201">
        <v>31</v>
      </c>
      <c r="O72" s="201">
        <v>23</v>
      </c>
      <c r="P72" s="132">
        <v>0.74193548387096775</v>
      </c>
      <c r="Q72" s="201">
        <v>55</v>
      </c>
      <c r="R72" s="201">
        <v>37</v>
      </c>
      <c r="S72" s="132">
        <v>0.67272727272727273</v>
      </c>
      <c r="T72" s="201">
        <v>47</v>
      </c>
      <c r="U72" s="201">
        <v>13</v>
      </c>
      <c r="V72" s="132">
        <v>0.27659574468085107</v>
      </c>
      <c r="W72">
        <v>50</v>
      </c>
      <c r="X72">
        <v>21</v>
      </c>
      <c r="Y72">
        <v>0.42</v>
      </c>
    </row>
    <row r="73" spans="1:25" x14ac:dyDescent="0.25">
      <c r="A73" s="38">
        <f>+COUNTIF($B$1:B73,ESTADISTICAS!B$9)</f>
        <v>0</v>
      </c>
      <c r="B73">
        <v>5</v>
      </c>
      <c r="C73" s="130">
        <v>5475</v>
      </c>
      <c r="D73" t="s">
        <v>1298</v>
      </c>
      <c r="E73" s="201">
        <v>9</v>
      </c>
      <c r="F73" s="201">
        <v>1</v>
      </c>
      <c r="G73" s="132">
        <v>0.1111111111111111</v>
      </c>
      <c r="H73" s="201">
        <v>12</v>
      </c>
      <c r="I73" s="201">
        <v>2</v>
      </c>
      <c r="J73" s="132">
        <v>0.16666666666666666</v>
      </c>
      <c r="K73" s="201">
        <v>17</v>
      </c>
      <c r="L73" s="201">
        <v>4</v>
      </c>
      <c r="M73" s="132">
        <v>0.23529411764705882</v>
      </c>
      <c r="N73" s="201">
        <v>17</v>
      </c>
      <c r="O73" s="201">
        <v>2</v>
      </c>
      <c r="P73" s="132">
        <v>0.11764705882352941</v>
      </c>
      <c r="Q73" s="201">
        <v>10</v>
      </c>
      <c r="R73" s="201">
        <v>3</v>
      </c>
      <c r="S73" s="132">
        <v>0.3</v>
      </c>
      <c r="T73" s="201">
        <v>19</v>
      </c>
      <c r="U73" s="201">
        <v>3</v>
      </c>
      <c r="V73" s="132">
        <v>0.15789473684210525</v>
      </c>
      <c r="W73">
        <v>13</v>
      </c>
      <c r="X73">
        <v>3</v>
      </c>
      <c r="Y73">
        <v>0.23076923076923078</v>
      </c>
    </row>
    <row r="74" spans="1:25" x14ac:dyDescent="0.25">
      <c r="A74" s="38">
        <f>+COUNTIF($B$1:B74,ESTADISTICAS!B$9)</f>
        <v>0</v>
      </c>
      <c r="B74">
        <v>5</v>
      </c>
      <c r="C74" s="130">
        <v>5480</v>
      </c>
      <c r="D74" t="s">
        <v>1299</v>
      </c>
      <c r="E74" s="201">
        <v>87</v>
      </c>
      <c r="F74" s="201">
        <v>16</v>
      </c>
      <c r="G74" s="132">
        <v>0.18390804597701149</v>
      </c>
      <c r="H74" s="201">
        <v>77</v>
      </c>
      <c r="I74" s="201">
        <v>22</v>
      </c>
      <c r="J74" s="132">
        <v>0.2857142857142857</v>
      </c>
      <c r="K74" s="201">
        <v>108</v>
      </c>
      <c r="L74" s="201">
        <v>36</v>
      </c>
      <c r="M74" s="132">
        <v>0.33333333333333331</v>
      </c>
      <c r="N74" s="201">
        <v>115</v>
      </c>
      <c r="O74" s="201">
        <v>23</v>
      </c>
      <c r="P74" s="132">
        <v>0.2</v>
      </c>
      <c r="Q74" s="201">
        <v>145</v>
      </c>
      <c r="R74" s="201">
        <v>37</v>
      </c>
      <c r="S74" s="132">
        <v>0.25517241379310346</v>
      </c>
      <c r="T74" s="201">
        <v>139</v>
      </c>
      <c r="U74" s="201">
        <v>42</v>
      </c>
      <c r="V74" s="132">
        <v>0.30215827338129497</v>
      </c>
      <c r="W74">
        <v>133</v>
      </c>
      <c r="X74">
        <v>38</v>
      </c>
      <c r="Y74">
        <v>0.2857142857142857</v>
      </c>
    </row>
    <row r="75" spans="1:25" x14ac:dyDescent="0.25">
      <c r="A75" s="38">
        <f>+COUNTIF($B$1:B75,ESTADISTICAS!B$9)</f>
        <v>0</v>
      </c>
      <c r="B75">
        <v>5</v>
      </c>
      <c r="C75" s="130">
        <v>5483</v>
      </c>
      <c r="D75" t="s">
        <v>1300</v>
      </c>
      <c r="E75" s="201">
        <v>97</v>
      </c>
      <c r="F75" s="201">
        <v>21</v>
      </c>
      <c r="G75" s="132">
        <v>0.21649484536082475</v>
      </c>
      <c r="H75" s="201">
        <v>77</v>
      </c>
      <c r="I75" s="201">
        <v>14</v>
      </c>
      <c r="J75" s="132">
        <v>0.18181818181818182</v>
      </c>
      <c r="K75" s="201">
        <v>42</v>
      </c>
      <c r="L75" s="201">
        <v>11</v>
      </c>
      <c r="M75" s="132">
        <v>0.26190476190476192</v>
      </c>
      <c r="N75" s="201">
        <v>68</v>
      </c>
      <c r="O75" s="201">
        <v>10</v>
      </c>
      <c r="P75" s="132">
        <v>0.14705882352941177</v>
      </c>
      <c r="Q75" s="201">
        <v>76</v>
      </c>
      <c r="R75" s="201">
        <v>12</v>
      </c>
      <c r="S75" s="132">
        <v>0.15789473684210525</v>
      </c>
      <c r="T75" s="201">
        <v>73</v>
      </c>
      <c r="U75" s="201">
        <v>6</v>
      </c>
      <c r="V75" s="132">
        <v>8.2191780821917804E-2</v>
      </c>
      <c r="W75">
        <v>86</v>
      </c>
      <c r="X75">
        <v>6</v>
      </c>
      <c r="Y75">
        <v>6.9767441860465115E-2</v>
      </c>
    </row>
    <row r="76" spans="1:25" x14ac:dyDescent="0.25">
      <c r="A76" s="38">
        <f>+COUNTIF($B$1:B76,ESTADISTICAS!B$9)</f>
        <v>0</v>
      </c>
      <c r="B76">
        <v>5</v>
      </c>
      <c r="C76" s="130">
        <v>5490</v>
      </c>
      <c r="D76" t="s">
        <v>1301</v>
      </c>
      <c r="E76" s="201">
        <v>395</v>
      </c>
      <c r="F76" s="201">
        <v>64</v>
      </c>
      <c r="G76" s="132">
        <v>0.16202531645569621</v>
      </c>
      <c r="H76" s="201">
        <v>383</v>
      </c>
      <c r="I76" s="201">
        <v>57</v>
      </c>
      <c r="J76" s="132">
        <v>0.14882506527415143</v>
      </c>
      <c r="K76" s="201">
        <v>406</v>
      </c>
      <c r="L76" s="201">
        <v>71</v>
      </c>
      <c r="M76" s="132">
        <v>0.1748768472906404</v>
      </c>
      <c r="N76" s="201">
        <v>505</v>
      </c>
      <c r="O76" s="201">
        <v>61</v>
      </c>
      <c r="P76" s="132">
        <v>0.12079207920792079</v>
      </c>
      <c r="Q76" s="201">
        <v>422</v>
      </c>
      <c r="R76" s="201">
        <v>82</v>
      </c>
      <c r="S76" s="132">
        <v>0.19431279620853081</v>
      </c>
      <c r="T76" s="201">
        <v>516</v>
      </c>
      <c r="U76" s="201">
        <v>77</v>
      </c>
      <c r="V76" s="132">
        <v>0.14922480620155038</v>
      </c>
      <c r="W76">
        <v>596</v>
      </c>
      <c r="X76">
        <v>81</v>
      </c>
      <c r="Y76">
        <v>0.13590604026845637</v>
      </c>
    </row>
    <row r="77" spans="1:25" x14ac:dyDescent="0.25">
      <c r="A77" s="38">
        <f>+COUNTIF($B$1:B77,ESTADISTICAS!B$9)</f>
        <v>0</v>
      </c>
      <c r="B77">
        <v>5</v>
      </c>
      <c r="C77" s="130">
        <v>5495</v>
      </c>
      <c r="D77" t="s">
        <v>1302</v>
      </c>
      <c r="E77" s="201">
        <v>128</v>
      </c>
      <c r="F77" s="201">
        <v>11</v>
      </c>
      <c r="G77" s="132">
        <v>8.59375E-2</v>
      </c>
      <c r="H77" s="201">
        <v>140</v>
      </c>
      <c r="I77" s="201">
        <v>18</v>
      </c>
      <c r="J77" s="132">
        <v>0.12857142857142856</v>
      </c>
      <c r="K77" s="201">
        <v>139</v>
      </c>
      <c r="L77" s="201">
        <v>18</v>
      </c>
      <c r="M77" s="132">
        <v>0.12949640287769784</v>
      </c>
      <c r="N77" s="201">
        <v>136</v>
      </c>
      <c r="O77" s="201">
        <v>36</v>
      </c>
      <c r="P77" s="132">
        <v>0.26470588235294118</v>
      </c>
      <c r="Q77" s="201">
        <v>165</v>
      </c>
      <c r="R77" s="201">
        <v>64</v>
      </c>
      <c r="S77" s="132">
        <v>0.38787878787878788</v>
      </c>
      <c r="T77" s="201">
        <v>165</v>
      </c>
      <c r="U77" s="201">
        <v>51</v>
      </c>
      <c r="V77" s="132">
        <v>0.30909090909090908</v>
      </c>
      <c r="W77">
        <v>156</v>
      </c>
      <c r="X77">
        <v>35</v>
      </c>
      <c r="Y77">
        <v>0.22435897435897437</v>
      </c>
    </row>
    <row r="78" spans="1:25" x14ac:dyDescent="0.25">
      <c r="A78" s="38">
        <f>+COUNTIF($B$1:B78,ESTADISTICAS!B$9)</f>
        <v>0</v>
      </c>
      <c r="B78">
        <v>5</v>
      </c>
      <c r="C78" s="130">
        <v>5501</v>
      </c>
      <c r="D78" t="s">
        <v>1303</v>
      </c>
      <c r="E78" s="201">
        <v>31</v>
      </c>
      <c r="F78" s="201">
        <v>11</v>
      </c>
      <c r="G78" s="132">
        <v>0.35483870967741937</v>
      </c>
      <c r="H78" s="201">
        <v>24</v>
      </c>
      <c r="I78" s="201">
        <v>7</v>
      </c>
      <c r="J78" s="132">
        <v>0.29166666666666669</v>
      </c>
      <c r="K78" s="201">
        <v>33</v>
      </c>
      <c r="L78" s="201">
        <v>6</v>
      </c>
      <c r="M78" s="132">
        <v>0.18181818181818182</v>
      </c>
      <c r="N78" s="201">
        <v>32</v>
      </c>
      <c r="O78" s="201">
        <v>9</v>
      </c>
      <c r="P78" s="132">
        <v>0.28125</v>
      </c>
      <c r="Q78" s="201">
        <v>26</v>
      </c>
      <c r="R78" s="201">
        <v>7</v>
      </c>
      <c r="S78" s="132">
        <v>0.26923076923076922</v>
      </c>
      <c r="T78" s="201">
        <v>39</v>
      </c>
      <c r="U78" s="201">
        <v>20</v>
      </c>
      <c r="V78" s="132">
        <v>0.51282051282051277</v>
      </c>
      <c r="W78">
        <v>22</v>
      </c>
      <c r="X78">
        <v>2</v>
      </c>
      <c r="Y78">
        <v>9.0909090909090912E-2</v>
      </c>
    </row>
    <row r="79" spans="1:25" x14ac:dyDescent="0.25">
      <c r="A79" s="38">
        <f>+COUNTIF($B$1:B79,ESTADISTICAS!B$9)</f>
        <v>0</v>
      </c>
      <c r="B79">
        <v>5</v>
      </c>
      <c r="C79" s="130">
        <v>5541</v>
      </c>
      <c r="D79" t="s">
        <v>1304</v>
      </c>
      <c r="E79" s="201">
        <v>201</v>
      </c>
      <c r="F79" s="201">
        <v>82</v>
      </c>
      <c r="G79" s="132">
        <v>0.4079601990049751</v>
      </c>
      <c r="H79" s="201">
        <v>208</v>
      </c>
      <c r="I79" s="201">
        <v>53</v>
      </c>
      <c r="J79" s="132">
        <v>0.25480769230769229</v>
      </c>
      <c r="K79" s="201">
        <v>163</v>
      </c>
      <c r="L79" s="201">
        <v>63</v>
      </c>
      <c r="M79" s="132">
        <v>0.38650306748466257</v>
      </c>
      <c r="N79" s="201">
        <v>128</v>
      </c>
      <c r="O79" s="201">
        <v>52</v>
      </c>
      <c r="P79" s="132">
        <v>0.40625</v>
      </c>
      <c r="Q79" s="201">
        <v>122</v>
      </c>
      <c r="R79" s="201">
        <v>68</v>
      </c>
      <c r="S79" s="132">
        <v>0.55737704918032782</v>
      </c>
      <c r="T79" s="201">
        <v>212</v>
      </c>
      <c r="U79" s="201">
        <v>56</v>
      </c>
      <c r="V79" s="132">
        <v>0.26415094339622641</v>
      </c>
      <c r="W79">
        <v>159</v>
      </c>
      <c r="X79">
        <v>44</v>
      </c>
      <c r="Y79">
        <v>0.27672955974842767</v>
      </c>
    </row>
    <row r="80" spans="1:25" x14ac:dyDescent="0.25">
      <c r="A80" s="38">
        <f>+COUNTIF($B$1:B80,ESTADISTICAS!B$9)</f>
        <v>0</v>
      </c>
      <c r="B80">
        <v>5</v>
      </c>
      <c r="C80" s="130">
        <v>5543</v>
      </c>
      <c r="D80" t="s">
        <v>1305</v>
      </c>
      <c r="E80" s="201">
        <v>61</v>
      </c>
      <c r="F80" s="201">
        <v>14</v>
      </c>
      <c r="G80" s="132">
        <v>0.22950819672131148</v>
      </c>
      <c r="H80" s="201">
        <v>63</v>
      </c>
      <c r="I80" s="201">
        <v>13</v>
      </c>
      <c r="J80" s="132">
        <v>0.20634920634920634</v>
      </c>
      <c r="K80" s="201">
        <v>37</v>
      </c>
      <c r="L80" s="201">
        <v>10</v>
      </c>
      <c r="M80" s="132">
        <v>0.27027027027027029</v>
      </c>
      <c r="N80" s="201">
        <v>40</v>
      </c>
      <c r="O80" s="201">
        <v>11</v>
      </c>
      <c r="P80" s="132">
        <v>0.27500000000000002</v>
      </c>
      <c r="Q80" s="201">
        <v>51</v>
      </c>
      <c r="R80" s="201">
        <v>10</v>
      </c>
      <c r="S80" s="132">
        <v>0.19607843137254902</v>
      </c>
      <c r="T80" s="201">
        <v>47</v>
      </c>
      <c r="U80" s="201">
        <v>14</v>
      </c>
      <c r="V80" s="132">
        <v>0.2978723404255319</v>
      </c>
      <c r="W80">
        <v>45</v>
      </c>
      <c r="X80">
        <v>12</v>
      </c>
      <c r="Y80">
        <v>0.26666666666666666</v>
      </c>
    </row>
    <row r="81" spans="1:25" x14ac:dyDescent="0.25">
      <c r="A81" s="38">
        <f>+COUNTIF($B$1:B81,ESTADISTICAS!B$9)</f>
        <v>0</v>
      </c>
      <c r="B81">
        <v>5</v>
      </c>
      <c r="C81" s="130">
        <v>5576</v>
      </c>
      <c r="D81" t="s">
        <v>1306</v>
      </c>
      <c r="E81" s="201">
        <v>77</v>
      </c>
      <c r="F81" s="201">
        <v>26</v>
      </c>
      <c r="G81" s="132">
        <v>0.33766233766233766</v>
      </c>
      <c r="H81" s="201">
        <v>76</v>
      </c>
      <c r="I81" s="201">
        <v>11</v>
      </c>
      <c r="J81" s="132">
        <v>0.14473684210526316</v>
      </c>
      <c r="K81" s="201">
        <v>55</v>
      </c>
      <c r="L81" s="201">
        <v>10</v>
      </c>
      <c r="M81" s="132">
        <v>0.18181818181818182</v>
      </c>
      <c r="N81" s="201">
        <v>51</v>
      </c>
      <c r="O81" s="201">
        <v>9</v>
      </c>
      <c r="P81" s="132">
        <v>0.17647058823529413</v>
      </c>
      <c r="Q81" s="201">
        <v>60</v>
      </c>
      <c r="R81" s="201">
        <v>10</v>
      </c>
      <c r="S81" s="132">
        <v>0.16666666666666666</v>
      </c>
      <c r="T81" s="201">
        <v>81</v>
      </c>
      <c r="U81" s="201">
        <v>11</v>
      </c>
      <c r="V81" s="132">
        <v>0.13580246913580246</v>
      </c>
      <c r="W81">
        <v>82</v>
      </c>
      <c r="X81">
        <v>27</v>
      </c>
      <c r="Y81">
        <v>0.32926829268292684</v>
      </c>
    </row>
    <row r="82" spans="1:25" x14ac:dyDescent="0.25">
      <c r="A82" s="38">
        <f>+COUNTIF($B$1:B82,ESTADISTICAS!B$9)</f>
        <v>0</v>
      </c>
      <c r="B82">
        <v>5</v>
      </c>
      <c r="C82" s="130">
        <v>5579</v>
      </c>
      <c r="D82" t="s">
        <v>1307</v>
      </c>
      <c r="E82" s="201">
        <v>418</v>
      </c>
      <c r="F82" s="201">
        <v>216</v>
      </c>
      <c r="G82" s="132">
        <v>0.51674641148325362</v>
      </c>
      <c r="H82" s="201">
        <v>386</v>
      </c>
      <c r="I82" s="201">
        <v>170</v>
      </c>
      <c r="J82" s="132">
        <v>0.44041450777202074</v>
      </c>
      <c r="K82" s="201">
        <v>375</v>
      </c>
      <c r="L82" s="201">
        <v>184</v>
      </c>
      <c r="M82" s="132">
        <v>0.49066666666666664</v>
      </c>
      <c r="N82" s="201">
        <v>384</v>
      </c>
      <c r="O82" s="201">
        <v>147</v>
      </c>
      <c r="P82" s="132">
        <v>0.3828125</v>
      </c>
      <c r="Q82" s="201">
        <v>364</v>
      </c>
      <c r="R82" s="201">
        <v>141</v>
      </c>
      <c r="S82" s="132">
        <v>0.38736263736263737</v>
      </c>
      <c r="T82" s="201">
        <v>371</v>
      </c>
      <c r="U82" s="201">
        <v>149</v>
      </c>
      <c r="V82" s="132">
        <v>0.40161725067385445</v>
      </c>
      <c r="W82">
        <v>369</v>
      </c>
      <c r="X82">
        <v>128</v>
      </c>
      <c r="Y82">
        <v>0.34688346883468835</v>
      </c>
    </row>
    <row r="83" spans="1:25" x14ac:dyDescent="0.25">
      <c r="A83" s="38">
        <f>+COUNTIF($B$1:B83,ESTADISTICAS!B$9)</f>
        <v>0</v>
      </c>
      <c r="B83">
        <v>5</v>
      </c>
      <c r="C83" s="130">
        <v>5585</v>
      </c>
      <c r="D83" t="s">
        <v>1308</v>
      </c>
      <c r="E83" s="201">
        <v>115</v>
      </c>
      <c r="F83" s="201">
        <v>37</v>
      </c>
      <c r="G83" s="132">
        <v>0.32173913043478258</v>
      </c>
      <c r="H83" s="201">
        <v>131</v>
      </c>
      <c r="I83" s="201">
        <v>51</v>
      </c>
      <c r="J83" s="132">
        <v>0.38931297709923662</v>
      </c>
      <c r="K83" s="201">
        <v>138</v>
      </c>
      <c r="L83" s="201">
        <v>45</v>
      </c>
      <c r="M83" s="132">
        <v>0.32608695652173914</v>
      </c>
      <c r="N83" s="201">
        <v>124</v>
      </c>
      <c r="O83" s="201">
        <v>41</v>
      </c>
      <c r="P83" s="132">
        <v>0.33064516129032256</v>
      </c>
      <c r="Q83" s="201">
        <v>123</v>
      </c>
      <c r="R83" s="201">
        <v>43</v>
      </c>
      <c r="S83" s="132">
        <v>0.34959349593495936</v>
      </c>
      <c r="T83" s="201">
        <v>107</v>
      </c>
      <c r="U83" s="201">
        <v>39</v>
      </c>
      <c r="V83" s="132">
        <v>0.3644859813084112</v>
      </c>
      <c r="W83">
        <v>101</v>
      </c>
      <c r="X83">
        <v>41</v>
      </c>
      <c r="Y83">
        <v>0.40594059405940597</v>
      </c>
    </row>
    <row r="84" spans="1:25" x14ac:dyDescent="0.25">
      <c r="A84" s="38">
        <f>+COUNTIF($B$1:B84,ESTADISTICAS!B$9)</f>
        <v>0</v>
      </c>
      <c r="B84">
        <v>5</v>
      </c>
      <c r="C84" s="130">
        <v>5591</v>
      </c>
      <c r="D84" t="s">
        <v>1309</v>
      </c>
      <c r="E84" s="201">
        <v>116</v>
      </c>
      <c r="F84" s="201">
        <v>25</v>
      </c>
      <c r="G84" s="132">
        <v>0.21551724137931033</v>
      </c>
      <c r="H84" s="201">
        <v>121</v>
      </c>
      <c r="I84" s="201">
        <v>32</v>
      </c>
      <c r="J84" s="132">
        <v>0.26446280991735538</v>
      </c>
      <c r="K84" s="201">
        <v>119</v>
      </c>
      <c r="L84" s="201">
        <v>39</v>
      </c>
      <c r="M84" s="132">
        <v>0.32773109243697479</v>
      </c>
      <c r="N84" s="201">
        <v>106</v>
      </c>
      <c r="O84" s="201">
        <v>31</v>
      </c>
      <c r="P84" s="132">
        <v>0.29245283018867924</v>
      </c>
      <c r="Q84" s="201">
        <v>111</v>
      </c>
      <c r="R84" s="201">
        <v>33</v>
      </c>
      <c r="S84" s="132">
        <v>0.29729729729729731</v>
      </c>
      <c r="T84" s="201">
        <v>105</v>
      </c>
      <c r="U84" s="201">
        <v>21</v>
      </c>
      <c r="V84" s="132">
        <v>0.2</v>
      </c>
      <c r="W84">
        <v>113</v>
      </c>
      <c r="X84">
        <v>34</v>
      </c>
      <c r="Y84">
        <v>0.30088495575221241</v>
      </c>
    </row>
    <row r="85" spans="1:25" x14ac:dyDescent="0.25">
      <c r="A85" s="38">
        <f>+COUNTIF($B$1:B85,ESTADISTICAS!B$9)</f>
        <v>0</v>
      </c>
      <c r="B85">
        <v>5</v>
      </c>
      <c r="C85" s="130">
        <v>5604</v>
      </c>
      <c r="D85" t="s">
        <v>1310</v>
      </c>
      <c r="E85" s="201">
        <v>230</v>
      </c>
      <c r="F85" s="201">
        <v>22</v>
      </c>
      <c r="G85" s="132">
        <v>9.5652173913043481E-2</v>
      </c>
      <c r="H85" s="201">
        <v>239</v>
      </c>
      <c r="I85" s="201">
        <v>29</v>
      </c>
      <c r="J85" s="132">
        <v>0.12133891213389121</v>
      </c>
      <c r="K85" s="201">
        <v>237</v>
      </c>
      <c r="L85" s="201">
        <v>34</v>
      </c>
      <c r="M85" s="132">
        <v>0.14345991561181434</v>
      </c>
      <c r="N85" s="201">
        <v>242</v>
      </c>
      <c r="O85" s="201">
        <v>49</v>
      </c>
      <c r="P85" s="132">
        <v>0.2024793388429752</v>
      </c>
      <c r="Q85" s="201">
        <v>233</v>
      </c>
      <c r="R85" s="201">
        <v>31</v>
      </c>
      <c r="S85" s="132">
        <v>0.13304721030042918</v>
      </c>
      <c r="T85" s="201">
        <v>279</v>
      </c>
      <c r="U85" s="201">
        <v>29</v>
      </c>
      <c r="V85" s="132">
        <v>0.1039426523297491</v>
      </c>
      <c r="W85">
        <v>278</v>
      </c>
      <c r="X85">
        <v>41</v>
      </c>
      <c r="Y85">
        <v>0.14748201438848921</v>
      </c>
    </row>
    <row r="86" spans="1:25" x14ac:dyDescent="0.25">
      <c r="A86" s="38">
        <f>+COUNTIF($B$1:B86,ESTADISTICAS!B$9)</f>
        <v>0</v>
      </c>
      <c r="B86">
        <v>5</v>
      </c>
      <c r="C86" s="130">
        <v>5607</v>
      </c>
      <c r="D86" t="s">
        <v>1311</v>
      </c>
      <c r="E86" s="201">
        <v>352</v>
      </c>
      <c r="F86" s="201">
        <v>132</v>
      </c>
      <c r="G86" s="132">
        <v>0.375</v>
      </c>
      <c r="H86" s="201">
        <v>344</v>
      </c>
      <c r="I86" s="201">
        <v>96</v>
      </c>
      <c r="J86" s="132">
        <v>0.27906976744186046</v>
      </c>
      <c r="K86" s="201">
        <v>261</v>
      </c>
      <c r="L86" s="201">
        <v>108</v>
      </c>
      <c r="M86" s="132">
        <v>0.41379310344827586</v>
      </c>
      <c r="N86" s="201">
        <v>263</v>
      </c>
      <c r="O86" s="201">
        <v>108</v>
      </c>
      <c r="P86" s="132">
        <v>0.41064638783269963</v>
      </c>
      <c r="Q86" s="201">
        <v>248</v>
      </c>
      <c r="R86" s="201">
        <v>129</v>
      </c>
      <c r="S86" s="132">
        <v>0.52016129032258063</v>
      </c>
      <c r="T86" s="201">
        <v>245</v>
      </c>
      <c r="U86" s="201">
        <v>137</v>
      </c>
      <c r="V86" s="132">
        <v>0.5591836734693878</v>
      </c>
      <c r="W86">
        <v>251</v>
      </c>
      <c r="X86">
        <v>129</v>
      </c>
      <c r="Y86">
        <v>0.51394422310756971</v>
      </c>
    </row>
    <row r="87" spans="1:25" x14ac:dyDescent="0.25">
      <c r="A87" s="38">
        <f>+COUNTIF($B$1:B87,ESTADISTICAS!B$9)</f>
        <v>0</v>
      </c>
      <c r="B87">
        <v>5</v>
      </c>
      <c r="C87" s="130">
        <v>5615</v>
      </c>
      <c r="D87" t="s">
        <v>1312</v>
      </c>
      <c r="E87" s="201">
        <v>1507</v>
      </c>
      <c r="F87" s="201">
        <v>562</v>
      </c>
      <c r="G87" s="132">
        <v>0.37292634372926342</v>
      </c>
      <c r="H87" s="201">
        <v>1401</v>
      </c>
      <c r="I87" s="201">
        <v>522</v>
      </c>
      <c r="J87" s="132">
        <v>0.37259100642398285</v>
      </c>
      <c r="K87" s="201">
        <v>1409</v>
      </c>
      <c r="L87" s="201">
        <v>632</v>
      </c>
      <c r="M87" s="132">
        <v>0.44854506742370476</v>
      </c>
      <c r="N87" s="201">
        <v>1251</v>
      </c>
      <c r="O87" s="201">
        <v>584</v>
      </c>
      <c r="P87" s="132">
        <v>0.46682653876898483</v>
      </c>
      <c r="Q87" s="201">
        <v>1195</v>
      </c>
      <c r="R87" s="201">
        <v>524</v>
      </c>
      <c r="S87" s="132">
        <v>0.43849372384937241</v>
      </c>
      <c r="T87" s="201">
        <v>1229</v>
      </c>
      <c r="U87" s="201">
        <v>506</v>
      </c>
      <c r="V87" s="132">
        <v>0.41171684296175753</v>
      </c>
      <c r="W87">
        <v>1159</v>
      </c>
      <c r="X87">
        <v>447</v>
      </c>
      <c r="Y87">
        <v>0.38567730802415878</v>
      </c>
    </row>
    <row r="88" spans="1:25" x14ac:dyDescent="0.25">
      <c r="A88" s="38">
        <f>+COUNTIF($B$1:B88,ESTADISTICAS!B$9)</f>
        <v>0</v>
      </c>
      <c r="B88">
        <v>5</v>
      </c>
      <c r="C88" s="130">
        <v>5628</v>
      </c>
      <c r="D88" t="s">
        <v>1313</v>
      </c>
      <c r="E88" s="201">
        <v>114</v>
      </c>
      <c r="F88" s="201">
        <v>28</v>
      </c>
      <c r="G88" s="132">
        <v>0.24561403508771928</v>
      </c>
      <c r="H88" s="201">
        <v>100</v>
      </c>
      <c r="I88" s="201">
        <v>17</v>
      </c>
      <c r="J88" s="132">
        <v>0.17</v>
      </c>
      <c r="K88" s="201">
        <v>46</v>
      </c>
      <c r="L88" s="201">
        <v>8</v>
      </c>
      <c r="M88" s="132">
        <v>0.17391304347826086</v>
      </c>
      <c r="N88" s="201">
        <v>37</v>
      </c>
      <c r="O88" s="201">
        <v>9</v>
      </c>
      <c r="P88" s="132">
        <v>0.24324324324324326</v>
      </c>
      <c r="Q88" s="201">
        <v>41</v>
      </c>
      <c r="R88" s="201">
        <v>12</v>
      </c>
      <c r="S88" s="132">
        <v>0.29268292682926828</v>
      </c>
      <c r="T88" s="201">
        <v>52</v>
      </c>
      <c r="U88" s="201">
        <v>10</v>
      </c>
      <c r="V88" s="132">
        <v>0.19230769230769232</v>
      </c>
      <c r="W88">
        <v>66</v>
      </c>
      <c r="X88">
        <v>8</v>
      </c>
      <c r="Y88">
        <v>0.12121212121212122</v>
      </c>
    </row>
    <row r="89" spans="1:25" x14ac:dyDescent="0.25">
      <c r="A89" s="38">
        <f>+COUNTIF($B$1:B89,ESTADISTICAS!B$9)</f>
        <v>0</v>
      </c>
      <c r="B89">
        <v>5</v>
      </c>
      <c r="C89" s="130">
        <v>5631</v>
      </c>
      <c r="D89" t="s">
        <v>1314</v>
      </c>
      <c r="E89" s="201">
        <v>692</v>
      </c>
      <c r="F89" s="201">
        <v>295</v>
      </c>
      <c r="G89" s="132">
        <v>0.42630057803468208</v>
      </c>
      <c r="H89" s="201">
        <v>655</v>
      </c>
      <c r="I89" s="201">
        <v>343</v>
      </c>
      <c r="J89" s="132">
        <v>0.52366412213740454</v>
      </c>
      <c r="K89" s="201">
        <v>691</v>
      </c>
      <c r="L89" s="201">
        <v>376</v>
      </c>
      <c r="M89" s="132">
        <v>0.54413892908827788</v>
      </c>
      <c r="N89" s="201">
        <v>633</v>
      </c>
      <c r="O89" s="201">
        <v>326</v>
      </c>
      <c r="P89" s="132">
        <v>0.51500789889415477</v>
      </c>
      <c r="Q89" s="201">
        <v>642</v>
      </c>
      <c r="R89" s="201">
        <v>355</v>
      </c>
      <c r="S89" s="132">
        <v>0.5529595015576324</v>
      </c>
      <c r="T89" s="201">
        <v>701</v>
      </c>
      <c r="U89" s="201">
        <v>333</v>
      </c>
      <c r="V89" s="132">
        <v>0.47503566333808844</v>
      </c>
      <c r="W89">
        <v>699</v>
      </c>
      <c r="X89">
        <v>373</v>
      </c>
      <c r="Y89">
        <v>0.53361945636623753</v>
      </c>
    </row>
    <row r="90" spans="1:25" x14ac:dyDescent="0.25">
      <c r="A90" s="38">
        <f>+COUNTIF($B$1:B90,ESTADISTICAS!B$9)</f>
        <v>0</v>
      </c>
      <c r="B90">
        <v>5</v>
      </c>
      <c r="C90" s="130">
        <v>5642</v>
      </c>
      <c r="D90" t="s">
        <v>1315</v>
      </c>
      <c r="E90" s="201">
        <v>91</v>
      </c>
      <c r="F90" s="201">
        <v>27</v>
      </c>
      <c r="G90" s="132">
        <v>0.2967032967032967</v>
      </c>
      <c r="H90" s="201">
        <v>106</v>
      </c>
      <c r="I90" s="201">
        <v>16</v>
      </c>
      <c r="J90" s="132">
        <v>0.15094339622641509</v>
      </c>
      <c r="K90" s="201">
        <v>103</v>
      </c>
      <c r="L90" s="201">
        <v>21</v>
      </c>
      <c r="M90" s="132">
        <v>0.20388349514563106</v>
      </c>
      <c r="N90" s="201">
        <v>89</v>
      </c>
      <c r="O90" s="201">
        <v>20</v>
      </c>
      <c r="P90" s="132">
        <v>0.2247191011235955</v>
      </c>
      <c r="Q90" s="201">
        <v>98</v>
      </c>
      <c r="R90" s="201">
        <v>22</v>
      </c>
      <c r="S90" s="132">
        <v>0.22448979591836735</v>
      </c>
      <c r="T90" s="201">
        <v>99</v>
      </c>
      <c r="U90" s="201">
        <v>21</v>
      </c>
      <c r="V90" s="132">
        <v>0.21212121212121213</v>
      </c>
      <c r="W90">
        <v>77</v>
      </c>
      <c r="X90">
        <v>15</v>
      </c>
      <c r="Y90">
        <v>0.19480519480519481</v>
      </c>
    </row>
    <row r="91" spans="1:25" x14ac:dyDescent="0.25">
      <c r="A91" s="38">
        <f>+COUNTIF($B$1:B91,ESTADISTICAS!B$9)</f>
        <v>0</v>
      </c>
      <c r="B91">
        <v>5</v>
      </c>
      <c r="C91" s="130">
        <v>5647</v>
      </c>
      <c r="D91" t="s">
        <v>1316</v>
      </c>
      <c r="E91" s="201">
        <v>97</v>
      </c>
      <c r="F91" s="201">
        <v>9</v>
      </c>
      <c r="G91" s="132">
        <v>9.2783505154639179E-2</v>
      </c>
      <c r="H91" s="201">
        <v>86</v>
      </c>
      <c r="I91" s="201">
        <v>13</v>
      </c>
      <c r="J91" s="132">
        <v>0.15116279069767441</v>
      </c>
      <c r="K91" s="201">
        <v>62</v>
      </c>
      <c r="L91" s="201">
        <v>11</v>
      </c>
      <c r="M91" s="132">
        <v>0.17741935483870969</v>
      </c>
      <c r="N91" s="201">
        <v>63</v>
      </c>
      <c r="O91" s="201">
        <v>5</v>
      </c>
      <c r="P91" s="132">
        <v>7.9365079365079361E-2</v>
      </c>
      <c r="Q91" s="201">
        <v>54</v>
      </c>
      <c r="R91" s="201">
        <v>3</v>
      </c>
      <c r="S91" s="132">
        <v>5.5555555555555552E-2</v>
      </c>
      <c r="T91" s="201">
        <v>50</v>
      </c>
      <c r="U91" s="201">
        <v>9</v>
      </c>
      <c r="V91" s="132">
        <v>0.18</v>
      </c>
      <c r="W91">
        <v>70</v>
      </c>
      <c r="X91">
        <v>12</v>
      </c>
      <c r="Y91">
        <v>0.17142857142857143</v>
      </c>
    </row>
    <row r="92" spans="1:25" x14ac:dyDescent="0.25">
      <c r="A92" s="38">
        <f>+COUNTIF($B$1:B92,ESTADISTICAS!B$9)</f>
        <v>0</v>
      </c>
      <c r="B92">
        <v>5</v>
      </c>
      <c r="C92" s="130">
        <v>5649</v>
      </c>
      <c r="D92" t="s">
        <v>1317</v>
      </c>
      <c r="E92" s="201">
        <v>164</v>
      </c>
      <c r="F92" s="201">
        <v>48</v>
      </c>
      <c r="G92" s="132">
        <v>0.29268292682926828</v>
      </c>
      <c r="H92" s="201">
        <v>168</v>
      </c>
      <c r="I92" s="201">
        <v>36</v>
      </c>
      <c r="J92" s="132">
        <v>0.21428571428571427</v>
      </c>
      <c r="K92" s="201">
        <v>155</v>
      </c>
      <c r="L92" s="201">
        <v>62</v>
      </c>
      <c r="M92" s="132">
        <v>0.4</v>
      </c>
      <c r="N92" s="201">
        <v>138</v>
      </c>
      <c r="O92" s="201">
        <v>41</v>
      </c>
      <c r="P92" s="132">
        <v>0.29710144927536231</v>
      </c>
      <c r="Q92" s="201">
        <v>149</v>
      </c>
      <c r="R92" s="201">
        <v>51</v>
      </c>
      <c r="S92" s="132">
        <v>0.34228187919463088</v>
      </c>
      <c r="T92" s="201">
        <v>210</v>
      </c>
      <c r="U92" s="201">
        <v>49</v>
      </c>
      <c r="V92" s="132">
        <v>0.23333333333333334</v>
      </c>
      <c r="W92">
        <v>152</v>
      </c>
      <c r="X92">
        <v>33</v>
      </c>
      <c r="Y92">
        <v>0.21710526315789475</v>
      </c>
    </row>
    <row r="93" spans="1:25" x14ac:dyDescent="0.25">
      <c r="A93" s="38">
        <f>+COUNTIF($B$1:B93,ESTADISTICAS!B$9)</f>
        <v>0</v>
      </c>
      <c r="B93">
        <v>5</v>
      </c>
      <c r="C93" s="130">
        <v>5652</v>
      </c>
      <c r="D93" t="s">
        <v>1318</v>
      </c>
      <c r="E93" s="201">
        <v>42</v>
      </c>
      <c r="F93" s="201">
        <v>13</v>
      </c>
      <c r="G93" s="132">
        <v>0.30952380952380953</v>
      </c>
      <c r="H93" s="201">
        <v>52</v>
      </c>
      <c r="I93" s="201">
        <v>8</v>
      </c>
      <c r="J93" s="132">
        <v>0.15384615384615385</v>
      </c>
      <c r="K93" s="201">
        <v>33</v>
      </c>
      <c r="L93" s="201">
        <v>7</v>
      </c>
      <c r="M93" s="132">
        <v>0.21212121212121213</v>
      </c>
      <c r="N93" s="201">
        <v>32</v>
      </c>
      <c r="O93" s="201">
        <v>5</v>
      </c>
      <c r="P93" s="132">
        <v>0.15625</v>
      </c>
      <c r="Q93" s="201">
        <v>29</v>
      </c>
      <c r="R93" s="201">
        <v>10</v>
      </c>
      <c r="S93" s="132">
        <v>0.34482758620689657</v>
      </c>
      <c r="T93" s="201">
        <v>31</v>
      </c>
      <c r="U93" s="201">
        <v>7</v>
      </c>
      <c r="V93" s="132">
        <v>0.22580645161290322</v>
      </c>
      <c r="W93">
        <v>36</v>
      </c>
      <c r="X93">
        <v>9</v>
      </c>
      <c r="Y93">
        <v>0.25</v>
      </c>
    </row>
    <row r="94" spans="1:25" x14ac:dyDescent="0.25">
      <c r="A94" s="38">
        <f>+COUNTIF($B$1:B94,ESTADISTICAS!B$9)</f>
        <v>0</v>
      </c>
      <c r="B94">
        <v>5</v>
      </c>
      <c r="C94" s="130">
        <v>5656</v>
      </c>
      <c r="D94" t="s">
        <v>1319</v>
      </c>
      <c r="E94" s="201">
        <v>172</v>
      </c>
      <c r="F94" s="201">
        <v>48</v>
      </c>
      <c r="G94" s="132">
        <v>0.27906976744186046</v>
      </c>
      <c r="H94" s="201">
        <v>180</v>
      </c>
      <c r="I94" s="201">
        <v>32</v>
      </c>
      <c r="J94" s="132">
        <v>0.17777777777777778</v>
      </c>
      <c r="K94" s="201">
        <v>148</v>
      </c>
      <c r="L94" s="201">
        <v>35</v>
      </c>
      <c r="M94" s="132">
        <v>0.23648648648648649</v>
      </c>
      <c r="N94" s="201">
        <v>136</v>
      </c>
      <c r="O94" s="201">
        <v>41</v>
      </c>
      <c r="P94" s="132">
        <v>0.3014705882352941</v>
      </c>
      <c r="Q94" s="201">
        <v>116</v>
      </c>
      <c r="R94" s="201">
        <v>42</v>
      </c>
      <c r="S94" s="132">
        <v>0.36206896551724138</v>
      </c>
      <c r="T94" s="201">
        <v>159</v>
      </c>
      <c r="U94" s="201">
        <v>51</v>
      </c>
      <c r="V94" s="132">
        <v>0.32075471698113206</v>
      </c>
      <c r="W94">
        <v>158</v>
      </c>
      <c r="X94">
        <v>40</v>
      </c>
      <c r="Y94">
        <v>0.25316455696202533</v>
      </c>
    </row>
    <row r="95" spans="1:25" x14ac:dyDescent="0.25">
      <c r="A95" s="38">
        <f>+COUNTIF($B$1:B95,ESTADISTICAS!B$9)</f>
        <v>0</v>
      </c>
      <c r="B95">
        <v>5</v>
      </c>
      <c r="C95" s="130">
        <v>5658</v>
      </c>
      <c r="D95" t="s">
        <v>1320</v>
      </c>
      <c r="E95" s="201">
        <v>36</v>
      </c>
      <c r="F95" s="201">
        <v>7</v>
      </c>
      <c r="G95" s="132">
        <v>0.19444444444444445</v>
      </c>
      <c r="H95" s="201">
        <v>32</v>
      </c>
      <c r="I95" s="201">
        <v>6</v>
      </c>
      <c r="J95" s="132">
        <v>0.1875</v>
      </c>
      <c r="K95" s="201">
        <v>26</v>
      </c>
      <c r="L95" s="201">
        <v>4</v>
      </c>
      <c r="M95" s="132">
        <v>0.15384615384615385</v>
      </c>
      <c r="N95" s="201">
        <v>41</v>
      </c>
      <c r="O95" s="201">
        <v>6</v>
      </c>
      <c r="P95" s="132">
        <v>0.14634146341463414</v>
      </c>
      <c r="Q95" s="201">
        <v>28</v>
      </c>
      <c r="R95" s="201">
        <v>3</v>
      </c>
      <c r="S95" s="132">
        <v>0.10714285714285714</v>
      </c>
      <c r="T95" s="201">
        <v>33</v>
      </c>
      <c r="U95" s="201">
        <v>13</v>
      </c>
      <c r="V95" s="132">
        <v>0.39393939393939392</v>
      </c>
      <c r="W95">
        <v>34</v>
      </c>
      <c r="X95">
        <v>11</v>
      </c>
      <c r="Y95">
        <v>0.3235294117647059</v>
      </c>
    </row>
    <row r="96" spans="1:25" x14ac:dyDescent="0.25">
      <c r="A96" s="38">
        <f>+COUNTIF($B$1:B96,ESTADISTICAS!B$9)</f>
        <v>0</v>
      </c>
      <c r="B96">
        <v>5</v>
      </c>
      <c r="C96" s="130">
        <v>5659</v>
      </c>
      <c r="D96" t="s">
        <v>1321</v>
      </c>
      <c r="E96" s="201">
        <v>187</v>
      </c>
      <c r="F96" s="201">
        <v>42</v>
      </c>
      <c r="G96" s="132">
        <v>0.22459893048128343</v>
      </c>
      <c r="H96" s="201">
        <v>202</v>
      </c>
      <c r="I96" s="201">
        <v>42</v>
      </c>
      <c r="J96" s="132">
        <v>0.20792079207920791</v>
      </c>
      <c r="K96" s="201">
        <v>211</v>
      </c>
      <c r="L96" s="201">
        <v>36</v>
      </c>
      <c r="M96" s="132">
        <v>0.17061611374407584</v>
      </c>
      <c r="N96" s="201">
        <v>224</v>
      </c>
      <c r="O96" s="201">
        <v>45</v>
      </c>
      <c r="P96" s="132">
        <v>0.20089285714285715</v>
      </c>
      <c r="Q96" s="201">
        <v>217</v>
      </c>
      <c r="R96" s="201">
        <v>41</v>
      </c>
      <c r="S96" s="132">
        <v>0.1889400921658986</v>
      </c>
      <c r="T96" s="201">
        <v>241</v>
      </c>
      <c r="U96" s="201">
        <v>40</v>
      </c>
      <c r="V96" s="132">
        <v>0.16597510373443983</v>
      </c>
      <c r="W96">
        <v>255</v>
      </c>
      <c r="X96">
        <v>61</v>
      </c>
      <c r="Y96">
        <v>0.23921568627450981</v>
      </c>
    </row>
    <row r="97" spans="1:25" x14ac:dyDescent="0.25">
      <c r="A97" s="38">
        <f>+COUNTIF($B$1:B97,ESTADISTICAS!B$9)</f>
        <v>0</v>
      </c>
      <c r="B97">
        <v>5</v>
      </c>
      <c r="C97" s="130">
        <v>5660</v>
      </c>
      <c r="D97" t="s">
        <v>1322</v>
      </c>
      <c r="E97" s="201">
        <v>109</v>
      </c>
      <c r="F97" s="201">
        <v>30</v>
      </c>
      <c r="G97" s="132">
        <v>0.27522935779816515</v>
      </c>
      <c r="H97" s="201">
        <v>92</v>
      </c>
      <c r="I97" s="201">
        <v>19</v>
      </c>
      <c r="J97" s="132">
        <v>0.20652173913043478</v>
      </c>
      <c r="K97" s="201">
        <v>121</v>
      </c>
      <c r="L97" s="201">
        <v>24</v>
      </c>
      <c r="M97" s="132">
        <v>0.19834710743801653</v>
      </c>
      <c r="N97" s="201">
        <v>97</v>
      </c>
      <c r="O97" s="201">
        <v>38</v>
      </c>
      <c r="P97" s="132">
        <v>0.39175257731958762</v>
      </c>
      <c r="Q97" s="201">
        <v>105</v>
      </c>
      <c r="R97" s="201">
        <v>35</v>
      </c>
      <c r="S97" s="132">
        <v>0.33333333333333331</v>
      </c>
      <c r="T97" s="201">
        <v>122</v>
      </c>
      <c r="U97" s="201">
        <v>60</v>
      </c>
      <c r="V97" s="132">
        <v>0.49180327868852458</v>
      </c>
      <c r="W97">
        <v>123</v>
      </c>
      <c r="X97">
        <v>33</v>
      </c>
      <c r="Y97">
        <v>0.26829268292682928</v>
      </c>
    </row>
    <row r="98" spans="1:25" x14ac:dyDescent="0.25">
      <c r="A98" s="38">
        <f>+COUNTIF($B$1:B98,ESTADISTICAS!B$9)</f>
        <v>0</v>
      </c>
      <c r="B98">
        <v>5</v>
      </c>
      <c r="C98" s="130">
        <v>5664</v>
      </c>
      <c r="D98" t="s">
        <v>1323</v>
      </c>
      <c r="E98" s="201">
        <v>320</v>
      </c>
      <c r="F98" s="201">
        <v>86</v>
      </c>
      <c r="G98" s="132">
        <v>0.26874999999999999</v>
      </c>
      <c r="H98" s="201">
        <v>334</v>
      </c>
      <c r="I98" s="201">
        <v>95</v>
      </c>
      <c r="J98" s="132">
        <v>0.28443113772455092</v>
      </c>
      <c r="K98" s="201">
        <v>327</v>
      </c>
      <c r="L98" s="201">
        <v>89</v>
      </c>
      <c r="M98" s="132">
        <v>0.27217125382262997</v>
      </c>
      <c r="N98" s="201">
        <v>334</v>
      </c>
      <c r="O98" s="201">
        <v>81</v>
      </c>
      <c r="P98" s="132">
        <v>0.24251497005988024</v>
      </c>
      <c r="Q98" s="201">
        <v>300</v>
      </c>
      <c r="R98" s="201">
        <v>104</v>
      </c>
      <c r="S98" s="132">
        <v>0.34666666666666668</v>
      </c>
      <c r="T98" s="201">
        <v>362</v>
      </c>
      <c r="U98" s="201">
        <v>79</v>
      </c>
      <c r="V98" s="132">
        <v>0.21823204419889503</v>
      </c>
      <c r="W98">
        <v>311</v>
      </c>
      <c r="X98">
        <v>72</v>
      </c>
      <c r="Y98">
        <v>0.23151125401929259</v>
      </c>
    </row>
    <row r="99" spans="1:25" x14ac:dyDescent="0.25">
      <c r="A99" s="38">
        <f>+COUNTIF($B$1:B99,ESTADISTICAS!B$9)</f>
        <v>0</v>
      </c>
      <c r="B99">
        <v>5</v>
      </c>
      <c r="C99" s="130">
        <v>5665</v>
      </c>
      <c r="D99" t="s">
        <v>1324</v>
      </c>
      <c r="E99" s="201">
        <v>541</v>
      </c>
      <c r="F99" s="201">
        <v>39</v>
      </c>
      <c r="G99" s="132">
        <v>7.2088724584103508E-2</v>
      </c>
      <c r="H99" s="201">
        <v>324</v>
      </c>
      <c r="I99" s="201">
        <v>37</v>
      </c>
      <c r="J99" s="132">
        <v>0.11419753086419752</v>
      </c>
      <c r="K99" s="201">
        <v>373</v>
      </c>
      <c r="L99" s="201">
        <v>49</v>
      </c>
      <c r="M99" s="132">
        <v>0.13136729222520108</v>
      </c>
      <c r="N99" s="201">
        <v>391</v>
      </c>
      <c r="O99" s="201">
        <v>52</v>
      </c>
      <c r="P99" s="132">
        <v>0.13299232736572891</v>
      </c>
      <c r="Q99" s="201">
        <v>413</v>
      </c>
      <c r="R99" s="201">
        <v>50</v>
      </c>
      <c r="S99" s="132">
        <v>0.12106537530266344</v>
      </c>
      <c r="T99" s="201">
        <v>420</v>
      </c>
      <c r="U99" s="201">
        <v>82</v>
      </c>
      <c r="V99" s="132">
        <v>0.19523809523809524</v>
      </c>
      <c r="W99">
        <v>459</v>
      </c>
      <c r="X99">
        <v>90</v>
      </c>
      <c r="Y99">
        <v>0.19607843137254902</v>
      </c>
    </row>
    <row r="100" spans="1:25" x14ac:dyDescent="0.25">
      <c r="A100" s="38">
        <f>+COUNTIF($B$1:B100,ESTADISTICAS!B$9)</f>
        <v>0</v>
      </c>
      <c r="B100">
        <v>5</v>
      </c>
      <c r="C100" s="130">
        <v>5667</v>
      </c>
      <c r="D100" t="s">
        <v>1325</v>
      </c>
      <c r="E100" s="201">
        <v>137</v>
      </c>
      <c r="F100" s="201">
        <v>39</v>
      </c>
      <c r="G100" s="132">
        <v>0.28467153284671531</v>
      </c>
      <c r="H100" s="201">
        <v>114</v>
      </c>
      <c r="I100" s="201">
        <v>19</v>
      </c>
      <c r="J100" s="132">
        <v>0.16666666666666666</v>
      </c>
      <c r="K100" s="201">
        <v>297</v>
      </c>
      <c r="L100" s="201">
        <v>59</v>
      </c>
      <c r="M100" s="132">
        <v>0.19865319865319866</v>
      </c>
      <c r="N100" s="201">
        <v>310</v>
      </c>
      <c r="O100" s="201">
        <v>53</v>
      </c>
      <c r="P100" s="132">
        <v>0.17096774193548386</v>
      </c>
      <c r="Q100" s="201">
        <v>270</v>
      </c>
      <c r="R100" s="201">
        <v>61</v>
      </c>
      <c r="S100" s="132">
        <v>0.22592592592592592</v>
      </c>
      <c r="T100" s="201">
        <v>68</v>
      </c>
      <c r="U100" s="201">
        <v>34</v>
      </c>
      <c r="V100" s="132">
        <v>0.5</v>
      </c>
      <c r="W100">
        <v>127</v>
      </c>
      <c r="X100">
        <v>40</v>
      </c>
      <c r="Y100">
        <v>0.31496062992125984</v>
      </c>
    </row>
    <row r="101" spans="1:25" x14ac:dyDescent="0.25">
      <c r="A101" s="38">
        <f>+COUNTIF($B$1:B101,ESTADISTICAS!B$9)</f>
        <v>0</v>
      </c>
      <c r="B101">
        <v>5</v>
      </c>
      <c r="C101" s="130">
        <v>5670</v>
      </c>
      <c r="D101" t="s">
        <v>1326</v>
      </c>
      <c r="E101" s="201">
        <v>182</v>
      </c>
      <c r="F101" s="201">
        <v>32</v>
      </c>
      <c r="G101" s="132">
        <v>0.17582417582417584</v>
      </c>
      <c r="H101" s="201">
        <v>181</v>
      </c>
      <c r="I101" s="201">
        <v>38</v>
      </c>
      <c r="J101" s="132">
        <v>0.20994475138121546</v>
      </c>
      <c r="K101" s="201">
        <v>168</v>
      </c>
      <c r="L101" s="201">
        <v>58</v>
      </c>
      <c r="M101" s="132">
        <v>0.34523809523809523</v>
      </c>
      <c r="N101" s="201">
        <v>215</v>
      </c>
      <c r="O101" s="201">
        <v>52</v>
      </c>
      <c r="P101" s="132">
        <v>0.24186046511627907</v>
      </c>
      <c r="Q101" s="201">
        <v>170</v>
      </c>
      <c r="R101" s="201">
        <v>61</v>
      </c>
      <c r="S101" s="132">
        <v>0.35882352941176471</v>
      </c>
      <c r="T101" s="201">
        <v>173</v>
      </c>
      <c r="U101" s="201">
        <v>46</v>
      </c>
      <c r="V101" s="132">
        <v>0.26589595375722541</v>
      </c>
      <c r="W101">
        <v>174</v>
      </c>
      <c r="X101">
        <v>43</v>
      </c>
      <c r="Y101">
        <v>0.2471264367816092</v>
      </c>
    </row>
    <row r="102" spans="1:25" x14ac:dyDescent="0.25">
      <c r="A102" s="38">
        <f>+COUNTIF($B$1:B102,ESTADISTICAS!B$9)</f>
        <v>0</v>
      </c>
      <c r="B102">
        <v>5</v>
      </c>
      <c r="C102" s="130">
        <v>5674</v>
      </c>
      <c r="D102" t="s">
        <v>1327</v>
      </c>
      <c r="E102" s="201">
        <v>251</v>
      </c>
      <c r="F102" s="201">
        <v>77</v>
      </c>
      <c r="G102" s="132">
        <v>0.30677290836653387</v>
      </c>
      <c r="H102" s="201">
        <v>258</v>
      </c>
      <c r="I102" s="201">
        <v>61</v>
      </c>
      <c r="J102" s="132">
        <v>0.23643410852713179</v>
      </c>
      <c r="K102" s="201">
        <v>172</v>
      </c>
      <c r="L102" s="201">
        <v>64</v>
      </c>
      <c r="M102" s="132">
        <v>0.37209302325581395</v>
      </c>
      <c r="N102" s="201">
        <v>193</v>
      </c>
      <c r="O102" s="201">
        <v>54</v>
      </c>
      <c r="P102" s="132">
        <v>0.27979274611398963</v>
      </c>
      <c r="Q102" s="201">
        <v>147</v>
      </c>
      <c r="R102" s="201">
        <v>49</v>
      </c>
      <c r="S102" s="132">
        <v>0.33333333333333331</v>
      </c>
      <c r="T102" s="201">
        <v>177</v>
      </c>
      <c r="U102" s="201">
        <v>64</v>
      </c>
      <c r="V102" s="132">
        <v>0.3615819209039548</v>
      </c>
      <c r="W102">
        <v>215</v>
      </c>
      <c r="X102">
        <v>58</v>
      </c>
      <c r="Y102">
        <v>0.26976744186046514</v>
      </c>
    </row>
    <row r="103" spans="1:25" x14ac:dyDescent="0.25">
      <c r="A103" s="38">
        <f>+COUNTIF($B$1:B103,ESTADISTICAS!B$9)</f>
        <v>0</v>
      </c>
      <c r="B103">
        <v>5</v>
      </c>
      <c r="C103" s="130">
        <v>5679</v>
      </c>
      <c r="D103" t="s">
        <v>2396</v>
      </c>
      <c r="E103" s="201">
        <v>258</v>
      </c>
      <c r="F103" s="201">
        <v>52</v>
      </c>
      <c r="G103" s="132">
        <v>0.20155038759689922</v>
      </c>
      <c r="H103" s="201">
        <v>266</v>
      </c>
      <c r="I103" s="201">
        <v>75</v>
      </c>
      <c r="J103" s="132">
        <v>0.28195488721804512</v>
      </c>
      <c r="K103" s="201">
        <v>227</v>
      </c>
      <c r="L103" s="201">
        <v>63</v>
      </c>
      <c r="M103" s="132">
        <v>0.27753303964757708</v>
      </c>
      <c r="N103" s="201">
        <v>241</v>
      </c>
      <c r="O103" s="201">
        <v>108</v>
      </c>
      <c r="P103" s="132">
        <v>0.44813278008298757</v>
      </c>
      <c r="Q103" s="201">
        <v>193</v>
      </c>
      <c r="R103" s="201">
        <v>53</v>
      </c>
      <c r="S103" s="132">
        <v>0.27461139896373055</v>
      </c>
      <c r="T103" s="201">
        <v>196</v>
      </c>
      <c r="U103" s="201">
        <v>50</v>
      </c>
      <c r="V103" s="132">
        <v>0.25510204081632654</v>
      </c>
      <c r="W103">
        <v>234</v>
      </c>
      <c r="X103">
        <v>57</v>
      </c>
      <c r="Y103">
        <v>0.24358974358974358</v>
      </c>
    </row>
    <row r="104" spans="1:25" x14ac:dyDescent="0.25">
      <c r="A104" s="38">
        <f>+COUNTIF($B$1:B104,ESTADISTICAS!B$9)</f>
        <v>0</v>
      </c>
      <c r="B104">
        <v>5</v>
      </c>
      <c r="C104" s="130">
        <v>5686</v>
      </c>
      <c r="D104" t="s">
        <v>1328</v>
      </c>
      <c r="E104" s="201">
        <v>439</v>
      </c>
      <c r="F104" s="201">
        <v>93</v>
      </c>
      <c r="G104" s="132">
        <v>0.21184510250569477</v>
      </c>
      <c r="H104" s="201">
        <v>485</v>
      </c>
      <c r="I104" s="201">
        <v>99</v>
      </c>
      <c r="J104" s="132">
        <v>0.20412371134020618</v>
      </c>
      <c r="K104" s="201">
        <v>462</v>
      </c>
      <c r="L104" s="201">
        <v>99</v>
      </c>
      <c r="M104" s="132">
        <v>0.21428571428571427</v>
      </c>
      <c r="N104" s="201">
        <v>521</v>
      </c>
      <c r="O104" s="201">
        <v>122</v>
      </c>
      <c r="P104" s="132">
        <v>0.23416506717850288</v>
      </c>
      <c r="Q104" s="201">
        <v>555</v>
      </c>
      <c r="R104" s="201">
        <v>103</v>
      </c>
      <c r="S104" s="132">
        <v>0.18558558558558558</v>
      </c>
      <c r="T104" s="201">
        <v>517</v>
      </c>
      <c r="U104" s="201">
        <v>95</v>
      </c>
      <c r="V104" s="132">
        <v>0.18375241779497098</v>
      </c>
      <c r="W104">
        <v>537</v>
      </c>
      <c r="X104">
        <v>107</v>
      </c>
      <c r="Y104">
        <v>0.19925512104283055</v>
      </c>
    </row>
    <row r="105" spans="1:25" x14ac:dyDescent="0.25">
      <c r="A105" s="38">
        <f>+COUNTIF($B$1:B105,ESTADISTICAS!B$9)</f>
        <v>0</v>
      </c>
      <c r="B105">
        <v>5</v>
      </c>
      <c r="C105" s="130">
        <v>5690</v>
      </c>
      <c r="D105" t="s">
        <v>1329</v>
      </c>
      <c r="E105" s="201">
        <v>136</v>
      </c>
      <c r="F105" s="201">
        <v>24</v>
      </c>
      <c r="G105" s="132">
        <v>0.17647058823529413</v>
      </c>
      <c r="H105" s="201">
        <v>131</v>
      </c>
      <c r="I105" s="201">
        <v>26</v>
      </c>
      <c r="J105" s="132">
        <v>0.19847328244274809</v>
      </c>
      <c r="K105" s="201">
        <v>114</v>
      </c>
      <c r="L105" s="201">
        <v>34</v>
      </c>
      <c r="M105" s="132">
        <v>0.2982456140350877</v>
      </c>
      <c r="N105" s="201">
        <v>131</v>
      </c>
      <c r="O105" s="201">
        <v>21</v>
      </c>
      <c r="P105" s="132">
        <v>0.16030534351145037</v>
      </c>
      <c r="Q105" s="201">
        <v>153</v>
      </c>
      <c r="R105" s="201">
        <v>29</v>
      </c>
      <c r="S105" s="132">
        <v>0.18954248366013071</v>
      </c>
      <c r="T105" s="201">
        <v>125</v>
      </c>
      <c r="U105" s="201">
        <v>29</v>
      </c>
      <c r="V105" s="132">
        <v>0.23200000000000001</v>
      </c>
      <c r="W105">
        <v>124</v>
      </c>
      <c r="X105">
        <v>29</v>
      </c>
      <c r="Y105">
        <v>0.23387096774193547</v>
      </c>
    </row>
    <row r="106" spans="1:25" x14ac:dyDescent="0.25">
      <c r="A106" s="38">
        <f>+COUNTIF($B$1:B106,ESTADISTICAS!B$9)</f>
        <v>0</v>
      </c>
      <c r="B106">
        <v>5</v>
      </c>
      <c r="C106" s="130">
        <v>5697</v>
      </c>
      <c r="D106" t="s">
        <v>1330</v>
      </c>
      <c r="E106" s="201">
        <v>323</v>
      </c>
      <c r="F106" s="201">
        <v>49</v>
      </c>
      <c r="G106" s="132">
        <v>0.15170278637770898</v>
      </c>
      <c r="H106" s="201">
        <v>362</v>
      </c>
      <c r="I106" s="201">
        <v>73</v>
      </c>
      <c r="J106" s="132">
        <v>0.20165745856353592</v>
      </c>
      <c r="K106" s="201">
        <v>304</v>
      </c>
      <c r="L106" s="201">
        <v>68</v>
      </c>
      <c r="M106" s="132">
        <v>0.22368421052631579</v>
      </c>
      <c r="N106" s="201">
        <v>308</v>
      </c>
      <c r="O106" s="201">
        <v>62</v>
      </c>
      <c r="P106" s="132">
        <v>0.20129870129870131</v>
      </c>
      <c r="Q106" s="201">
        <v>241</v>
      </c>
      <c r="R106" s="201">
        <v>56</v>
      </c>
      <c r="S106" s="132">
        <v>0.23236514522821577</v>
      </c>
      <c r="T106" s="201">
        <v>348</v>
      </c>
      <c r="U106" s="201">
        <v>45</v>
      </c>
      <c r="V106" s="132">
        <v>0.12931034482758622</v>
      </c>
      <c r="W106">
        <v>389</v>
      </c>
      <c r="X106">
        <v>60</v>
      </c>
      <c r="Y106">
        <v>0.15424164524421594</v>
      </c>
    </row>
    <row r="107" spans="1:25" x14ac:dyDescent="0.25">
      <c r="A107" s="38">
        <f>+COUNTIF($B$1:B107,ESTADISTICAS!B$9)</f>
        <v>0</v>
      </c>
      <c r="B107">
        <v>5</v>
      </c>
      <c r="C107" s="130">
        <v>5736</v>
      </c>
      <c r="D107" t="s">
        <v>1331</v>
      </c>
      <c r="E107" s="201">
        <v>261</v>
      </c>
      <c r="F107" s="201">
        <v>35</v>
      </c>
      <c r="G107" s="132">
        <v>0.13409961685823754</v>
      </c>
      <c r="H107" s="201">
        <v>222</v>
      </c>
      <c r="I107" s="201">
        <v>29</v>
      </c>
      <c r="J107" s="132">
        <v>0.13063063063063063</v>
      </c>
      <c r="K107" s="201">
        <v>297</v>
      </c>
      <c r="L107" s="201">
        <v>40</v>
      </c>
      <c r="M107" s="132">
        <v>0.13468013468013468</v>
      </c>
      <c r="N107" s="201">
        <v>235</v>
      </c>
      <c r="O107" s="201">
        <v>27</v>
      </c>
      <c r="P107" s="132">
        <v>0.1148936170212766</v>
      </c>
      <c r="Q107" s="201">
        <v>224</v>
      </c>
      <c r="R107" s="201">
        <v>32</v>
      </c>
      <c r="S107" s="132">
        <v>0.14285714285714285</v>
      </c>
      <c r="T107" s="201">
        <v>291</v>
      </c>
      <c r="U107" s="201">
        <v>30</v>
      </c>
      <c r="V107" s="132">
        <v>0.10309278350515463</v>
      </c>
      <c r="W107">
        <v>277</v>
      </c>
      <c r="X107">
        <v>43</v>
      </c>
      <c r="Y107">
        <v>0.1552346570397112</v>
      </c>
    </row>
    <row r="108" spans="1:25" x14ac:dyDescent="0.25">
      <c r="A108" s="38">
        <f>+COUNTIF($B$1:B108,ESTADISTICAS!B$9)</f>
        <v>0</v>
      </c>
      <c r="B108">
        <v>5</v>
      </c>
      <c r="C108" s="130">
        <v>5756</v>
      </c>
      <c r="D108" t="s">
        <v>1332</v>
      </c>
      <c r="E108" s="201">
        <v>486</v>
      </c>
      <c r="F108" s="201">
        <v>170</v>
      </c>
      <c r="G108" s="132">
        <v>0.34979423868312759</v>
      </c>
      <c r="H108" s="201">
        <v>344</v>
      </c>
      <c r="I108" s="201">
        <v>97</v>
      </c>
      <c r="J108" s="132">
        <v>0.28197674418604651</v>
      </c>
      <c r="K108" s="201">
        <v>503</v>
      </c>
      <c r="L108" s="201">
        <v>164</v>
      </c>
      <c r="M108" s="132">
        <v>0.32604373757455268</v>
      </c>
      <c r="N108" s="201">
        <v>358</v>
      </c>
      <c r="O108" s="201">
        <v>55</v>
      </c>
      <c r="P108" s="132">
        <v>0.15363128491620112</v>
      </c>
      <c r="Q108" s="201">
        <v>360</v>
      </c>
      <c r="R108" s="201">
        <v>130</v>
      </c>
      <c r="S108" s="132">
        <v>0.3611111111111111</v>
      </c>
      <c r="T108" s="201">
        <v>303</v>
      </c>
      <c r="U108" s="201">
        <v>88</v>
      </c>
      <c r="V108" s="132">
        <v>0.29042904290429045</v>
      </c>
      <c r="W108">
        <v>349</v>
      </c>
      <c r="X108">
        <v>113</v>
      </c>
      <c r="Y108">
        <v>0.32378223495702008</v>
      </c>
    </row>
    <row r="109" spans="1:25" x14ac:dyDescent="0.25">
      <c r="A109" s="38">
        <f>+COUNTIF($B$1:B109,ESTADISTICAS!B$9)</f>
        <v>0</v>
      </c>
      <c r="B109">
        <v>5</v>
      </c>
      <c r="C109" s="130">
        <v>5761</v>
      </c>
      <c r="D109" t="s">
        <v>1333</v>
      </c>
      <c r="E109" s="201">
        <v>171</v>
      </c>
      <c r="F109" s="201">
        <v>53</v>
      </c>
      <c r="G109" s="132">
        <v>0.30994152046783624</v>
      </c>
      <c r="H109" s="201">
        <v>147</v>
      </c>
      <c r="I109" s="201">
        <v>33</v>
      </c>
      <c r="J109" s="132">
        <v>0.22448979591836735</v>
      </c>
      <c r="K109" s="201">
        <v>152</v>
      </c>
      <c r="L109" s="201">
        <v>41</v>
      </c>
      <c r="M109" s="132">
        <v>0.26973684210526316</v>
      </c>
      <c r="N109" s="201">
        <v>153</v>
      </c>
      <c r="O109" s="201">
        <v>27</v>
      </c>
      <c r="P109" s="132">
        <v>0.17647058823529413</v>
      </c>
      <c r="Q109" s="201">
        <v>119</v>
      </c>
      <c r="R109" s="201">
        <v>29</v>
      </c>
      <c r="S109" s="132">
        <v>0.24369747899159663</v>
      </c>
      <c r="T109" s="201">
        <v>145</v>
      </c>
      <c r="U109" s="201">
        <v>45</v>
      </c>
      <c r="V109" s="132">
        <v>0.31034482758620691</v>
      </c>
      <c r="W109">
        <v>118</v>
      </c>
      <c r="X109">
        <v>27</v>
      </c>
      <c r="Y109">
        <v>0.2288135593220339</v>
      </c>
    </row>
    <row r="110" spans="1:25" x14ac:dyDescent="0.25">
      <c r="A110" s="38">
        <f>+COUNTIF($B$1:B110,ESTADISTICAS!B$9)</f>
        <v>0</v>
      </c>
      <c r="B110">
        <v>5</v>
      </c>
      <c r="C110" s="130">
        <v>5789</v>
      </c>
      <c r="D110" t="s">
        <v>1334</v>
      </c>
      <c r="E110" s="201">
        <v>175</v>
      </c>
      <c r="F110" s="201">
        <v>79</v>
      </c>
      <c r="G110" s="132">
        <v>0.4514285714285714</v>
      </c>
      <c r="H110" s="201">
        <v>185</v>
      </c>
      <c r="I110" s="201">
        <v>39</v>
      </c>
      <c r="J110" s="132">
        <v>0.21081081081081082</v>
      </c>
      <c r="K110" s="201">
        <v>178</v>
      </c>
      <c r="L110" s="201">
        <v>79</v>
      </c>
      <c r="M110" s="132">
        <v>0.4438202247191011</v>
      </c>
      <c r="N110" s="201">
        <v>154</v>
      </c>
      <c r="O110" s="201">
        <v>60</v>
      </c>
      <c r="P110" s="132">
        <v>0.38961038961038963</v>
      </c>
      <c r="Q110" s="201">
        <v>208</v>
      </c>
      <c r="R110" s="201">
        <v>55</v>
      </c>
      <c r="S110" s="132">
        <v>0.26442307692307693</v>
      </c>
      <c r="T110" s="201">
        <v>162</v>
      </c>
      <c r="U110" s="201">
        <v>55</v>
      </c>
      <c r="V110" s="132">
        <v>0.33950617283950618</v>
      </c>
      <c r="W110">
        <v>153</v>
      </c>
      <c r="X110">
        <v>61</v>
      </c>
      <c r="Y110">
        <v>0.39869281045751637</v>
      </c>
    </row>
    <row r="111" spans="1:25" x14ac:dyDescent="0.25">
      <c r="A111" s="38">
        <f>+COUNTIF($B$1:B111,ESTADISTICAS!B$9)</f>
        <v>0</v>
      </c>
      <c r="B111">
        <v>5</v>
      </c>
      <c r="C111" s="130">
        <v>5790</v>
      </c>
      <c r="D111" t="s">
        <v>1335</v>
      </c>
      <c r="E111" s="201">
        <v>150</v>
      </c>
      <c r="F111" s="201">
        <v>34</v>
      </c>
      <c r="G111" s="132">
        <v>0.22666666666666666</v>
      </c>
      <c r="H111" s="201">
        <v>201</v>
      </c>
      <c r="I111" s="201">
        <v>52</v>
      </c>
      <c r="J111" s="132">
        <v>0.25870646766169153</v>
      </c>
      <c r="K111" s="201">
        <v>164</v>
      </c>
      <c r="L111" s="201">
        <v>45</v>
      </c>
      <c r="M111" s="132">
        <v>0.27439024390243905</v>
      </c>
      <c r="N111" s="201">
        <v>166</v>
      </c>
      <c r="O111" s="201">
        <v>27</v>
      </c>
      <c r="P111" s="132">
        <v>0.16265060240963855</v>
      </c>
      <c r="Q111" s="201">
        <v>146</v>
      </c>
      <c r="R111" s="201">
        <v>37</v>
      </c>
      <c r="S111" s="132">
        <v>0.25342465753424659</v>
      </c>
      <c r="T111" s="201">
        <v>173</v>
      </c>
      <c r="U111" s="201">
        <v>48</v>
      </c>
      <c r="V111" s="132">
        <v>0.2774566473988439</v>
      </c>
      <c r="W111">
        <v>151</v>
      </c>
      <c r="X111">
        <v>39</v>
      </c>
      <c r="Y111">
        <v>0.25827814569536423</v>
      </c>
    </row>
    <row r="112" spans="1:25" x14ac:dyDescent="0.25">
      <c r="A112" s="38">
        <f>+COUNTIF($B$1:B112,ESTADISTICAS!B$9)</f>
        <v>0</v>
      </c>
      <c r="B112">
        <v>5</v>
      </c>
      <c r="C112" s="130">
        <v>5792</v>
      </c>
      <c r="D112" t="s">
        <v>1336</v>
      </c>
      <c r="E112" s="201">
        <v>61</v>
      </c>
      <c r="F112" s="201">
        <v>16</v>
      </c>
      <c r="G112" s="132">
        <v>0.26229508196721313</v>
      </c>
      <c r="H112" s="201">
        <v>61</v>
      </c>
      <c r="I112" s="201">
        <v>14</v>
      </c>
      <c r="J112" s="132">
        <v>0.22950819672131148</v>
      </c>
      <c r="K112" s="201">
        <v>54</v>
      </c>
      <c r="L112" s="201">
        <v>14</v>
      </c>
      <c r="M112" s="132">
        <v>0.25925925925925924</v>
      </c>
      <c r="N112" s="201">
        <v>49</v>
      </c>
      <c r="O112" s="201">
        <v>20</v>
      </c>
      <c r="P112" s="132">
        <v>0.40816326530612246</v>
      </c>
      <c r="Q112" s="201">
        <v>50</v>
      </c>
      <c r="R112" s="201">
        <v>16</v>
      </c>
      <c r="S112" s="132">
        <v>0.32</v>
      </c>
      <c r="T112" s="201">
        <v>42</v>
      </c>
      <c r="U112" s="201">
        <v>8</v>
      </c>
      <c r="V112" s="132">
        <v>0.19047619047619047</v>
      </c>
      <c r="W112">
        <v>42</v>
      </c>
      <c r="X112">
        <v>17</v>
      </c>
      <c r="Y112">
        <v>0.40476190476190477</v>
      </c>
    </row>
    <row r="113" spans="1:25" x14ac:dyDescent="0.25">
      <c r="A113" s="38">
        <f>+COUNTIF($B$1:B113,ESTADISTICAS!B$9)</f>
        <v>0</v>
      </c>
      <c r="B113">
        <v>5</v>
      </c>
      <c r="C113" s="130">
        <v>5809</v>
      </c>
      <c r="D113" t="s">
        <v>1337</v>
      </c>
      <c r="E113" s="201">
        <v>91</v>
      </c>
      <c r="F113" s="201">
        <v>16</v>
      </c>
      <c r="G113" s="132">
        <v>0.17582417582417584</v>
      </c>
      <c r="H113" s="201">
        <v>98</v>
      </c>
      <c r="I113" s="201">
        <v>16</v>
      </c>
      <c r="J113" s="132">
        <v>0.16326530612244897</v>
      </c>
      <c r="K113" s="201">
        <v>74</v>
      </c>
      <c r="L113" s="201">
        <v>11</v>
      </c>
      <c r="M113" s="132">
        <v>0.14864864864864866</v>
      </c>
      <c r="N113" s="201">
        <v>69</v>
      </c>
      <c r="O113" s="201">
        <v>15</v>
      </c>
      <c r="P113" s="132">
        <v>0.21739130434782608</v>
      </c>
      <c r="Q113" s="201">
        <v>65</v>
      </c>
      <c r="R113" s="201">
        <v>18</v>
      </c>
      <c r="S113" s="132">
        <v>0.27692307692307694</v>
      </c>
      <c r="T113" s="201">
        <v>48</v>
      </c>
      <c r="U113" s="201">
        <v>13</v>
      </c>
      <c r="V113" s="132">
        <v>0.27083333333333331</v>
      </c>
      <c r="W113">
        <v>64</v>
      </c>
      <c r="X113">
        <v>13</v>
      </c>
      <c r="Y113">
        <v>0.203125</v>
      </c>
    </row>
    <row r="114" spans="1:25" x14ac:dyDescent="0.25">
      <c r="A114" s="38">
        <f>+COUNTIF($B$1:B114,ESTADISTICAS!B$9)</f>
        <v>0</v>
      </c>
      <c r="B114">
        <v>5</v>
      </c>
      <c r="C114" s="130">
        <v>5819</v>
      </c>
      <c r="D114" t="s">
        <v>1338</v>
      </c>
      <c r="E114" s="201">
        <v>68</v>
      </c>
      <c r="F114" s="201">
        <v>4</v>
      </c>
      <c r="G114" s="132">
        <v>5.8823529411764705E-2</v>
      </c>
      <c r="H114" s="201">
        <v>45</v>
      </c>
      <c r="I114" s="201">
        <v>4</v>
      </c>
      <c r="J114" s="132">
        <v>8.8888888888888892E-2</v>
      </c>
      <c r="K114" s="201">
        <v>55</v>
      </c>
      <c r="L114" s="201">
        <v>11</v>
      </c>
      <c r="M114" s="132">
        <v>0.2</v>
      </c>
      <c r="N114" s="201">
        <v>31</v>
      </c>
      <c r="O114" s="201">
        <v>3</v>
      </c>
      <c r="P114" s="132">
        <v>9.6774193548387094E-2</v>
      </c>
      <c r="Q114" s="201">
        <v>22</v>
      </c>
      <c r="R114" s="201">
        <v>2</v>
      </c>
      <c r="S114" s="132">
        <v>9.0909090909090912E-2</v>
      </c>
      <c r="T114" s="201">
        <v>33</v>
      </c>
      <c r="U114" s="201">
        <v>9</v>
      </c>
      <c r="V114" s="132">
        <v>0.27272727272727271</v>
      </c>
      <c r="W114">
        <v>39</v>
      </c>
      <c r="X114">
        <v>20</v>
      </c>
      <c r="Y114">
        <v>0.51282051282051277</v>
      </c>
    </row>
    <row r="115" spans="1:25" x14ac:dyDescent="0.25">
      <c r="A115" s="38">
        <f>+COUNTIF($B$1:B115,ESTADISTICAS!B$9)</f>
        <v>0</v>
      </c>
      <c r="B115">
        <v>5</v>
      </c>
      <c r="C115" s="130">
        <v>5837</v>
      </c>
      <c r="D115" t="s">
        <v>1339</v>
      </c>
      <c r="E115" s="201">
        <v>1385</v>
      </c>
      <c r="F115" s="201">
        <v>283</v>
      </c>
      <c r="G115" s="132">
        <v>0.20433212996389891</v>
      </c>
      <c r="H115" s="201">
        <v>1412</v>
      </c>
      <c r="I115" s="201">
        <v>303</v>
      </c>
      <c r="J115" s="132">
        <v>0.21458923512747877</v>
      </c>
      <c r="K115" s="201">
        <v>1481</v>
      </c>
      <c r="L115" s="201">
        <v>382</v>
      </c>
      <c r="M115" s="132">
        <v>0.25793382849426061</v>
      </c>
      <c r="N115" s="201">
        <v>1616</v>
      </c>
      <c r="O115" s="201">
        <v>416</v>
      </c>
      <c r="P115" s="132">
        <v>0.25742574257425743</v>
      </c>
      <c r="Q115" s="201">
        <v>1573</v>
      </c>
      <c r="R115" s="201">
        <v>426</v>
      </c>
      <c r="S115" s="132">
        <v>0.27082008900190718</v>
      </c>
      <c r="T115" s="201">
        <v>1586</v>
      </c>
      <c r="U115" s="201">
        <v>450</v>
      </c>
      <c r="V115" s="132">
        <v>0.28373266078184112</v>
      </c>
      <c r="W115">
        <v>1625</v>
      </c>
      <c r="X115">
        <v>422</v>
      </c>
      <c r="Y115">
        <v>0.25969230769230767</v>
      </c>
    </row>
    <row r="116" spans="1:25" x14ac:dyDescent="0.25">
      <c r="A116" s="38">
        <f>+COUNTIF($B$1:B116,ESTADISTICAS!B$9)</f>
        <v>0</v>
      </c>
      <c r="B116">
        <v>5</v>
      </c>
      <c r="C116" s="130">
        <v>5842</v>
      </c>
      <c r="D116" t="s">
        <v>1340</v>
      </c>
      <c r="E116" s="201">
        <v>53</v>
      </c>
      <c r="F116" s="201">
        <v>5</v>
      </c>
      <c r="G116" s="132">
        <v>9.4339622641509441E-2</v>
      </c>
      <c r="H116" s="201">
        <v>69</v>
      </c>
      <c r="I116" s="201">
        <v>15</v>
      </c>
      <c r="J116" s="132">
        <v>0.21739130434782608</v>
      </c>
      <c r="K116" s="201">
        <v>68</v>
      </c>
      <c r="L116" s="201">
        <v>9</v>
      </c>
      <c r="M116" s="132">
        <v>0.13235294117647059</v>
      </c>
      <c r="N116" s="201">
        <v>56</v>
      </c>
      <c r="O116" s="201">
        <v>15</v>
      </c>
      <c r="P116" s="132">
        <v>0.26785714285714285</v>
      </c>
      <c r="Q116" s="201">
        <v>56</v>
      </c>
      <c r="R116" s="201">
        <v>6</v>
      </c>
      <c r="S116" s="132">
        <v>0.10714285714285714</v>
      </c>
      <c r="T116" s="201">
        <v>55</v>
      </c>
      <c r="U116" s="201">
        <v>13</v>
      </c>
      <c r="V116" s="132">
        <v>0.23636363636363636</v>
      </c>
      <c r="W116">
        <v>53</v>
      </c>
      <c r="X116">
        <v>7</v>
      </c>
      <c r="Y116">
        <v>0.13207547169811321</v>
      </c>
    </row>
    <row r="117" spans="1:25" x14ac:dyDescent="0.25">
      <c r="A117" s="38">
        <f>+COUNTIF($B$1:B117,ESTADISTICAS!B$9)</f>
        <v>0</v>
      </c>
      <c r="B117">
        <v>5</v>
      </c>
      <c r="C117" s="130">
        <v>5847</v>
      </c>
      <c r="D117" t="s">
        <v>1341</v>
      </c>
      <c r="E117" s="201">
        <v>324</v>
      </c>
      <c r="F117" s="201">
        <v>92</v>
      </c>
      <c r="G117" s="132">
        <v>0.2839506172839506</v>
      </c>
      <c r="H117" s="201">
        <v>362</v>
      </c>
      <c r="I117" s="201">
        <v>48</v>
      </c>
      <c r="J117" s="132">
        <v>0.13259668508287292</v>
      </c>
      <c r="K117" s="201">
        <v>320</v>
      </c>
      <c r="L117" s="201">
        <v>67</v>
      </c>
      <c r="M117" s="132">
        <v>0.20937500000000001</v>
      </c>
      <c r="N117" s="201">
        <v>284</v>
      </c>
      <c r="O117" s="201">
        <v>59</v>
      </c>
      <c r="P117" s="132">
        <v>0.20774647887323944</v>
      </c>
      <c r="Q117" s="201">
        <v>273</v>
      </c>
      <c r="R117" s="201">
        <v>56</v>
      </c>
      <c r="S117" s="132">
        <v>0.20512820512820512</v>
      </c>
      <c r="T117" s="201">
        <v>304</v>
      </c>
      <c r="U117" s="201">
        <v>63</v>
      </c>
      <c r="V117" s="132">
        <v>0.20723684210526316</v>
      </c>
      <c r="W117">
        <v>336</v>
      </c>
      <c r="X117">
        <v>64</v>
      </c>
      <c r="Y117">
        <v>0.19047619047619047</v>
      </c>
    </row>
    <row r="118" spans="1:25" x14ac:dyDescent="0.25">
      <c r="A118" s="38">
        <f>+COUNTIF($B$1:B118,ESTADISTICAS!B$9)</f>
        <v>0</v>
      </c>
      <c r="B118">
        <v>5</v>
      </c>
      <c r="C118" s="130">
        <v>5854</v>
      </c>
      <c r="D118" t="s">
        <v>1342</v>
      </c>
      <c r="E118" s="201">
        <v>81</v>
      </c>
      <c r="F118" s="201">
        <v>15</v>
      </c>
      <c r="G118" s="132">
        <v>0.18518518518518517</v>
      </c>
      <c r="H118" s="201">
        <v>89</v>
      </c>
      <c r="I118" s="201">
        <v>10</v>
      </c>
      <c r="J118" s="132">
        <v>0.11235955056179775</v>
      </c>
      <c r="K118" s="201">
        <v>81</v>
      </c>
      <c r="L118" s="201">
        <v>12</v>
      </c>
      <c r="M118" s="132">
        <v>0.14814814814814814</v>
      </c>
      <c r="N118" s="201">
        <v>93</v>
      </c>
      <c r="O118" s="201">
        <v>18</v>
      </c>
      <c r="P118" s="132">
        <v>0.19354838709677419</v>
      </c>
      <c r="Q118" s="201">
        <v>79</v>
      </c>
      <c r="R118" s="201">
        <v>6</v>
      </c>
      <c r="S118" s="132">
        <v>7.5949367088607597E-2</v>
      </c>
      <c r="T118" s="201">
        <v>83</v>
      </c>
      <c r="U118" s="201">
        <v>18</v>
      </c>
      <c r="V118" s="132">
        <v>0.21686746987951808</v>
      </c>
      <c r="W118">
        <v>91</v>
      </c>
      <c r="X118">
        <v>10</v>
      </c>
      <c r="Y118">
        <v>0.10989010989010989</v>
      </c>
    </row>
    <row r="119" spans="1:25" x14ac:dyDescent="0.25">
      <c r="A119" s="38">
        <f>+COUNTIF($B$1:B119,ESTADISTICAS!B$9)</f>
        <v>0</v>
      </c>
      <c r="B119">
        <v>5</v>
      </c>
      <c r="C119" s="130">
        <v>5856</v>
      </c>
      <c r="D119" t="s">
        <v>2397</v>
      </c>
      <c r="E119" s="201">
        <v>67</v>
      </c>
      <c r="F119" s="201">
        <v>20</v>
      </c>
      <c r="G119" s="132">
        <v>0.29850746268656714</v>
      </c>
      <c r="H119" s="201">
        <v>71</v>
      </c>
      <c r="I119" s="201">
        <v>29</v>
      </c>
      <c r="J119" s="132">
        <v>0.40845070422535212</v>
      </c>
      <c r="K119" s="201">
        <v>57</v>
      </c>
      <c r="L119" s="201">
        <v>19</v>
      </c>
      <c r="M119" s="132">
        <v>0.33333333333333331</v>
      </c>
      <c r="N119" s="201">
        <v>43</v>
      </c>
      <c r="O119" s="201">
        <v>29</v>
      </c>
      <c r="P119" s="132">
        <v>0.67441860465116277</v>
      </c>
      <c r="Q119" s="201">
        <v>48</v>
      </c>
      <c r="R119" s="201">
        <v>18</v>
      </c>
      <c r="S119" s="132">
        <v>0.375</v>
      </c>
      <c r="T119" s="201">
        <v>42</v>
      </c>
      <c r="U119" s="201">
        <v>17</v>
      </c>
      <c r="V119" s="132">
        <v>0.40476190476190477</v>
      </c>
      <c r="W119">
        <v>54</v>
      </c>
      <c r="X119">
        <v>21</v>
      </c>
      <c r="Y119">
        <v>0.3888888888888889</v>
      </c>
    </row>
    <row r="120" spans="1:25" x14ac:dyDescent="0.25">
      <c r="A120" s="38">
        <f>+COUNTIF($B$1:B120,ESTADISTICAS!B$9)</f>
        <v>0</v>
      </c>
      <c r="B120">
        <v>5</v>
      </c>
      <c r="C120" s="130">
        <v>5858</v>
      </c>
      <c r="D120" t="s">
        <v>1343</v>
      </c>
      <c r="E120" s="201">
        <v>130</v>
      </c>
      <c r="F120" s="201">
        <v>17</v>
      </c>
      <c r="G120" s="132">
        <v>0.13076923076923078</v>
      </c>
      <c r="H120" s="201">
        <v>110</v>
      </c>
      <c r="I120" s="201">
        <v>13</v>
      </c>
      <c r="J120" s="132">
        <v>0.11818181818181818</v>
      </c>
      <c r="K120" s="201">
        <v>104</v>
      </c>
      <c r="L120" s="201">
        <v>13</v>
      </c>
      <c r="M120" s="132">
        <v>0.125</v>
      </c>
      <c r="N120" s="201">
        <v>131</v>
      </c>
      <c r="O120" s="201">
        <v>11</v>
      </c>
      <c r="P120" s="132">
        <v>8.3969465648854963E-2</v>
      </c>
      <c r="Q120" s="201">
        <v>128</v>
      </c>
      <c r="R120" s="201">
        <v>20</v>
      </c>
      <c r="S120" s="132">
        <v>0.15625</v>
      </c>
      <c r="T120" s="201">
        <v>123</v>
      </c>
      <c r="U120" s="201">
        <v>28</v>
      </c>
      <c r="V120" s="132">
        <v>0.22764227642276422</v>
      </c>
      <c r="W120">
        <v>144</v>
      </c>
      <c r="X120">
        <v>31</v>
      </c>
      <c r="Y120">
        <v>0.21527777777777779</v>
      </c>
    </row>
    <row r="121" spans="1:25" x14ac:dyDescent="0.25">
      <c r="A121" s="38">
        <f>+COUNTIF($B$1:B121,ESTADISTICAS!B$9)</f>
        <v>0</v>
      </c>
      <c r="B121">
        <v>5</v>
      </c>
      <c r="C121" s="130">
        <v>5861</v>
      </c>
      <c r="D121" t="s">
        <v>1344</v>
      </c>
      <c r="E121" s="201">
        <v>118</v>
      </c>
      <c r="F121" s="201">
        <v>22</v>
      </c>
      <c r="G121" s="132">
        <v>0.1864406779661017</v>
      </c>
      <c r="H121" s="201">
        <v>102</v>
      </c>
      <c r="I121" s="201">
        <v>18</v>
      </c>
      <c r="J121" s="132">
        <v>0.17647058823529413</v>
      </c>
      <c r="K121" s="201">
        <v>98</v>
      </c>
      <c r="L121" s="201">
        <v>17</v>
      </c>
      <c r="M121" s="132">
        <v>0.17346938775510204</v>
      </c>
      <c r="N121" s="201">
        <v>104</v>
      </c>
      <c r="O121" s="201">
        <v>25</v>
      </c>
      <c r="P121" s="132">
        <v>0.24038461538461539</v>
      </c>
      <c r="Q121" s="201">
        <v>97</v>
      </c>
      <c r="R121" s="201">
        <v>19</v>
      </c>
      <c r="S121" s="132">
        <v>0.19587628865979381</v>
      </c>
      <c r="T121" s="201">
        <v>101</v>
      </c>
      <c r="U121" s="201">
        <v>39</v>
      </c>
      <c r="V121" s="132">
        <v>0.38613861386138615</v>
      </c>
      <c r="W121">
        <v>78</v>
      </c>
      <c r="X121">
        <v>29</v>
      </c>
      <c r="Y121">
        <v>0.37179487179487181</v>
      </c>
    </row>
    <row r="122" spans="1:25" x14ac:dyDescent="0.25">
      <c r="A122" s="38">
        <f>+COUNTIF($B$1:B122,ESTADISTICAS!B$9)</f>
        <v>0</v>
      </c>
      <c r="B122">
        <v>5</v>
      </c>
      <c r="C122" s="130">
        <v>5873</v>
      </c>
      <c r="D122" t="s">
        <v>1345</v>
      </c>
      <c r="E122" s="201">
        <v>96</v>
      </c>
      <c r="F122" s="201">
        <v>13</v>
      </c>
      <c r="G122" s="132">
        <v>0.13541666666666666</v>
      </c>
      <c r="H122" s="201">
        <v>78</v>
      </c>
      <c r="I122" s="201">
        <v>12</v>
      </c>
      <c r="J122" s="132">
        <v>0.15384615384615385</v>
      </c>
      <c r="K122" s="201">
        <v>117</v>
      </c>
      <c r="L122" s="201">
        <v>25</v>
      </c>
      <c r="M122" s="132">
        <v>0.21367521367521367</v>
      </c>
      <c r="N122" s="201">
        <v>120</v>
      </c>
      <c r="O122" s="201">
        <v>18</v>
      </c>
      <c r="P122" s="132">
        <v>0.15</v>
      </c>
      <c r="Q122" s="201">
        <v>115</v>
      </c>
      <c r="R122" s="201">
        <v>32</v>
      </c>
      <c r="S122" s="132">
        <v>0.27826086956521739</v>
      </c>
      <c r="T122" s="201">
        <v>99</v>
      </c>
      <c r="U122" s="201">
        <v>25</v>
      </c>
      <c r="V122" s="132">
        <v>0.25252525252525254</v>
      </c>
      <c r="W122">
        <v>94</v>
      </c>
      <c r="X122">
        <v>27</v>
      </c>
      <c r="Y122">
        <v>0.28723404255319152</v>
      </c>
    </row>
    <row r="123" spans="1:25" x14ac:dyDescent="0.25">
      <c r="A123" s="38">
        <f>+COUNTIF($B$1:B123,ESTADISTICAS!B$9)</f>
        <v>0</v>
      </c>
      <c r="B123">
        <v>5</v>
      </c>
      <c r="C123" s="130">
        <v>5885</v>
      </c>
      <c r="D123" t="s">
        <v>1346</v>
      </c>
      <c r="E123" s="201">
        <v>26</v>
      </c>
      <c r="F123" s="201">
        <v>3</v>
      </c>
      <c r="G123" s="132">
        <v>0.11538461538461539</v>
      </c>
      <c r="H123" s="201">
        <v>29</v>
      </c>
      <c r="I123" s="201">
        <v>5</v>
      </c>
      <c r="J123" s="132">
        <v>0.17241379310344829</v>
      </c>
      <c r="K123" s="201">
        <v>33</v>
      </c>
      <c r="L123" s="201">
        <v>8</v>
      </c>
      <c r="M123" s="132">
        <v>0.24242424242424243</v>
      </c>
      <c r="N123" s="201">
        <v>29</v>
      </c>
      <c r="O123" s="201">
        <v>9</v>
      </c>
      <c r="P123" s="132">
        <v>0.31034482758620691</v>
      </c>
      <c r="Q123" s="201">
        <v>34</v>
      </c>
      <c r="R123" s="201">
        <v>7</v>
      </c>
      <c r="S123" s="132">
        <v>0.20588235294117646</v>
      </c>
      <c r="T123" s="201">
        <v>51</v>
      </c>
      <c r="U123" s="201">
        <v>10</v>
      </c>
      <c r="V123" s="132">
        <v>0.19607843137254902</v>
      </c>
      <c r="W123">
        <v>56</v>
      </c>
      <c r="X123">
        <v>12</v>
      </c>
      <c r="Y123">
        <v>0.21428571428571427</v>
      </c>
    </row>
    <row r="124" spans="1:25" x14ac:dyDescent="0.25">
      <c r="A124" s="38">
        <f>+COUNTIF($B$1:B124,ESTADISTICAS!B$9)</f>
        <v>0</v>
      </c>
      <c r="B124">
        <v>5</v>
      </c>
      <c r="C124" s="130">
        <v>5887</v>
      </c>
      <c r="D124" t="s">
        <v>1347</v>
      </c>
      <c r="E124" s="201">
        <v>431</v>
      </c>
      <c r="F124" s="201">
        <v>97</v>
      </c>
      <c r="G124" s="132">
        <v>0.22505800464037123</v>
      </c>
      <c r="H124" s="201">
        <v>465</v>
      </c>
      <c r="I124" s="201">
        <v>117</v>
      </c>
      <c r="J124" s="132">
        <v>0.25161290322580643</v>
      </c>
      <c r="K124" s="201">
        <v>360</v>
      </c>
      <c r="L124" s="201">
        <v>117</v>
      </c>
      <c r="M124" s="132">
        <v>0.32500000000000001</v>
      </c>
      <c r="N124" s="201">
        <v>434</v>
      </c>
      <c r="O124" s="201">
        <v>115</v>
      </c>
      <c r="P124" s="132">
        <v>0.26497695852534564</v>
      </c>
      <c r="Q124" s="201">
        <v>430</v>
      </c>
      <c r="R124" s="201">
        <v>118</v>
      </c>
      <c r="S124" s="132">
        <v>0.2744186046511628</v>
      </c>
      <c r="T124" s="201">
        <v>443</v>
      </c>
      <c r="U124" s="201">
        <v>91</v>
      </c>
      <c r="V124" s="132">
        <v>0.2054176072234763</v>
      </c>
      <c r="W124">
        <v>464</v>
      </c>
      <c r="X124">
        <v>81</v>
      </c>
      <c r="Y124">
        <v>0.17456896551724138</v>
      </c>
    </row>
    <row r="125" spans="1:25" x14ac:dyDescent="0.25">
      <c r="A125" s="38">
        <f>+COUNTIF($B$1:B125,ESTADISTICAS!B$9)</f>
        <v>0</v>
      </c>
      <c r="B125">
        <v>5</v>
      </c>
      <c r="C125" s="130">
        <v>5890</v>
      </c>
      <c r="D125" t="s">
        <v>1348</v>
      </c>
      <c r="E125" s="201">
        <v>190</v>
      </c>
      <c r="F125" s="201">
        <v>48</v>
      </c>
      <c r="G125" s="132">
        <v>0.25263157894736843</v>
      </c>
      <c r="H125" s="201">
        <v>204</v>
      </c>
      <c r="I125" s="201">
        <v>17</v>
      </c>
      <c r="J125" s="132">
        <v>8.3333333333333329E-2</v>
      </c>
      <c r="K125" s="201">
        <v>160</v>
      </c>
      <c r="L125" s="201">
        <v>17</v>
      </c>
      <c r="M125" s="132">
        <v>0.10625</v>
      </c>
      <c r="N125" s="201">
        <v>198</v>
      </c>
      <c r="O125" s="201">
        <v>21</v>
      </c>
      <c r="P125" s="132">
        <v>0.10606060606060606</v>
      </c>
      <c r="Q125" s="201">
        <v>192</v>
      </c>
      <c r="R125" s="201">
        <v>18</v>
      </c>
      <c r="S125" s="132">
        <v>9.375E-2</v>
      </c>
      <c r="T125" s="201">
        <v>173</v>
      </c>
      <c r="U125" s="201">
        <v>31</v>
      </c>
      <c r="V125" s="132">
        <v>0.1791907514450867</v>
      </c>
      <c r="W125">
        <v>208</v>
      </c>
      <c r="X125">
        <v>44</v>
      </c>
      <c r="Y125">
        <v>0.21153846153846154</v>
      </c>
    </row>
    <row r="126" spans="1:25" x14ac:dyDescent="0.25">
      <c r="A126" s="38">
        <f>+COUNTIF($B$1:B126,ESTADISTICAS!B$9)</f>
        <v>0</v>
      </c>
      <c r="B126">
        <v>5</v>
      </c>
      <c r="C126" s="130">
        <v>5893</v>
      </c>
      <c r="D126" t="s">
        <v>1349</v>
      </c>
      <c r="E126" s="201">
        <v>136</v>
      </c>
      <c r="F126" s="201">
        <v>28</v>
      </c>
      <c r="G126" s="132">
        <v>0.20588235294117646</v>
      </c>
      <c r="H126" s="201">
        <v>100</v>
      </c>
      <c r="I126" s="201">
        <v>29</v>
      </c>
      <c r="J126" s="132">
        <v>0.28999999999999998</v>
      </c>
      <c r="K126" s="201">
        <v>109</v>
      </c>
      <c r="L126" s="201">
        <v>31</v>
      </c>
      <c r="M126" s="132">
        <v>0.28440366972477066</v>
      </c>
      <c r="N126" s="201">
        <v>113</v>
      </c>
      <c r="O126" s="201">
        <v>31</v>
      </c>
      <c r="P126" s="132">
        <v>0.27433628318584069</v>
      </c>
      <c r="Q126" s="201">
        <v>86</v>
      </c>
      <c r="R126" s="201">
        <v>43</v>
      </c>
      <c r="S126" s="132">
        <v>0.5</v>
      </c>
      <c r="T126" s="201">
        <v>131</v>
      </c>
      <c r="U126" s="201">
        <v>48</v>
      </c>
      <c r="V126" s="132">
        <v>0.36641221374045801</v>
      </c>
      <c r="W126">
        <v>79</v>
      </c>
      <c r="X126">
        <v>38</v>
      </c>
      <c r="Y126">
        <v>0.48101265822784811</v>
      </c>
    </row>
    <row r="127" spans="1:25" x14ac:dyDescent="0.25">
      <c r="A127" s="38">
        <f>+COUNTIF($B$1:B127,ESTADISTICAS!B$9)</f>
        <v>0</v>
      </c>
      <c r="B127">
        <v>5</v>
      </c>
      <c r="C127" s="130">
        <v>5895</v>
      </c>
      <c r="D127" t="s">
        <v>1350</v>
      </c>
      <c r="E127" s="201">
        <v>173</v>
      </c>
      <c r="F127" s="201">
        <v>25</v>
      </c>
      <c r="G127" s="132">
        <v>0.14450867052023122</v>
      </c>
      <c r="H127" s="201">
        <v>155</v>
      </c>
      <c r="I127" s="201">
        <v>27</v>
      </c>
      <c r="J127" s="132">
        <v>0.17419354838709677</v>
      </c>
      <c r="K127" s="201">
        <v>210</v>
      </c>
      <c r="L127" s="201">
        <v>28</v>
      </c>
      <c r="M127" s="132">
        <v>0.13333333333333333</v>
      </c>
      <c r="N127" s="201">
        <v>202</v>
      </c>
      <c r="O127" s="201">
        <v>38</v>
      </c>
      <c r="P127" s="132">
        <v>0.18811881188118812</v>
      </c>
      <c r="Q127" s="201">
        <v>187</v>
      </c>
      <c r="R127" s="201">
        <v>30</v>
      </c>
      <c r="S127" s="132">
        <v>0.16042780748663102</v>
      </c>
      <c r="T127" s="201">
        <v>197</v>
      </c>
      <c r="U127" s="201">
        <v>41</v>
      </c>
      <c r="V127" s="132">
        <v>0.20812182741116753</v>
      </c>
      <c r="W127">
        <v>207</v>
      </c>
      <c r="X127">
        <v>39</v>
      </c>
      <c r="Y127">
        <v>0.18840579710144928</v>
      </c>
    </row>
    <row r="128" spans="1:25" x14ac:dyDescent="0.25">
      <c r="A128" s="38">
        <f>+COUNTIF($B$1:B128,ESTADISTICAS!B$9)</f>
        <v>0</v>
      </c>
      <c r="B128">
        <v>8</v>
      </c>
      <c r="C128" s="130">
        <v>8001</v>
      </c>
      <c r="D128" t="s">
        <v>1351</v>
      </c>
      <c r="E128" s="201">
        <v>13775</v>
      </c>
      <c r="F128" s="201">
        <v>6432</v>
      </c>
      <c r="G128" s="132">
        <v>0.46693284936479129</v>
      </c>
      <c r="H128" s="201">
        <v>14256</v>
      </c>
      <c r="I128" s="201">
        <v>6864</v>
      </c>
      <c r="J128" s="132">
        <v>0.48148148148148145</v>
      </c>
      <c r="K128" s="201">
        <v>15329</v>
      </c>
      <c r="L128" s="201">
        <v>7665</v>
      </c>
      <c r="M128" s="132">
        <v>0.50003261791375819</v>
      </c>
      <c r="N128" s="201">
        <v>15692</v>
      </c>
      <c r="O128" s="201">
        <v>6545</v>
      </c>
      <c r="P128" s="132">
        <v>0.41709151159826663</v>
      </c>
      <c r="Q128" s="201">
        <v>15096</v>
      </c>
      <c r="R128" s="201">
        <v>6269</v>
      </c>
      <c r="S128" s="132">
        <v>0.41527556968733437</v>
      </c>
      <c r="T128" s="201">
        <v>15043</v>
      </c>
      <c r="U128" s="201">
        <v>6696</v>
      </c>
      <c r="V128" s="132">
        <v>0.44512397792993419</v>
      </c>
      <c r="W128">
        <v>14720</v>
      </c>
      <c r="X128">
        <v>6959</v>
      </c>
      <c r="Y128">
        <v>0.47275815217391304</v>
      </c>
    </row>
    <row r="129" spans="1:25" x14ac:dyDescent="0.25">
      <c r="A129" s="38">
        <f>+COUNTIF($B$1:B129,ESTADISTICAS!B$9)</f>
        <v>0</v>
      </c>
      <c r="B129">
        <v>8</v>
      </c>
      <c r="C129" s="130">
        <v>8078</v>
      </c>
      <c r="D129" t="s">
        <v>1352</v>
      </c>
      <c r="E129" s="201">
        <v>661</v>
      </c>
      <c r="F129" s="201">
        <v>173</v>
      </c>
      <c r="G129" s="132">
        <v>0.26172465960665658</v>
      </c>
      <c r="H129" s="201">
        <v>718</v>
      </c>
      <c r="I129" s="201">
        <v>274</v>
      </c>
      <c r="J129" s="132">
        <v>0.38161559888579388</v>
      </c>
      <c r="K129" s="201">
        <v>745</v>
      </c>
      <c r="L129" s="201">
        <v>260</v>
      </c>
      <c r="M129" s="132">
        <v>0.34899328859060402</v>
      </c>
      <c r="N129" s="201">
        <v>724</v>
      </c>
      <c r="O129" s="201">
        <v>208</v>
      </c>
      <c r="P129" s="132">
        <v>0.287292817679558</v>
      </c>
      <c r="Q129" s="201">
        <v>767</v>
      </c>
      <c r="R129" s="201">
        <v>241</v>
      </c>
      <c r="S129" s="132">
        <v>0.31421121251629724</v>
      </c>
      <c r="T129" s="201">
        <v>875</v>
      </c>
      <c r="U129" s="201">
        <v>304</v>
      </c>
      <c r="V129" s="132">
        <v>0.34742857142857142</v>
      </c>
      <c r="W129">
        <v>768</v>
      </c>
      <c r="X129">
        <v>244</v>
      </c>
      <c r="Y129">
        <v>0.31770833333333331</v>
      </c>
    </row>
    <row r="130" spans="1:25" x14ac:dyDescent="0.25">
      <c r="A130" s="38">
        <f>+COUNTIF($B$1:B130,ESTADISTICAS!B$9)</f>
        <v>0</v>
      </c>
      <c r="B130">
        <v>8</v>
      </c>
      <c r="C130" s="130">
        <v>8137</v>
      </c>
      <c r="D130" t="s">
        <v>1353</v>
      </c>
      <c r="E130" s="201">
        <v>189</v>
      </c>
      <c r="F130" s="201">
        <v>26</v>
      </c>
      <c r="G130" s="132">
        <v>0.13756613756613756</v>
      </c>
      <c r="H130" s="201">
        <v>213</v>
      </c>
      <c r="I130" s="201">
        <v>44</v>
      </c>
      <c r="J130" s="132">
        <v>0.20657276995305165</v>
      </c>
      <c r="K130" s="201">
        <v>185</v>
      </c>
      <c r="L130" s="201">
        <v>59</v>
      </c>
      <c r="M130" s="132">
        <v>0.31891891891891894</v>
      </c>
      <c r="N130" s="201">
        <v>200</v>
      </c>
      <c r="O130" s="201">
        <v>57</v>
      </c>
      <c r="P130" s="132">
        <v>0.28499999999999998</v>
      </c>
      <c r="Q130" s="201">
        <v>193</v>
      </c>
      <c r="R130" s="201">
        <v>51</v>
      </c>
      <c r="S130" s="132">
        <v>0.26424870466321243</v>
      </c>
      <c r="T130" s="201">
        <v>182</v>
      </c>
      <c r="U130" s="201">
        <v>67</v>
      </c>
      <c r="V130" s="132">
        <v>0.36813186813186816</v>
      </c>
      <c r="W130">
        <v>205</v>
      </c>
      <c r="X130">
        <v>63</v>
      </c>
      <c r="Y130">
        <v>0.3073170731707317</v>
      </c>
    </row>
    <row r="131" spans="1:25" x14ac:dyDescent="0.25">
      <c r="A131" s="38">
        <f>+COUNTIF($B$1:B131,ESTADISTICAS!B$9)</f>
        <v>0</v>
      </c>
      <c r="B131">
        <v>8</v>
      </c>
      <c r="C131" s="130">
        <v>8141</v>
      </c>
      <c r="D131" t="s">
        <v>1354</v>
      </c>
      <c r="E131" s="201">
        <v>162</v>
      </c>
      <c r="F131" s="201">
        <v>12</v>
      </c>
      <c r="G131" s="132">
        <v>7.407407407407407E-2</v>
      </c>
      <c r="H131" s="201">
        <v>133</v>
      </c>
      <c r="I131" s="201">
        <v>18</v>
      </c>
      <c r="J131" s="132">
        <v>0.13533834586466165</v>
      </c>
      <c r="K131" s="201">
        <v>158</v>
      </c>
      <c r="L131" s="201">
        <v>41</v>
      </c>
      <c r="M131" s="132">
        <v>0.25949367088607594</v>
      </c>
      <c r="N131" s="201">
        <v>173</v>
      </c>
      <c r="O131" s="201">
        <v>39</v>
      </c>
      <c r="P131" s="132">
        <v>0.22543352601156069</v>
      </c>
      <c r="Q131" s="201">
        <v>178</v>
      </c>
      <c r="R131" s="201">
        <v>39</v>
      </c>
      <c r="S131" s="132">
        <v>0.21910112359550563</v>
      </c>
      <c r="T131" s="201">
        <v>169</v>
      </c>
      <c r="U131" s="201">
        <v>38</v>
      </c>
      <c r="V131" s="132">
        <v>0.22485207100591717</v>
      </c>
      <c r="W131">
        <v>167</v>
      </c>
      <c r="X131">
        <v>43</v>
      </c>
      <c r="Y131">
        <v>0.25748502994011974</v>
      </c>
    </row>
    <row r="132" spans="1:25" x14ac:dyDescent="0.25">
      <c r="A132" s="38">
        <f>+COUNTIF($B$1:B132,ESTADISTICAS!B$9)</f>
        <v>0</v>
      </c>
      <c r="B132">
        <v>8</v>
      </c>
      <c r="C132" s="130">
        <v>8296</v>
      </c>
      <c r="D132" t="s">
        <v>1355</v>
      </c>
      <c r="E132" s="201">
        <v>401</v>
      </c>
      <c r="F132" s="201">
        <v>152</v>
      </c>
      <c r="G132" s="132">
        <v>0.37905236907730672</v>
      </c>
      <c r="H132" s="201">
        <v>405</v>
      </c>
      <c r="I132" s="201">
        <v>167</v>
      </c>
      <c r="J132" s="132">
        <v>0.4123456790123457</v>
      </c>
      <c r="K132" s="201">
        <v>439</v>
      </c>
      <c r="L132" s="201">
        <v>199</v>
      </c>
      <c r="M132" s="132">
        <v>0.45330296127562641</v>
      </c>
      <c r="N132" s="201">
        <v>564</v>
      </c>
      <c r="O132" s="201">
        <v>188</v>
      </c>
      <c r="P132" s="132">
        <v>0.33333333333333331</v>
      </c>
      <c r="Q132" s="201">
        <v>545</v>
      </c>
      <c r="R132" s="201">
        <v>182</v>
      </c>
      <c r="S132" s="132">
        <v>0.33394495412844039</v>
      </c>
      <c r="T132" s="201">
        <v>538</v>
      </c>
      <c r="U132" s="201">
        <v>179</v>
      </c>
      <c r="V132" s="132">
        <v>0.33271375464684017</v>
      </c>
      <c r="W132">
        <v>544</v>
      </c>
      <c r="X132">
        <v>206</v>
      </c>
      <c r="Y132">
        <v>0.37867647058823528</v>
      </c>
    </row>
    <row r="133" spans="1:25" x14ac:dyDescent="0.25">
      <c r="A133" s="38">
        <f>+COUNTIF($B$1:B133,ESTADISTICAS!B$9)</f>
        <v>0</v>
      </c>
      <c r="B133">
        <v>8</v>
      </c>
      <c r="C133" s="130">
        <v>8372</v>
      </c>
      <c r="D133" t="s">
        <v>1356</v>
      </c>
      <c r="E133" s="201">
        <v>189</v>
      </c>
      <c r="F133" s="201">
        <v>53</v>
      </c>
      <c r="G133" s="132">
        <v>0.28042328042328041</v>
      </c>
      <c r="H133" s="201">
        <v>181</v>
      </c>
      <c r="I133" s="201">
        <v>51</v>
      </c>
      <c r="J133" s="132">
        <v>0.28176795580110497</v>
      </c>
      <c r="K133" s="201">
        <v>187</v>
      </c>
      <c r="L133" s="201">
        <v>71</v>
      </c>
      <c r="M133" s="132">
        <v>0.37967914438502676</v>
      </c>
      <c r="N133" s="201">
        <v>229</v>
      </c>
      <c r="O133" s="201">
        <v>51</v>
      </c>
      <c r="P133" s="132">
        <v>0.22270742358078602</v>
      </c>
      <c r="Q133" s="201">
        <v>193</v>
      </c>
      <c r="R133" s="201">
        <v>69</v>
      </c>
      <c r="S133" s="132">
        <v>0.35751295336787564</v>
      </c>
      <c r="T133" s="201">
        <v>199</v>
      </c>
      <c r="U133" s="201">
        <v>67</v>
      </c>
      <c r="V133" s="132">
        <v>0.33668341708542715</v>
      </c>
      <c r="W133">
        <v>174</v>
      </c>
      <c r="X133">
        <v>49</v>
      </c>
      <c r="Y133">
        <v>0.28160919540229884</v>
      </c>
    </row>
    <row r="134" spans="1:25" x14ac:dyDescent="0.25">
      <c r="A134" s="38">
        <f>+COUNTIF($B$1:B134,ESTADISTICAS!B$9)</f>
        <v>0</v>
      </c>
      <c r="B134">
        <v>8</v>
      </c>
      <c r="C134" s="130">
        <v>8421</v>
      </c>
      <c r="D134" t="s">
        <v>1357</v>
      </c>
      <c r="E134" s="201">
        <v>331</v>
      </c>
      <c r="F134" s="201">
        <v>40</v>
      </c>
      <c r="G134" s="132">
        <v>0.12084592145015106</v>
      </c>
      <c r="H134" s="201">
        <v>307</v>
      </c>
      <c r="I134" s="201">
        <v>43</v>
      </c>
      <c r="J134" s="132">
        <v>0.14006514657980457</v>
      </c>
      <c r="K134" s="201">
        <v>331</v>
      </c>
      <c r="L134" s="201">
        <v>49</v>
      </c>
      <c r="M134" s="132">
        <v>0.14803625377643503</v>
      </c>
      <c r="N134" s="201">
        <v>354</v>
      </c>
      <c r="O134" s="201">
        <v>51</v>
      </c>
      <c r="P134" s="132">
        <v>0.1440677966101695</v>
      </c>
      <c r="Q134" s="201">
        <v>284</v>
      </c>
      <c r="R134" s="201">
        <v>56</v>
      </c>
      <c r="S134" s="132">
        <v>0.19718309859154928</v>
      </c>
      <c r="T134" s="201">
        <v>314</v>
      </c>
      <c r="U134" s="201">
        <v>64</v>
      </c>
      <c r="V134" s="132">
        <v>0.20382165605095542</v>
      </c>
      <c r="W134">
        <v>311</v>
      </c>
      <c r="X134">
        <v>57</v>
      </c>
      <c r="Y134">
        <v>0.18327974276527331</v>
      </c>
    </row>
    <row r="135" spans="1:25" x14ac:dyDescent="0.25">
      <c r="A135" s="38">
        <f>+COUNTIF($B$1:B135,ESTADISTICAS!B$9)</f>
        <v>0</v>
      </c>
      <c r="B135">
        <v>8</v>
      </c>
      <c r="C135" s="130">
        <v>8433</v>
      </c>
      <c r="D135" t="s">
        <v>1358</v>
      </c>
      <c r="E135" s="201">
        <v>1066</v>
      </c>
      <c r="F135" s="201">
        <v>187</v>
      </c>
      <c r="G135" s="132">
        <v>0.17542213883677299</v>
      </c>
      <c r="H135" s="201">
        <v>1075</v>
      </c>
      <c r="I135" s="201">
        <v>272</v>
      </c>
      <c r="J135" s="132">
        <v>0.25302325581395346</v>
      </c>
      <c r="K135" s="201">
        <v>1123</v>
      </c>
      <c r="L135" s="201">
        <v>319</v>
      </c>
      <c r="M135" s="132">
        <v>0.28406055209260911</v>
      </c>
      <c r="N135" s="201">
        <v>1119</v>
      </c>
      <c r="O135" s="201">
        <v>266</v>
      </c>
      <c r="P135" s="132">
        <v>0.23771224307417338</v>
      </c>
      <c r="Q135" s="201">
        <v>1165</v>
      </c>
      <c r="R135" s="201">
        <v>304</v>
      </c>
      <c r="S135" s="132">
        <v>0.2609442060085837</v>
      </c>
      <c r="T135" s="201">
        <v>1159</v>
      </c>
      <c r="U135" s="201">
        <v>377</v>
      </c>
      <c r="V135" s="132">
        <v>0.32528041415012943</v>
      </c>
      <c r="W135">
        <v>1192</v>
      </c>
      <c r="X135">
        <v>379</v>
      </c>
      <c r="Y135">
        <v>0.31795302013422821</v>
      </c>
    </row>
    <row r="136" spans="1:25" x14ac:dyDescent="0.25">
      <c r="A136" s="38">
        <f>+COUNTIF($B$1:B136,ESTADISTICAS!B$9)</f>
        <v>0</v>
      </c>
      <c r="B136">
        <v>8</v>
      </c>
      <c r="C136" s="130">
        <v>8436</v>
      </c>
      <c r="D136" t="s">
        <v>1359</v>
      </c>
      <c r="E136" s="201">
        <v>233</v>
      </c>
      <c r="F136" s="201">
        <v>23</v>
      </c>
      <c r="G136" s="132">
        <v>9.8712446351931327E-2</v>
      </c>
      <c r="H136" s="201">
        <v>261</v>
      </c>
      <c r="I136" s="201">
        <v>37</v>
      </c>
      <c r="J136" s="132">
        <v>0.1417624521072797</v>
      </c>
      <c r="K136" s="201">
        <v>241</v>
      </c>
      <c r="L136" s="201">
        <v>36</v>
      </c>
      <c r="M136" s="132">
        <v>0.14937759336099585</v>
      </c>
      <c r="N136" s="201">
        <v>241</v>
      </c>
      <c r="O136" s="201">
        <v>36</v>
      </c>
      <c r="P136" s="132">
        <v>0.14937759336099585</v>
      </c>
      <c r="Q136" s="201">
        <v>273</v>
      </c>
      <c r="R136" s="201">
        <v>38</v>
      </c>
      <c r="S136" s="132">
        <v>0.1391941391941392</v>
      </c>
      <c r="T136" s="201">
        <v>219</v>
      </c>
      <c r="U136" s="201">
        <v>38</v>
      </c>
      <c r="V136" s="132">
        <v>0.17351598173515981</v>
      </c>
      <c r="W136">
        <v>254</v>
      </c>
      <c r="X136">
        <v>43</v>
      </c>
      <c r="Y136">
        <v>0.16929133858267717</v>
      </c>
    </row>
    <row r="137" spans="1:25" x14ac:dyDescent="0.25">
      <c r="A137" s="38">
        <f>+COUNTIF($B$1:B137,ESTADISTICAS!B$9)</f>
        <v>0</v>
      </c>
      <c r="B137">
        <v>8</v>
      </c>
      <c r="C137" s="130">
        <v>8520</v>
      </c>
      <c r="D137" t="s">
        <v>1360</v>
      </c>
      <c r="E137" s="201">
        <v>331</v>
      </c>
      <c r="F137" s="201">
        <v>99</v>
      </c>
      <c r="G137" s="132">
        <v>0.29909365558912387</v>
      </c>
      <c r="H137" s="201">
        <v>383</v>
      </c>
      <c r="I137" s="201">
        <v>144</v>
      </c>
      <c r="J137" s="132">
        <v>0.37597911227154046</v>
      </c>
      <c r="K137" s="201">
        <v>344</v>
      </c>
      <c r="L137" s="201">
        <v>170</v>
      </c>
      <c r="M137" s="132">
        <v>0.4941860465116279</v>
      </c>
      <c r="N137" s="201">
        <v>381</v>
      </c>
      <c r="O137" s="201">
        <v>128</v>
      </c>
      <c r="P137" s="132">
        <v>0.33595800524934383</v>
      </c>
      <c r="Q137" s="201">
        <v>327</v>
      </c>
      <c r="R137" s="201">
        <v>152</v>
      </c>
      <c r="S137" s="132">
        <v>0.46483180428134557</v>
      </c>
      <c r="T137" s="201">
        <v>363</v>
      </c>
      <c r="U137" s="201">
        <v>151</v>
      </c>
      <c r="V137" s="132">
        <v>0.41597796143250687</v>
      </c>
      <c r="W137">
        <v>351</v>
      </c>
      <c r="X137">
        <v>130</v>
      </c>
      <c r="Y137">
        <v>0.37037037037037035</v>
      </c>
    </row>
    <row r="138" spans="1:25" x14ac:dyDescent="0.25">
      <c r="A138" s="38">
        <f>+COUNTIF($B$1:B138,ESTADISTICAS!B$9)</f>
        <v>0</v>
      </c>
      <c r="B138">
        <v>8</v>
      </c>
      <c r="C138" s="130">
        <v>8549</v>
      </c>
      <c r="D138" t="s">
        <v>1361</v>
      </c>
      <c r="E138" s="201">
        <v>68</v>
      </c>
      <c r="F138" s="201">
        <v>10</v>
      </c>
      <c r="G138" s="132">
        <v>0.14705882352941177</v>
      </c>
      <c r="H138" s="201">
        <v>62</v>
      </c>
      <c r="I138" s="201">
        <v>12</v>
      </c>
      <c r="J138" s="132">
        <v>0.19354838709677419</v>
      </c>
      <c r="K138" s="201">
        <v>57</v>
      </c>
      <c r="L138" s="201">
        <v>10</v>
      </c>
      <c r="M138" s="132">
        <v>0.17543859649122806</v>
      </c>
      <c r="N138" s="201">
        <v>49</v>
      </c>
      <c r="O138" s="201">
        <v>9</v>
      </c>
      <c r="P138" s="132">
        <v>0.18367346938775511</v>
      </c>
      <c r="Q138" s="201">
        <v>45</v>
      </c>
      <c r="R138" s="201">
        <v>8</v>
      </c>
      <c r="S138" s="132">
        <v>0.17777777777777778</v>
      </c>
      <c r="T138" s="201">
        <v>61</v>
      </c>
      <c r="U138" s="201">
        <v>12</v>
      </c>
      <c r="V138" s="132">
        <v>0.19672131147540983</v>
      </c>
      <c r="W138">
        <v>55</v>
      </c>
      <c r="X138">
        <v>12</v>
      </c>
      <c r="Y138">
        <v>0.21818181818181817</v>
      </c>
    </row>
    <row r="139" spans="1:25" x14ac:dyDescent="0.25">
      <c r="A139" s="38">
        <f>+COUNTIF($B$1:B139,ESTADISTICAS!B$9)</f>
        <v>0</v>
      </c>
      <c r="B139">
        <v>8</v>
      </c>
      <c r="C139" s="130">
        <v>8558</v>
      </c>
      <c r="D139" t="s">
        <v>1362</v>
      </c>
      <c r="E139" s="201">
        <v>131</v>
      </c>
      <c r="F139" s="201">
        <v>30</v>
      </c>
      <c r="G139" s="132">
        <v>0.22900763358778625</v>
      </c>
      <c r="H139" s="201">
        <v>127</v>
      </c>
      <c r="I139" s="201">
        <v>41</v>
      </c>
      <c r="J139" s="132">
        <v>0.32283464566929132</v>
      </c>
      <c r="K139" s="201">
        <v>181</v>
      </c>
      <c r="L139" s="201">
        <v>55</v>
      </c>
      <c r="M139" s="132">
        <v>0.30386740331491713</v>
      </c>
      <c r="N139" s="201">
        <v>156</v>
      </c>
      <c r="O139" s="201">
        <v>16</v>
      </c>
      <c r="P139" s="132">
        <v>0.10256410256410256</v>
      </c>
      <c r="Q139" s="201">
        <v>148</v>
      </c>
      <c r="R139" s="201">
        <v>55</v>
      </c>
      <c r="S139" s="132">
        <v>0.3716216216216216</v>
      </c>
      <c r="T139" s="201">
        <v>183</v>
      </c>
      <c r="U139" s="201">
        <v>66</v>
      </c>
      <c r="V139" s="132">
        <v>0.36065573770491804</v>
      </c>
      <c r="W139">
        <v>170</v>
      </c>
      <c r="X139">
        <v>55</v>
      </c>
      <c r="Y139">
        <v>0.3235294117647059</v>
      </c>
    </row>
    <row r="140" spans="1:25" x14ac:dyDescent="0.25">
      <c r="A140" s="38">
        <f>+COUNTIF($B$1:B140,ESTADISTICAS!B$9)</f>
        <v>0</v>
      </c>
      <c r="B140">
        <v>8</v>
      </c>
      <c r="C140" s="130">
        <v>8560</v>
      </c>
      <c r="D140" t="s">
        <v>1363</v>
      </c>
      <c r="E140" s="201">
        <v>190</v>
      </c>
      <c r="F140" s="201">
        <v>24</v>
      </c>
      <c r="G140" s="132">
        <v>0.12631578947368421</v>
      </c>
      <c r="H140" s="201">
        <v>191</v>
      </c>
      <c r="I140" s="201">
        <v>32</v>
      </c>
      <c r="J140" s="132">
        <v>0.16753926701570682</v>
      </c>
      <c r="K140" s="201">
        <v>236</v>
      </c>
      <c r="L140" s="201">
        <v>39</v>
      </c>
      <c r="M140" s="132">
        <v>0.1652542372881356</v>
      </c>
      <c r="N140" s="201">
        <v>232</v>
      </c>
      <c r="O140" s="201">
        <v>37</v>
      </c>
      <c r="P140" s="132">
        <v>0.15948275862068967</v>
      </c>
      <c r="Q140" s="201">
        <v>227</v>
      </c>
      <c r="R140" s="201">
        <v>38</v>
      </c>
      <c r="S140" s="132">
        <v>0.16740088105726872</v>
      </c>
      <c r="T140" s="201">
        <v>231</v>
      </c>
      <c r="U140" s="201">
        <v>60</v>
      </c>
      <c r="V140" s="132">
        <v>0.25974025974025972</v>
      </c>
      <c r="W140">
        <v>288</v>
      </c>
      <c r="X140">
        <v>40</v>
      </c>
      <c r="Y140">
        <v>0.1388888888888889</v>
      </c>
    </row>
    <row r="141" spans="1:25" x14ac:dyDescent="0.25">
      <c r="A141" s="38">
        <f>+COUNTIF($B$1:B141,ESTADISTICAS!B$9)</f>
        <v>0</v>
      </c>
      <c r="B141">
        <v>8</v>
      </c>
      <c r="C141" s="130">
        <v>8573</v>
      </c>
      <c r="D141" t="s">
        <v>1364</v>
      </c>
      <c r="E141" s="201">
        <v>1076</v>
      </c>
      <c r="F141" s="201">
        <v>515</v>
      </c>
      <c r="G141" s="132">
        <v>0.47862453531598514</v>
      </c>
      <c r="H141" s="201">
        <v>1030</v>
      </c>
      <c r="I141" s="201">
        <v>358</v>
      </c>
      <c r="J141" s="132">
        <v>0.34757281553398056</v>
      </c>
      <c r="K141" s="201">
        <v>1101</v>
      </c>
      <c r="L141" s="201">
        <v>663</v>
      </c>
      <c r="M141" s="132">
        <v>0.60217983651226159</v>
      </c>
      <c r="N141" s="201">
        <v>1160</v>
      </c>
      <c r="O141" s="201">
        <v>641</v>
      </c>
      <c r="P141" s="132">
        <v>0.55258620689655169</v>
      </c>
      <c r="Q141" s="201">
        <v>1022</v>
      </c>
      <c r="R141" s="201">
        <v>497</v>
      </c>
      <c r="S141" s="132">
        <v>0.4863013698630137</v>
      </c>
      <c r="T141" s="201">
        <v>1027</v>
      </c>
      <c r="U141" s="201">
        <v>661</v>
      </c>
      <c r="V141" s="132">
        <v>0.64362220058422592</v>
      </c>
      <c r="W141">
        <v>1070</v>
      </c>
      <c r="X141">
        <v>701</v>
      </c>
      <c r="Y141">
        <v>0.65514018691588782</v>
      </c>
    </row>
    <row r="142" spans="1:25" x14ac:dyDescent="0.25">
      <c r="A142" s="38">
        <f>+COUNTIF($B$1:B142,ESTADISTICAS!B$9)</f>
        <v>0</v>
      </c>
      <c r="B142">
        <v>8</v>
      </c>
      <c r="C142" s="130">
        <v>8606</v>
      </c>
      <c r="D142" t="s">
        <v>1365</v>
      </c>
      <c r="E142" s="201">
        <v>276</v>
      </c>
      <c r="F142" s="201">
        <v>28</v>
      </c>
      <c r="G142" s="132">
        <v>0.10144927536231885</v>
      </c>
      <c r="H142" s="201">
        <v>264</v>
      </c>
      <c r="I142" s="201">
        <v>31</v>
      </c>
      <c r="J142" s="132">
        <v>0.11742424242424243</v>
      </c>
      <c r="K142" s="201">
        <v>312</v>
      </c>
      <c r="L142" s="201">
        <v>42</v>
      </c>
      <c r="M142" s="132">
        <v>0.13461538461538461</v>
      </c>
      <c r="N142" s="201">
        <v>353</v>
      </c>
      <c r="O142" s="201">
        <v>52</v>
      </c>
      <c r="P142" s="132">
        <v>0.14730878186968838</v>
      </c>
      <c r="Q142" s="201">
        <v>296</v>
      </c>
      <c r="R142" s="201">
        <v>49</v>
      </c>
      <c r="S142" s="132">
        <v>0.16554054054054054</v>
      </c>
      <c r="T142" s="201">
        <v>269</v>
      </c>
      <c r="U142" s="201">
        <v>63</v>
      </c>
      <c r="V142" s="132">
        <v>0.2342007434944238</v>
      </c>
      <c r="W142">
        <v>272</v>
      </c>
      <c r="X142">
        <v>52</v>
      </c>
      <c r="Y142">
        <v>0.19117647058823528</v>
      </c>
    </row>
    <row r="143" spans="1:25" x14ac:dyDescent="0.25">
      <c r="A143" s="38">
        <f>+COUNTIF($B$1:B143,ESTADISTICAS!B$9)</f>
        <v>0</v>
      </c>
      <c r="B143">
        <v>8</v>
      </c>
      <c r="C143" s="130">
        <v>8634</v>
      </c>
      <c r="D143" t="s">
        <v>1366</v>
      </c>
      <c r="E143" s="201">
        <v>448</v>
      </c>
      <c r="F143" s="201">
        <v>108</v>
      </c>
      <c r="G143" s="132">
        <v>0.24107142857142858</v>
      </c>
      <c r="H143" s="201">
        <v>410</v>
      </c>
      <c r="I143" s="201">
        <v>98</v>
      </c>
      <c r="J143" s="132">
        <v>0.23902439024390243</v>
      </c>
      <c r="K143" s="201">
        <v>395</v>
      </c>
      <c r="L143" s="201">
        <v>151</v>
      </c>
      <c r="M143" s="132">
        <v>0.38227848101265821</v>
      </c>
      <c r="N143" s="201">
        <v>376</v>
      </c>
      <c r="O143" s="201">
        <v>127</v>
      </c>
      <c r="P143" s="132">
        <v>0.33776595744680848</v>
      </c>
      <c r="Q143" s="201">
        <v>406</v>
      </c>
      <c r="R143" s="201">
        <v>143</v>
      </c>
      <c r="S143" s="132">
        <v>0.35221674876847292</v>
      </c>
      <c r="T143" s="201">
        <v>417</v>
      </c>
      <c r="U143" s="201">
        <v>173</v>
      </c>
      <c r="V143" s="132">
        <v>0.4148681055155875</v>
      </c>
      <c r="W143">
        <v>410</v>
      </c>
      <c r="X143">
        <v>126</v>
      </c>
      <c r="Y143">
        <v>0.3073170731707317</v>
      </c>
    </row>
    <row r="144" spans="1:25" x14ac:dyDescent="0.25">
      <c r="A144" s="38">
        <f>+COUNTIF($B$1:B144,ESTADISTICAS!B$9)</f>
        <v>0</v>
      </c>
      <c r="B144">
        <v>8</v>
      </c>
      <c r="C144" s="130">
        <v>8638</v>
      </c>
      <c r="D144" t="s">
        <v>1313</v>
      </c>
      <c r="E144" s="201">
        <v>1132</v>
      </c>
      <c r="F144" s="201">
        <v>320</v>
      </c>
      <c r="G144" s="132">
        <v>0.28268551236749118</v>
      </c>
      <c r="H144" s="201">
        <v>1056</v>
      </c>
      <c r="I144" s="201">
        <v>277</v>
      </c>
      <c r="J144" s="132">
        <v>0.26231060606060608</v>
      </c>
      <c r="K144" s="201">
        <v>1183</v>
      </c>
      <c r="L144" s="201">
        <v>340</v>
      </c>
      <c r="M144" s="132">
        <v>0.28740490278951819</v>
      </c>
      <c r="N144" s="201">
        <v>1295</v>
      </c>
      <c r="O144" s="201">
        <v>395</v>
      </c>
      <c r="P144" s="132">
        <v>0.30501930501930502</v>
      </c>
      <c r="Q144" s="201">
        <v>1161</v>
      </c>
      <c r="R144" s="201">
        <v>296</v>
      </c>
      <c r="S144" s="132">
        <v>0.2549526270456503</v>
      </c>
      <c r="T144" s="201">
        <v>1215</v>
      </c>
      <c r="U144" s="201">
        <v>363</v>
      </c>
      <c r="V144" s="132">
        <v>0.29876543209876544</v>
      </c>
      <c r="W144">
        <v>1237</v>
      </c>
      <c r="X144">
        <v>346</v>
      </c>
      <c r="Y144">
        <v>0.27970897332255457</v>
      </c>
    </row>
    <row r="145" spans="1:25" x14ac:dyDescent="0.25">
      <c r="A145" s="38">
        <f>+COUNTIF($B$1:B145,ESTADISTICAS!B$9)</f>
        <v>0</v>
      </c>
      <c r="B145">
        <v>8</v>
      </c>
      <c r="C145" s="130">
        <v>8675</v>
      </c>
      <c r="D145" t="s">
        <v>1367</v>
      </c>
      <c r="E145" s="201">
        <v>95</v>
      </c>
      <c r="F145" s="201">
        <v>9</v>
      </c>
      <c r="G145" s="132">
        <v>9.4736842105263161E-2</v>
      </c>
      <c r="H145" s="201">
        <v>68</v>
      </c>
      <c r="I145" s="201">
        <v>9</v>
      </c>
      <c r="J145" s="132">
        <v>0.13235294117647059</v>
      </c>
      <c r="K145" s="201">
        <v>104</v>
      </c>
      <c r="L145" s="201">
        <v>14</v>
      </c>
      <c r="M145" s="132">
        <v>0.13461538461538461</v>
      </c>
      <c r="N145" s="201">
        <v>144</v>
      </c>
      <c r="O145" s="201">
        <v>17</v>
      </c>
      <c r="P145" s="132">
        <v>0.11805555555555555</v>
      </c>
      <c r="Q145" s="201">
        <v>106</v>
      </c>
      <c r="R145" s="201">
        <v>12</v>
      </c>
      <c r="S145" s="132">
        <v>0.11320754716981132</v>
      </c>
      <c r="T145" s="201">
        <v>114</v>
      </c>
      <c r="U145" s="201">
        <v>14</v>
      </c>
      <c r="V145" s="132">
        <v>0.12280701754385964</v>
      </c>
      <c r="W145">
        <v>126</v>
      </c>
      <c r="X145">
        <v>27</v>
      </c>
      <c r="Y145">
        <v>0.21428571428571427</v>
      </c>
    </row>
    <row r="146" spans="1:25" x14ac:dyDescent="0.25">
      <c r="A146" s="38">
        <f>+COUNTIF($B$1:B146,ESTADISTICAS!B$9)</f>
        <v>0</v>
      </c>
      <c r="B146">
        <v>8</v>
      </c>
      <c r="C146" s="130">
        <v>8685</v>
      </c>
      <c r="D146" t="s">
        <v>1368</v>
      </c>
      <c r="E146" s="201">
        <v>250</v>
      </c>
      <c r="F146" s="201">
        <v>57</v>
      </c>
      <c r="G146" s="132">
        <v>0.22800000000000001</v>
      </c>
      <c r="H146" s="201">
        <v>236</v>
      </c>
      <c r="I146" s="201">
        <v>92</v>
      </c>
      <c r="J146" s="132">
        <v>0.38983050847457629</v>
      </c>
      <c r="K146" s="201">
        <v>221</v>
      </c>
      <c r="L146" s="201">
        <v>69</v>
      </c>
      <c r="M146" s="132">
        <v>0.31221719457013575</v>
      </c>
      <c r="N146" s="201">
        <v>274</v>
      </c>
      <c r="O146" s="201">
        <v>56</v>
      </c>
      <c r="P146" s="132">
        <v>0.20437956204379562</v>
      </c>
      <c r="Q146" s="201">
        <v>221</v>
      </c>
      <c r="R146" s="201">
        <v>61</v>
      </c>
      <c r="S146" s="132">
        <v>0.27601809954751133</v>
      </c>
      <c r="T146" s="201">
        <v>233</v>
      </c>
      <c r="U146" s="201">
        <v>76</v>
      </c>
      <c r="V146" s="132">
        <v>0.3261802575107296</v>
      </c>
      <c r="W146">
        <v>194</v>
      </c>
      <c r="X146">
        <v>66</v>
      </c>
      <c r="Y146">
        <v>0.34020618556701032</v>
      </c>
    </row>
    <row r="147" spans="1:25" x14ac:dyDescent="0.25">
      <c r="A147" s="38">
        <f>+COUNTIF($B$1:B147,ESTADISTICAS!B$9)</f>
        <v>0</v>
      </c>
      <c r="B147">
        <v>8</v>
      </c>
      <c r="C147" s="130">
        <v>8758</v>
      </c>
      <c r="D147" t="s">
        <v>1369</v>
      </c>
      <c r="E147" s="201">
        <v>4761</v>
      </c>
      <c r="F147" s="201">
        <v>1807</v>
      </c>
      <c r="G147" s="132">
        <v>0.37954211300147028</v>
      </c>
      <c r="H147" s="201">
        <v>4920</v>
      </c>
      <c r="I147" s="201">
        <v>2130</v>
      </c>
      <c r="J147" s="132">
        <v>0.43292682926829268</v>
      </c>
      <c r="K147" s="201">
        <v>5178</v>
      </c>
      <c r="L147" s="201">
        <v>2299</v>
      </c>
      <c r="M147" s="132">
        <v>0.44399382000772497</v>
      </c>
      <c r="N147" s="201">
        <v>5557</v>
      </c>
      <c r="O147" s="201">
        <v>2044</v>
      </c>
      <c r="P147" s="132">
        <v>0.3678243656649271</v>
      </c>
      <c r="Q147" s="201">
        <v>5777</v>
      </c>
      <c r="R147" s="201">
        <v>2156</v>
      </c>
      <c r="S147" s="132">
        <v>0.37320408516531073</v>
      </c>
      <c r="T147" s="201">
        <v>5883</v>
      </c>
      <c r="U147" s="201">
        <v>2241</v>
      </c>
      <c r="V147" s="132">
        <v>0.38092809790922999</v>
      </c>
      <c r="W147">
        <v>6084</v>
      </c>
      <c r="X147">
        <v>1949</v>
      </c>
      <c r="Y147">
        <v>0.32034845496383957</v>
      </c>
    </row>
    <row r="148" spans="1:25" x14ac:dyDescent="0.25">
      <c r="A148" s="38">
        <f>+COUNTIF($B$1:B148,ESTADISTICAS!B$9)</f>
        <v>0</v>
      </c>
      <c r="B148">
        <v>8</v>
      </c>
      <c r="C148" s="130">
        <v>8770</v>
      </c>
      <c r="D148" t="s">
        <v>1370</v>
      </c>
      <c r="E148" s="201">
        <v>90</v>
      </c>
      <c r="F148" s="201">
        <v>20</v>
      </c>
      <c r="G148" s="132">
        <v>0.22222222222222221</v>
      </c>
      <c r="H148" s="201">
        <v>86</v>
      </c>
      <c r="I148" s="201">
        <v>14</v>
      </c>
      <c r="J148" s="132">
        <v>0.16279069767441862</v>
      </c>
      <c r="K148" s="201">
        <v>118</v>
      </c>
      <c r="L148" s="201">
        <v>47</v>
      </c>
      <c r="M148" s="132">
        <v>0.39830508474576271</v>
      </c>
      <c r="N148" s="201">
        <v>146</v>
      </c>
      <c r="O148" s="201">
        <v>47</v>
      </c>
      <c r="P148" s="132">
        <v>0.32191780821917809</v>
      </c>
      <c r="Q148" s="201">
        <v>128</v>
      </c>
      <c r="R148" s="201">
        <v>53</v>
      </c>
      <c r="S148" s="132">
        <v>0.4140625</v>
      </c>
      <c r="T148" s="201">
        <v>121</v>
      </c>
      <c r="U148" s="201">
        <v>59</v>
      </c>
      <c r="V148" s="132">
        <v>0.48760330578512395</v>
      </c>
      <c r="W148">
        <v>87</v>
      </c>
      <c r="X148">
        <v>48</v>
      </c>
      <c r="Y148">
        <v>0.55172413793103448</v>
      </c>
    </row>
    <row r="149" spans="1:25" x14ac:dyDescent="0.25">
      <c r="A149" s="38">
        <f>+COUNTIF($B$1:B149,ESTADISTICAS!B$9)</f>
        <v>0</v>
      </c>
      <c r="B149">
        <v>8</v>
      </c>
      <c r="C149" s="130">
        <v>8832</v>
      </c>
      <c r="D149" t="s">
        <v>1371</v>
      </c>
      <c r="E149" s="201">
        <v>109</v>
      </c>
      <c r="F149" s="201">
        <v>13</v>
      </c>
      <c r="G149" s="132">
        <v>0.11926605504587157</v>
      </c>
      <c r="H149" s="201">
        <v>92</v>
      </c>
      <c r="I149" s="201">
        <v>16</v>
      </c>
      <c r="J149" s="132">
        <v>0.17391304347826086</v>
      </c>
      <c r="K149" s="201">
        <v>91</v>
      </c>
      <c r="L149" s="201">
        <v>13</v>
      </c>
      <c r="M149" s="132">
        <v>0.14285714285714285</v>
      </c>
      <c r="N149" s="201">
        <v>126</v>
      </c>
      <c r="O149" s="201">
        <v>20</v>
      </c>
      <c r="P149" s="132">
        <v>0.15873015873015872</v>
      </c>
      <c r="Q149" s="201">
        <v>143</v>
      </c>
      <c r="R149" s="201">
        <v>19</v>
      </c>
      <c r="S149" s="132">
        <v>0.13286713286713286</v>
      </c>
      <c r="T149" s="201">
        <v>139</v>
      </c>
      <c r="U149" s="201">
        <v>18</v>
      </c>
      <c r="V149" s="132">
        <v>0.12949640287769784</v>
      </c>
      <c r="W149">
        <v>126</v>
      </c>
      <c r="X149">
        <v>14</v>
      </c>
      <c r="Y149">
        <v>0.1111111111111111</v>
      </c>
    </row>
    <row r="150" spans="1:25" x14ac:dyDescent="0.25">
      <c r="A150" s="38">
        <f>+COUNTIF($B$1:B150,ESTADISTICAS!B$9)</f>
        <v>0</v>
      </c>
      <c r="B150">
        <v>8</v>
      </c>
      <c r="C150" s="130">
        <v>8849</v>
      </c>
      <c r="D150" t="s">
        <v>1372</v>
      </c>
      <c r="E150" s="201">
        <v>99</v>
      </c>
      <c r="F150" s="201">
        <v>11</v>
      </c>
      <c r="G150" s="132">
        <v>0.1111111111111111</v>
      </c>
      <c r="H150" s="201">
        <v>95</v>
      </c>
      <c r="I150" s="201">
        <v>10</v>
      </c>
      <c r="J150" s="132">
        <v>0.10526315789473684</v>
      </c>
      <c r="K150" s="201">
        <v>108</v>
      </c>
      <c r="L150" s="201">
        <v>23</v>
      </c>
      <c r="M150" s="132">
        <v>0.21296296296296297</v>
      </c>
      <c r="N150" s="201">
        <v>123</v>
      </c>
      <c r="O150" s="201">
        <v>13</v>
      </c>
      <c r="P150" s="132">
        <v>0.10569105691056911</v>
      </c>
      <c r="Q150" s="201">
        <v>84</v>
      </c>
      <c r="R150" s="201">
        <v>10</v>
      </c>
      <c r="S150" s="132">
        <v>0.11904761904761904</v>
      </c>
      <c r="T150" s="201">
        <v>90</v>
      </c>
      <c r="U150" s="201">
        <v>12</v>
      </c>
      <c r="V150" s="132">
        <v>0.13333333333333333</v>
      </c>
      <c r="W150">
        <v>127</v>
      </c>
      <c r="X150">
        <v>23</v>
      </c>
      <c r="Y150">
        <v>0.18110236220472442</v>
      </c>
    </row>
    <row r="151" spans="1:25" x14ac:dyDescent="0.25">
      <c r="A151" s="38">
        <f>+COUNTIF($B$1:B151,ESTADISTICAS!B$9)</f>
        <v>0</v>
      </c>
      <c r="B151">
        <v>11</v>
      </c>
      <c r="C151" s="130">
        <v>11001</v>
      </c>
      <c r="D151" t="s">
        <v>1373</v>
      </c>
      <c r="E151" s="201">
        <v>85000</v>
      </c>
      <c r="F151" s="201">
        <v>42733</v>
      </c>
      <c r="G151" s="132">
        <v>0.50274117647058825</v>
      </c>
      <c r="H151" s="201">
        <v>83621</v>
      </c>
      <c r="I151" s="201">
        <v>40417</v>
      </c>
      <c r="J151" s="132">
        <v>0.483335525765059</v>
      </c>
      <c r="K151" s="201">
        <v>83668</v>
      </c>
      <c r="L151" s="201">
        <v>45026</v>
      </c>
      <c r="M151" s="132">
        <v>0.53815078644165038</v>
      </c>
      <c r="N151" s="201">
        <v>81223</v>
      </c>
      <c r="O151" s="201">
        <v>39172</v>
      </c>
      <c r="P151" s="132">
        <v>0.48227718749615256</v>
      </c>
      <c r="Q151" s="201">
        <v>77889</v>
      </c>
      <c r="R151" s="201">
        <v>36295</v>
      </c>
      <c r="S151" s="132">
        <v>0.46598364338995235</v>
      </c>
      <c r="T151" s="201">
        <v>74111</v>
      </c>
      <c r="U151" s="201">
        <v>35733</v>
      </c>
      <c r="V151" s="132">
        <v>0.48215514565988854</v>
      </c>
      <c r="W151">
        <v>72709</v>
      </c>
      <c r="X151">
        <v>35837</v>
      </c>
      <c r="Y151">
        <v>0.49288258674992091</v>
      </c>
    </row>
    <row r="152" spans="1:25" x14ac:dyDescent="0.25">
      <c r="A152" s="38">
        <f>+COUNTIF($B$1:B152,ESTADISTICAS!B$9)</f>
        <v>0</v>
      </c>
      <c r="B152">
        <v>13</v>
      </c>
      <c r="C152" s="130">
        <v>13001</v>
      </c>
      <c r="D152" t="s">
        <v>1374</v>
      </c>
      <c r="E152" s="201">
        <v>11637</v>
      </c>
      <c r="F152" s="201">
        <v>5171</v>
      </c>
      <c r="G152" s="132">
        <v>0.44435851164389445</v>
      </c>
      <c r="H152" s="201">
        <v>11667</v>
      </c>
      <c r="I152" s="201">
        <v>5553</v>
      </c>
      <c r="J152" s="132">
        <v>0.47595782977629209</v>
      </c>
      <c r="K152" s="201">
        <v>12139</v>
      </c>
      <c r="L152" s="201">
        <v>6007</v>
      </c>
      <c r="M152" s="132">
        <v>0.49485130570887226</v>
      </c>
      <c r="N152" s="201">
        <v>12616</v>
      </c>
      <c r="O152" s="201">
        <v>5831</v>
      </c>
      <c r="P152" s="132">
        <v>0.46219086873811033</v>
      </c>
      <c r="Q152" s="201">
        <v>11720</v>
      </c>
      <c r="R152" s="201">
        <v>5449</v>
      </c>
      <c r="S152" s="132">
        <v>0.46493174061433445</v>
      </c>
      <c r="T152" s="201">
        <v>11815</v>
      </c>
      <c r="U152" s="201">
        <v>5630</v>
      </c>
      <c r="V152" s="132">
        <v>0.47651290732120188</v>
      </c>
      <c r="W152">
        <v>12068</v>
      </c>
      <c r="X152">
        <v>5108</v>
      </c>
      <c r="Y152">
        <v>0.42326814716605898</v>
      </c>
    </row>
    <row r="153" spans="1:25" x14ac:dyDescent="0.25">
      <c r="A153" s="38">
        <f>+COUNTIF($B$1:B153,ESTADISTICAS!B$9)</f>
        <v>0</v>
      </c>
      <c r="B153">
        <v>13</v>
      </c>
      <c r="C153" s="130">
        <v>13006</v>
      </c>
      <c r="D153" t="s">
        <v>2398</v>
      </c>
      <c r="E153" s="201">
        <v>273</v>
      </c>
      <c r="F153" s="201">
        <v>19</v>
      </c>
      <c r="G153" s="132">
        <v>6.95970695970696E-2</v>
      </c>
      <c r="H153" s="201">
        <v>276</v>
      </c>
      <c r="I153" s="201">
        <v>36</v>
      </c>
      <c r="J153" s="132">
        <v>0.13043478260869565</v>
      </c>
      <c r="K153" s="201">
        <v>256</v>
      </c>
      <c r="L153" s="201">
        <v>34</v>
      </c>
      <c r="M153" s="132">
        <v>0.1328125</v>
      </c>
      <c r="N153" s="201">
        <v>289</v>
      </c>
      <c r="O153" s="201">
        <v>49</v>
      </c>
      <c r="P153" s="132">
        <v>0.16955017301038061</v>
      </c>
      <c r="Q153" s="201">
        <v>270</v>
      </c>
      <c r="R153" s="201">
        <v>50</v>
      </c>
      <c r="S153" s="132">
        <v>0.18518518518518517</v>
      </c>
      <c r="T153" s="201">
        <v>290</v>
      </c>
      <c r="U153" s="201">
        <v>53</v>
      </c>
      <c r="V153" s="132">
        <v>0.18275862068965518</v>
      </c>
      <c r="W153">
        <v>302</v>
      </c>
      <c r="X153">
        <v>53</v>
      </c>
      <c r="Y153">
        <v>0.17549668874172186</v>
      </c>
    </row>
    <row r="154" spans="1:25" x14ac:dyDescent="0.25">
      <c r="A154" s="38">
        <f>+COUNTIF($B$1:B154,ESTADISTICAS!B$9)</f>
        <v>0</v>
      </c>
      <c r="B154">
        <v>13</v>
      </c>
      <c r="C154" s="130">
        <v>13030</v>
      </c>
      <c r="D154" t="s">
        <v>1375</v>
      </c>
      <c r="E154" s="201">
        <v>45</v>
      </c>
      <c r="F154" s="201">
        <v>8</v>
      </c>
      <c r="G154" s="132">
        <v>0.17777777777777778</v>
      </c>
      <c r="H154" s="201">
        <v>60</v>
      </c>
      <c r="I154" s="201">
        <v>9</v>
      </c>
      <c r="J154" s="132">
        <v>0.15</v>
      </c>
      <c r="K154" s="201">
        <v>82</v>
      </c>
      <c r="L154" s="201">
        <v>9</v>
      </c>
      <c r="M154" s="132">
        <v>0.10975609756097561</v>
      </c>
      <c r="N154" s="201">
        <v>72</v>
      </c>
      <c r="O154" s="201">
        <v>17</v>
      </c>
      <c r="P154" s="132">
        <v>0.2361111111111111</v>
      </c>
      <c r="Q154" s="201">
        <v>111</v>
      </c>
      <c r="R154" s="201">
        <v>23</v>
      </c>
      <c r="S154" s="132">
        <v>0.2072072072072072</v>
      </c>
      <c r="T154" s="201">
        <v>99</v>
      </c>
      <c r="U154" s="201">
        <v>18</v>
      </c>
      <c r="V154" s="132">
        <v>0.18181818181818182</v>
      </c>
      <c r="W154">
        <v>78</v>
      </c>
      <c r="X154">
        <v>13</v>
      </c>
      <c r="Y154">
        <v>0.16666666666666666</v>
      </c>
    </row>
    <row r="155" spans="1:25" x14ac:dyDescent="0.25">
      <c r="A155" s="38">
        <f>+COUNTIF($B$1:B155,ESTADISTICAS!B$9)</f>
        <v>0</v>
      </c>
      <c r="B155">
        <v>13</v>
      </c>
      <c r="C155" s="130">
        <v>13042</v>
      </c>
      <c r="D155" t="s">
        <v>1376</v>
      </c>
      <c r="E155" s="201">
        <v>77</v>
      </c>
      <c r="F155" s="201">
        <v>15</v>
      </c>
      <c r="G155" s="132">
        <v>0.19480519480519481</v>
      </c>
      <c r="H155" s="201">
        <v>71</v>
      </c>
      <c r="I155" s="201">
        <v>10</v>
      </c>
      <c r="J155" s="132">
        <v>0.14084507042253522</v>
      </c>
      <c r="K155" s="201">
        <v>77</v>
      </c>
      <c r="L155" s="201">
        <v>16</v>
      </c>
      <c r="M155" s="132">
        <v>0.20779220779220781</v>
      </c>
      <c r="N155" s="201">
        <v>73</v>
      </c>
      <c r="O155" s="201">
        <v>19</v>
      </c>
      <c r="P155" s="132">
        <v>0.26027397260273971</v>
      </c>
      <c r="Q155" s="201">
        <v>60</v>
      </c>
      <c r="R155" s="201">
        <v>11</v>
      </c>
      <c r="S155" s="132">
        <v>0.18333333333333332</v>
      </c>
      <c r="T155" s="201">
        <v>106</v>
      </c>
      <c r="U155" s="201">
        <v>26</v>
      </c>
      <c r="V155" s="132">
        <v>0.24528301886792453</v>
      </c>
      <c r="W155">
        <v>96</v>
      </c>
      <c r="X155">
        <v>30</v>
      </c>
      <c r="Y155">
        <v>0.3125</v>
      </c>
    </row>
    <row r="156" spans="1:25" x14ac:dyDescent="0.25">
      <c r="A156" s="38">
        <f>+COUNTIF($B$1:B156,ESTADISTICAS!B$9)</f>
        <v>0</v>
      </c>
      <c r="B156">
        <v>13</v>
      </c>
      <c r="C156" s="130">
        <v>13052</v>
      </c>
      <c r="D156" t="s">
        <v>1377</v>
      </c>
      <c r="E156" s="201">
        <v>776</v>
      </c>
      <c r="F156" s="201">
        <v>272</v>
      </c>
      <c r="G156" s="132">
        <v>0.35051546391752575</v>
      </c>
      <c r="H156" s="201">
        <v>752</v>
      </c>
      <c r="I156" s="201">
        <v>218</v>
      </c>
      <c r="J156" s="132">
        <v>0.28989361702127658</v>
      </c>
      <c r="K156" s="201">
        <v>794</v>
      </c>
      <c r="L156" s="201">
        <v>297</v>
      </c>
      <c r="M156" s="132">
        <v>0.37405541561712846</v>
      </c>
      <c r="N156" s="201">
        <v>786</v>
      </c>
      <c r="O156" s="201">
        <v>269</v>
      </c>
      <c r="P156" s="132">
        <v>0.34223918575063611</v>
      </c>
      <c r="Q156" s="201">
        <v>804</v>
      </c>
      <c r="R156" s="201">
        <v>268</v>
      </c>
      <c r="S156" s="132">
        <v>0.33333333333333331</v>
      </c>
      <c r="T156" s="201">
        <v>832</v>
      </c>
      <c r="U156" s="201">
        <v>320</v>
      </c>
      <c r="V156" s="132">
        <v>0.38461538461538464</v>
      </c>
      <c r="W156">
        <v>911</v>
      </c>
      <c r="X156">
        <v>244</v>
      </c>
      <c r="Y156">
        <v>0.26783754116355651</v>
      </c>
    </row>
    <row r="157" spans="1:25" x14ac:dyDescent="0.25">
      <c r="A157" s="38">
        <f>+COUNTIF($B$1:B157,ESTADISTICAS!B$9)</f>
        <v>0</v>
      </c>
      <c r="B157">
        <v>13</v>
      </c>
      <c r="C157" s="130">
        <v>13062</v>
      </c>
      <c r="D157" t="s">
        <v>1378</v>
      </c>
      <c r="E157" s="201">
        <v>79</v>
      </c>
      <c r="F157" s="201">
        <v>10</v>
      </c>
      <c r="G157" s="132">
        <v>0.12658227848101267</v>
      </c>
      <c r="H157" s="201">
        <v>69</v>
      </c>
      <c r="I157" s="201">
        <v>12</v>
      </c>
      <c r="J157" s="132">
        <v>0.17391304347826086</v>
      </c>
      <c r="K157" s="201">
        <v>81</v>
      </c>
      <c r="L157" s="201">
        <v>13</v>
      </c>
      <c r="M157" s="132">
        <v>0.16049382716049382</v>
      </c>
      <c r="N157" s="201">
        <v>71</v>
      </c>
      <c r="O157" s="201">
        <v>12</v>
      </c>
      <c r="P157" s="132">
        <v>0.16901408450704225</v>
      </c>
      <c r="Q157" s="201">
        <v>97</v>
      </c>
      <c r="R157" s="201">
        <v>15</v>
      </c>
      <c r="S157" s="132">
        <v>0.15463917525773196</v>
      </c>
      <c r="T157" s="201">
        <v>58</v>
      </c>
      <c r="U157" s="201">
        <v>11</v>
      </c>
      <c r="V157" s="132">
        <v>0.18965517241379309</v>
      </c>
      <c r="W157">
        <v>91</v>
      </c>
      <c r="X157">
        <v>12</v>
      </c>
      <c r="Y157">
        <v>0.13186813186813187</v>
      </c>
    </row>
    <row r="158" spans="1:25" x14ac:dyDescent="0.25">
      <c r="A158" s="38">
        <f>+COUNTIF($B$1:B158,ESTADISTICAS!B$9)</f>
        <v>0</v>
      </c>
      <c r="B158">
        <v>13</v>
      </c>
      <c r="C158" s="130">
        <v>13074</v>
      </c>
      <c r="D158" t="s">
        <v>2399</v>
      </c>
      <c r="E158" s="201">
        <v>154</v>
      </c>
      <c r="F158" s="201">
        <v>12</v>
      </c>
      <c r="G158" s="132">
        <v>7.792207792207792E-2</v>
      </c>
      <c r="H158" s="201">
        <v>178</v>
      </c>
      <c r="I158" s="201">
        <v>17</v>
      </c>
      <c r="J158" s="132">
        <v>9.5505617977528087E-2</v>
      </c>
      <c r="K158" s="201">
        <v>151</v>
      </c>
      <c r="L158" s="201">
        <v>16</v>
      </c>
      <c r="M158" s="132">
        <v>0.10596026490066225</v>
      </c>
      <c r="N158" s="201">
        <v>178</v>
      </c>
      <c r="O158" s="201">
        <v>25</v>
      </c>
      <c r="P158" s="132">
        <v>0.1404494382022472</v>
      </c>
      <c r="Q158" s="201">
        <v>162</v>
      </c>
      <c r="R158" s="201">
        <v>18</v>
      </c>
      <c r="S158" s="132">
        <v>0.1111111111111111</v>
      </c>
      <c r="T158" s="201">
        <v>136</v>
      </c>
      <c r="U158" s="201">
        <v>17</v>
      </c>
      <c r="V158" s="132">
        <v>0.125</v>
      </c>
      <c r="W158">
        <v>170</v>
      </c>
      <c r="X158">
        <v>30</v>
      </c>
      <c r="Y158">
        <v>0.17647058823529413</v>
      </c>
    </row>
    <row r="159" spans="1:25" x14ac:dyDescent="0.25">
      <c r="A159" s="38">
        <f>+COUNTIF($B$1:B159,ESTADISTICAS!B$9)</f>
        <v>0</v>
      </c>
      <c r="B159">
        <v>13</v>
      </c>
      <c r="C159" s="130">
        <v>13140</v>
      </c>
      <c r="D159" t="s">
        <v>2400</v>
      </c>
      <c r="E159" s="201">
        <v>241</v>
      </c>
      <c r="F159" s="201">
        <v>32</v>
      </c>
      <c r="G159" s="132">
        <v>0.13278008298755187</v>
      </c>
      <c r="H159" s="201">
        <v>262</v>
      </c>
      <c r="I159" s="201">
        <v>53</v>
      </c>
      <c r="J159" s="132">
        <v>0.20229007633587787</v>
      </c>
      <c r="K159" s="201">
        <v>246</v>
      </c>
      <c r="L159" s="201">
        <v>49</v>
      </c>
      <c r="M159" s="132">
        <v>0.1991869918699187</v>
      </c>
      <c r="N159" s="201">
        <v>239</v>
      </c>
      <c r="O159" s="201">
        <v>43</v>
      </c>
      <c r="P159" s="132">
        <v>0.1799163179916318</v>
      </c>
      <c r="Q159" s="201">
        <v>245</v>
      </c>
      <c r="R159" s="201">
        <v>48</v>
      </c>
      <c r="S159" s="132">
        <v>0.19591836734693877</v>
      </c>
      <c r="T159" s="201">
        <v>239</v>
      </c>
      <c r="U159" s="201">
        <v>52</v>
      </c>
      <c r="V159" s="132">
        <v>0.21757322175732219</v>
      </c>
      <c r="W159">
        <v>292</v>
      </c>
      <c r="X159">
        <v>63</v>
      </c>
      <c r="Y159">
        <v>0.21575342465753425</v>
      </c>
    </row>
    <row r="160" spans="1:25" x14ac:dyDescent="0.25">
      <c r="A160" s="38">
        <f>+COUNTIF($B$1:B160,ESTADISTICAS!B$9)</f>
        <v>0</v>
      </c>
      <c r="B160">
        <v>13</v>
      </c>
      <c r="C160" s="130">
        <v>13160</v>
      </c>
      <c r="D160" t="s">
        <v>1379</v>
      </c>
      <c r="E160" s="201">
        <v>62</v>
      </c>
      <c r="F160" s="201">
        <v>20</v>
      </c>
      <c r="G160" s="132">
        <v>0.32258064516129031</v>
      </c>
      <c r="H160" s="201">
        <v>53</v>
      </c>
      <c r="I160" s="201">
        <v>16</v>
      </c>
      <c r="J160" s="132">
        <v>0.30188679245283018</v>
      </c>
      <c r="K160" s="201">
        <v>55</v>
      </c>
      <c r="L160" s="201">
        <v>19</v>
      </c>
      <c r="M160" s="132">
        <v>0.34545454545454546</v>
      </c>
      <c r="N160" s="201">
        <v>63</v>
      </c>
      <c r="O160" s="201">
        <v>13</v>
      </c>
      <c r="P160" s="132">
        <v>0.20634920634920634</v>
      </c>
      <c r="Q160" s="201">
        <v>68</v>
      </c>
      <c r="R160" s="201">
        <v>19</v>
      </c>
      <c r="S160" s="132">
        <v>0.27941176470588236</v>
      </c>
      <c r="T160" s="201">
        <v>59</v>
      </c>
      <c r="U160" s="201">
        <v>28</v>
      </c>
      <c r="V160" s="132">
        <v>0.47457627118644069</v>
      </c>
      <c r="W160">
        <v>73</v>
      </c>
      <c r="X160">
        <v>27</v>
      </c>
      <c r="Y160">
        <v>0.36986301369863012</v>
      </c>
    </row>
    <row r="161" spans="1:25" x14ac:dyDescent="0.25">
      <c r="A161" s="38">
        <f>+COUNTIF($B$1:B161,ESTADISTICAS!B$9)</f>
        <v>0</v>
      </c>
      <c r="B161">
        <v>13</v>
      </c>
      <c r="C161" s="130">
        <v>13188</v>
      </c>
      <c r="D161" t="s">
        <v>1380</v>
      </c>
      <c r="E161" s="201">
        <v>108</v>
      </c>
      <c r="F161" s="201">
        <v>15</v>
      </c>
      <c r="G161" s="132">
        <v>0.1388888888888889</v>
      </c>
      <c r="H161" s="201">
        <v>115</v>
      </c>
      <c r="I161" s="201">
        <v>27</v>
      </c>
      <c r="J161" s="132">
        <v>0.23478260869565218</v>
      </c>
      <c r="K161" s="201">
        <v>117</v>
      </c>
      <c r="L161" s="201">
        <v>31</v>
      </c>
      <c r="M161" s="132">
        <v>0.26495726495726496</v>
      </c>
      <c r="N161" s="201">
        <v>123</v>
      </c>
      <c r="O161" s="201">
        <v>25</v>
      </c>
      <c r="P161" s="132">
        <v>0.2032520325203252</v>
      </c>
      <c r="Q161" s="201">
        <v>121</v>
      </c>
      <c r="R161" s="201">
        <v>38</v>
      </c>
      <c r="S161" s="132">
        <v>0.31404958677685951</v>
      </c>
      <c r="T161" s="201">
        <v>125</v>
      </c>
      <c r="U161" s="201">
        <v>24</v>
      </c>
      <c r="V161" s="132">
        <v>0.192</v>
      </c>
      <c r="W161">
        <v>134</v>
      </c>
      <c r="X161">
        <v>33</v>
      </c>
      <c r="Y161">
        <v>0.2462686567164179</v>
      </c>
    </row>
    <row r="162" spans="1:25" x14ac:dyDescent="0.25">
      <c r="A162" s="38">
        <f>+COUNTIF($B$1:B162,ESTADISTICAS!B$9)</f>
        <v>0</v>
      </c>
      <c r="B162">
        <v>13</v>
      </c>
      <c r="C162" s="130">
        <v>13212</v>
      </c>
      <c r="D162" t="s">
        <v>1381</v>
      </c>
      <c r="E162" s="201">
        <v>193</v>
      </c>
      <c r="F162" s="201">
        <v>27</v>
      </c>
      <c r="G162" s="132">
        <v>0.13989637305699482</v>
      </c>
      <c r="H162" s="201">
        <v>161</v>
      </c>
      <c r="I162" s="201">
        <v>32</v>
      </c>
      <c r="J162" s="132">
        <v>0.19875776397515527</v>
      </c>
      <c r="K162" s="201">
        <v>164</v>
      </c>
      <c r="L162" s="201">
        <v>42</v>
      </c>
      <c r="M162" s="132">
        <v>0.25609756097560976</v>
      </c>
      <c r="N162" s="201">
        <v>199</v>
      </c>
      <c r="O162" s="201">
        <v>47</v>
      </c>
      <c r="P162" s="132">
        <v>0.23618090452261306</v>
      </c>
      <c r="Q162" s="201">
        <v>198</v>
      </c>
      <c r="R162" s="201">
        <v>55</v>
      </c>
      <c r="S162" s="132">
        <v>0.27777777777777779</v>
      </c>
      <c r="T162" s="201">
        <v>222</v>
      </c>
      <c r="U162" s="201">
        <v>39</v>
      </c>
      <c r="V162" s="132">
        <v>0.17567567567567569</v>
      </c>
      <c r="W162">
        <v>198</v>
      </c>
      <c r="X162">
        <v>44</v>
      </c>
      <c r="Y162">
        <v>0.22222222222222221</v>
      </c>
    </row>
    <row r="163" spans="1:25" x14ac:dyDescent="0.25">
      <c r="A163" s="38">
        <f>+COUNTIF($B$1:B163,ESTADISTICAS!B$9)</f>
        <v>0</v>
      </c>
      <c r="B163">
        <v>13</v>
      </c>
      <c r="C163" s="130">
        <v>13222</v>
      </c>
      <c r="D163" t="s">
        <v>1382</v>
      </c>
      <c r="E163" s="201">
        <v>140</v>
      </c>
      <c r="F163" s="201">
        <v>26</v>
      </c>
      <c r="G163" s="132">
        <v>0.18571428571428572</v>
      </c>
      <c r="H163" s="201">
        <v>123</v>
      </c>
      <c r="I163" s="201">
        <v>34</v>
      </c>
      <c r="J163" s="132">
        <v>0.27642276422764228</v>
      </c>
      <c r="K163" s="201">
        <v>115</v>
      </c>
      <c r="L163" s="201">
        <v>30</v>
      </c>
      <c r="M163" s="132">
        <v>0.2608695652173913</v>
      </c>
      <c r="N163" s="201">
        <v>156</v>
      </c>
      <c r="O163" s="201">
        <v>20</v>
      </c>
      <c r="P163" s="132">
        <v>0.12820512820512819</v>
      </c>
      <c r="Q163" s="201">
        <v>123</v>
      </c>
      <c r="R163" s="201">
        <v>30</v>
      </c>
      <c r="S163" s="132">
        <v>0.24390243902439024</v>
      </c>
      <c r="T163" s="201">
        <v>170</v>
      </c>
      <c r="U163" s="201">
        <v>41</v>
      </c>
      <c r="V163" s="132">
        <v>0.2411764705882353</v>
      </c>
      <c r="W163">
        <v>147</v>
      </c>
      <c r="X163">
        <v>13</v>
      </c>
      <c r="Y163">
        <v>8.8435374149659865E-2</v>
      </c>
    </row>
    <row r="164" spans="1:25" x14ac:dyDescent="0.25">
      <c r="A164" s="38">
        <f>+COUNTIF($B$1:B164,ESTADISTICAS!B$9)</f>
        <v>0</v>
      </c>
      <c r="B164">
        <v>13</v>
      </c>
      <c r="C164" s="130">
        <v>13244</v>
      </c>
      <c r="D164" t="s">
        <v>1383</v>
      </c>
      <c r="E164" s="201">
        <v>779</v>
      </c>
      <c r="F164" s="201">
        <v>163</v>
      </c>
      <c r="G164" s="132">
        <v>0.20924261874197689</v>
      </c>
      <c r="H164" s="201">
        <v>680</v>
      </c>
      <c r="I164" s="201">
        <v>139</v>
      </c>
      <c r="J164" s="132">
        <v>0.20441176470588235</v>
      </c>
      <c r="K164" s="201">
        <v>786</v>
      </c>
      <c r="L164" s="201">
        <v>164</v>
      </c>
      <c r="M164" s="132">
        <v>0.20865139949109415</v>
      </c>
      <c r="N164" s="201">
        <v>888</v>
      </c>
      <c r="O164" s="201">
        <v>218</v>
      </c>
      <c r="P164" s="132">
        <v>0.24549549549549549</v>
      </c>
      <c r="Q164" s="201">
        <v>735</v>
      </c>
      <c r="R164" s="201">
        <v>222</v>
      </c>
      <c r="S164" s="132">
        <v>0.30204081632653063</v>
      </c>
      <c r="T164" s="201">
        <v>786</v>
      </c>
      <c r="U164" s="201">
        <v>183</v>
      </c>
      <c r="V164" s="132">
        <v>0.23282442748091603</v>
      </c>
      <c r="W164">
        <v>799</v>
      </c>
      <c r="X164">
        <v>203</v>
      </c>
      <c r="Y164">
        <v>0.25406758448060074</v>
      </c>
    </row>
    <row r="165" spans="1:25" x14ac:dyDescent="0.25">
      <c r="A165" s="38">
        <f>+COUNTIF($B$1:B165,ESTADISTICAS!B$9)</f>
        <v>0</v>
      </c>
      <c r="B165">
        <v>13</v>
      </c>
      <c r="C165" s="130">
        <v>13248</v>
      </c>
      <c r="D165" t="s">
        <v>1384</v>
      </c>
      <c r="E165" s="201">
        <v>81</v>
      </c>
      <c r="F165" s="201">
        <v>20</v>
      </c>
      <c r="G165" s="132">
        <v>0.24691358024691357</v>
      </c>
      <c r="H165" s="201">
        <v>76</v>
      </c>
      <c r="I165" s="201">
        <v>14</v>
      </c>
      <c r="J165" s="132">
        <v>0.18421052631578946</v>
      </c>
      <c r="K165" s="201">
        <v>71</v>
      </c>
      <c r="L165" s="201">
        <v>17</v>
      </c>
      <c r="M165" s="132">
        <v>0.23943661971830985</v>
      </c>
      <c r="N165" s="201">
        <v>94</v>
      </c>
      <c r="O165" s="201">
        <v>19</v>
      </c>
      <c r="P165" s="132">
        <v>0.20212765957446807</v>
      </c>
      <c r="Q165" s="201">
        <v>89</v>
      </c>
      <c r="R165" s="201">
        <v>24</v>
      </c>
      <c r="S165" s="132">
        <v>0.2696629213483146</v>
      </c>
      <c r="T165" s="201">
        <v>76</v>
      </c>
      <c r="U165" s="201">
        <v>13</v>
      </c>
      <c r="V165" s="132">
        <v>0.17105263157894737</v>
      </c>
      <c r="W165">
        <v>91</v>
      </c>
      <c r="X165">
        <v>16</v>
      </c>
      <c r="Y165">
        <v>0.17582417582417584</v>
      </c>
    </row>
    <row r="166" spans="1:25" x14ac:dyDescent="0.25">
      <c r="A166" s="38">
        <f>+COUNTIF($B$1:B166,ESTADISTICAS!B$9)</f>
        <v>0</v>
      </c>
      <c r="B166">
        <v>13</v>
      </c>
      <c r="C166" s="130">
        <v>13268</v>
      </c>
      <c r="D166" t="s">
        <v>1385</v>
      </c>
      <c r="E166" s="201">
        <v>74</v>
      </c>
      <c r="F166" s="201">
        <v>7</v>
      </c>
      <c r="G166" s="132">
        <v>9.45945945945946E-2</v>
      </c>
      <c r="H166" s="201">
        <v>72</v>
      </c>
      <c r="I166" s="201">
        <v>8</v>
      </c>
      <c r="J166" s="132">
        <v>0.1111111111111111</v>
      </c>
      <c r="K166" s="201">
        <v>63</v>
      </c>
      <c r="L166" s="201">
        <v>14</v>
      </c>
      <c r="M166" s="132">
        <v>0.22222222222222221</v>
      </c>
      <c r="N166" s="201">
        <v>81</v>
      </c>
      <c r="O166" s="201">
        <v>6</v>
      </c>
      <c r="P166" s="132">
        <v>7.407407407407407E-2</v>
      </c>
      <c r="Q166" s="201">
        <v>83</v>
      </c>
      <c r="R166" s="201">
        <v>12</v>
      </c>
      <c r="S166" s="132">
        <v>0.14457831325301204</v>
      </c>
      <c r="T166" s="201">
        <v>69</v>
      </c>
      <c r="U166" s="201">
        <v>5</v>
      </c>
      <c r="V166" s="132">
        <v>7.2463768115942032E-2</v>
      </c>
      <c r="W166">
        <v>86</v>
      </c>
      <c r="X166">
        <v>22</v>
      </c>
      <c r="Y166">
        <v>0.2558139534883721</v>
      </c>
    </row>
    <row r="167" spans="1:25" x14ac:dyDescent="0.25">
      <c r="A167" s="38">
        <f>+COUNTIF($B$1:B167,ESTADISTICAS!B$9)</f>
        <v>0</v>
      </c>
      <c r="B167">
        <v>13</v>
      </c>
      <c r="C167" s="130">
        <v>13300</v>
      </c>
      <c r="D167" t="s">
        <v>1386</v>
      </c>
      <c r="E167" s="201">
        <v>132</v>
      </c>
      <c r="F167" s="201">
        <v>18</v>
      </c>
      <c r="G167" s="132">
        <v>0.13636363636363635</v>
      </c>
      <c r="H167" s="201">
        <v>158</v>
      </c>
      <c r="I167" s="201">
        <v>30</v>
      </c>
      <c r="J167" s="132">
        <v>0.189873417721519</v>
      </c>
      <c r="K167" s="201">
        <v>148</v>
      </c>
      <c r="L167" s="201">
        <v>22</v>
      </c>
      <c r="M167" s="132">
        <v>0.14864864864864866</v>
      </c>
      <c r="N167" s="201">
        <v>149</v>
      </c>
      <c r="O167" s="201">
        <v>21</v>
      </c>
      <c r="P167" s="132">
        <v>0.14093959731543623</v>
      </c>
      <c r="Q167" s="201">
        <v>148</v>
      </c>
      <c r="R167" s="201">
        <v>21</v>
      </c>
      <c r="S167" s="132">
        <v>0.14189189189189189</v>
      </c>
      <c r="T167" s="201">
        <v>126</v>
      </c>
      <c r="U167" s="201">
        <v>16</v>
      </c>
      <c r="V167" s="132">
        <v>0.12698412698412698</v>
      </c>
      <c r="W167">
        <v>151</v>
      </c>
      <c r="X167">
        <v>28</v>
      </c>
      <c r="Y167">
        <v>0.18543046357615894</v>
      </c>
    </row>
    <row r="168" spans="1:25" x14ac:dyDescent="0.25">
      <c r="A168" s="38">
        <f>+COUNTIF($B$1:B168,ESTADISTICAS!B$9)</f>
        <v>0</v>
      </c>
      <c r="B168">
        <v>13</v>
      </c>
      <c r="C168" s="130">
        <v>13430</v>
      </c>
      <c r="D168" t="s">
        <v>1387</v>
      </c>
      <c r="E168" s="201">
        <v>1328</v>
      </c>
      <c r="F168" s="201">
        <v>372</v>
      </c>
      <c r="G168" s="132">
        <v>0.28012048192771083</v>
      </c>
      <c r="H168" s="201">
        <v>1250</v>
      </c>
      <c r="I168" s="201">
        <v>344</v>
      </c>
      <c r="J168" s="132">
        <v>0.2752</v>
      </c>
      <c r="K168" s="201">
        <v>1326</v>
      </c>
      <c r="L168" s="201">
        <v>482</v>
      </c>
      <c r="M168" s="132">
        <v>0.36349924585218701</v>
      </c>
      <c r="N168" s="201">
        <v>1334</v>
      </c>
      <c r="O168" s="201">
        <v>468</v>
      </c>
      <c r="P168" s="132">
        <v>0.35082458770614694</v>
      </c>
      <c r="Q168" s="201">
        <v>1351</v>
      </c>
      <c r="R168" s="201">
        <v>435</v>
      </c>
      <c r="S168" s="132">
        <v>0.32198371576609919</v>
      </c>
      <c r="T168" s="201">
        <v>1334</v>
      </c>
      <c r="U168" s="201">
        <v>443</v>
      </c>
      <c r="V168" s="132">
        <v>0.3320839580209895</v>
      </c>
      <c r="W168">
        <v>1488</v>
      </c>
      <c r="X168">
        <v>449</v>
      </c>
      <c r="Y168">
        <v>0.301747311827957</v>
      </c>
    </row>
    <row r="169" spans="1:25" x14ac:dyDescent="0.25">
      <c r="A169" s="38">
        <f>+COUNTIF($B$1:B169,ESTADISTICAS!B$9)</f>
        <v>0</v>
      </c>
      <c r="B169">
        <v>13</v>
      </c>
      <c r="C169" s="130">
        <v>13433</v>
      </c>
      <c r="D169" t="s">
        <v>2401</v>
      </c>
      <c r="E169" s="201">
        <v>289</v>
      </c>
      <c r="F169" s="201">
        <v>85</v>
      </c>
      <c r="G169" s="132">
        <v>0.29411764705882354</v>
      </c>
      <c r="H169" s="201">
        <v>346</v>
      </c>
      <c r="I169" s="201">
        <v>74</v>
      </c>
      <c r="J169" s="132">
        <v>0.2138728323699422</v>
      </c>
      <c r="K169" s="201">
        <v>309</v>
      </c>
      <c r="L169" s="201">
        <v>106</v>
      </c>
      <c r="M169" s="132">
        <v>0.34304207119741098</v>
      </c>
      <c r="N169" s="201">
        <v>307</v>
      </c>
      <c r="O169" s="201">
        <v>68</v>
      </c>
      <c r="P169" s="132">
        <v>0.22149837133550487</v>
      </c>
      <c r="Q169" s="201">
        <v>340</v>
      </c>
      <c r="R169" s="201">
        <v>70</v>
      </c>
      <c r="S169" s="132">
        <v>0.20588235294117646</v>
      </c>
      <c r="T169" s="201">
        <v>328</v>
      </c>
      <c r="U169" s="201">
        <v>82</v>
      </c>
      <c r="V169" s="132">
        <v>0.25</v>
      </c>
      <c r="W169">
        <v>354</v>
      </c>
      <c r="X169">
        <v>73</v>
      </c>
      <c r="Y169">
        <v>0.20621468926553671</v>
      </c>
    </row>
    <row r="170" spans="1:25" x14ac:dyDescent="0.25">
      <c r="A170" s="38">
        <f>+COUNTIF($B$1:B170,ESTADISTICAS!B$9)</f>
        <v>0</v>
      </c>
      <c r="B170">
        <v>13</v>
      </c>
      <c r="C170" s="130">
        <v>13440</v>
      </c>
      <c r="D170" t="s">
        <v>1388</v>
      </c>
      <c r="E170" s="201">
        <v>157</v>
      </c>
      <c r="F170" s="201">
        <v>13</v>
      </c>
      <c r="G170" s="132">
        <v>8.2802547770700632E-2</v>
      </c>
      <c r="H170" s="201">
        <v>123</v>
      </c>
      <c r="I170" s="201">
        <v>15</v>
      </c>
      <c r="J170" s="132">
        <v>0.12195121951219512</v>
      </c>
      <c r="K170" s="201">
        <v>134</v>
      </c>
      <c r="L170" s="201">
        <v>30</v>
      </c>
      <c r="M170" s="132">
        <v>0.22388059701492538</v>
      </c>
      <c r="N170" s="201">
        <v>120</v>
      </c>
      <c r="O170" s="201">
        <v>16</v>
      </c>
      <c r="P170" s="132">
        <v>0.13333333333333333</v>
      </c>
      <c r="Q170" s="201">
        <v>108</v>
      </c>
      <c r="R170" s="201">
        <v>16</v>
      </c>
      <c r="S170" s="132">
        <v>0.14814814814814814</v>
      </c>
      <c r="T170" s="201">
        <v>143</v>
      </c>
      <c r="U170" s="201">
        <v>19</v>
      </c>
      <c r="V170" s="132">
        <v>0.13286713286713286</v>
      </c>
      <c r="W170">
        <v>141</v>
      </c>
      <c r="X170">
        <v>27</v>
      </c>
      <c r="Y170">
        <v>0.19148936170212766</v>
      </c>
    </row>
    <row r="171" spans="1:25" x14ac:dyDescent="0.25">
      <c r="A171" s="38">
        <f>+COUNTIF($B$1:B171,ESTADISTICAS!B$9)</f>
        <v>0</v>
      </c>
      <c r="B171">
        <v>13</v>
      </c>
      <c r="C171" s="130">
        <v>13442</v>
      </c>
      <c r="D171" t="s">
        <v>1389</v>
      </c>
      <c r="E171" s="201">
        <v>590</v>
      </c>
      <c r="F171" s="201">
        <v>90</v>
      </c>
      <c r="G171" s="132">
        <v>0.15254237288135594</v>
      </c>
      <c r="H171" s="201">
        <v>523</v>
      </c>
      <c r="I171" s="201">
        <v>67</v>
      </c>
      <c r="J171" s="132">
        <v>0.12810707456978968</v>
      </c>
      <c r="K171" s="201">
        <v>592</v>
      </c>
      <c r="L171" s="201">
        <v>86</v>
      </c>
      <c r="M171" s="132">
        <v>0.14527027027027026</v>
      </c>
      <c r="N171" s="201">
        <v>581</v>
      </c>
      <c r="O171" s="201">
        <v>105</v>
      </c>
      <c r="P171" s="132">
        <v>0.18072289156626506</v>
      </c>
      <c r="Q171" s="201">
        <v>556</v>
      </c>
      <c r="R171" s="201">
        <v>91</v>
      </c>
      <c r="S171" s="132">
        <v>0.16366906474820145</v>
      </c>
      <c r="T171" s="201">
        <v>480</v>
      </c>
      <c r="U171" s="201">
        <v>94</v>
      </c>
      <c r="V171" s="132">
        <v>0.19583333333333333</v>
      </c>
      <c r="W171">
        <v>535</v>
      </c>
      <c r="X171">
        <v>66</v>
      </c>
      <c r="Y171">
        <v>0.12336448598130841</v>
      </c>
    </row>
    <row r="172" spans="1:25" x14ac:dyDescent="0.25">
      <c r="A172" s="38">
        <f>+COUNTIF($B$1:B172,ESTADISTICAS!B$9)</f>
        <v>0</v>
      </c>
      <c r="B172">
        <v>13</v>
      </c>
      <c r="C172" s="130">
        <v>13458</v>
      </c>
      <c r="D172" t="s">
        <v>1390</v>
      </c>
      <c r="E172" s="201">
        <v>22</v>
      </c>
      <c r="F172" s="201">
        <v>5</v>
      </c>
      <c r="G172" s="132">
        <v>0.22727272727272727</v>
      </c>
      <c r="H172" s="201">
        <v>13</v>
      </c>
      <c r="I172" s="201">
        <v>2</v>
      </c>
      <c r="J172" s="132">
        <v>0.15384615384615385</v>
      </c>
      <c r="K172" s="201">
        <v>39</v>
      </c>
      <c r="L172" s="201">
        <v>2</v>
      </c>
      <c r="M172" s="132">
        <v>5.128205128205128E-2</v>
      </c>
      <c r="N172" s="201">
        <v>22</v>
      </c>
      <c r="O172" s="201">
        <v>9</v>
      </c>
      <c r="P172" s="132">
        <v>0.40909090909090912</v>
      </c>
      <c r="Q172" s="201">
        <v>44</v>
      </c>
      <c r="R172" s="201">
        <v>12</v>
      </c>
      <c r="S172" s="132">
        <v>0.27272727272727271</v>
      </c>
      <c r="T172" s="201">
        <v>37</v>
      </c>
      <c r="U172" s="201">
        <v>9</v>
      </c>
      <c r="V172" s="132">
        <v>0.24324324324324326</v>
      </c>
      <c r="W172">
        <v>47</v>
      </c>
      <c r="X172">
        <v>15</v>
      </c>
      <c r="Y172">
        <v>0.31914893617021278</v>
      </c>
    </row>
    <row r="173" spans="1:25" x14ac:dyDescent="0.25">
      <c r="A173" s="38">
        <f>+COUNTIF($B$1:B173,ESTADISTICAS!B$9)</f>
        <v>0</v>
      </c>
      <c r="B173">
        <v>13</v>
      </c>
      <c r="C173" s="130">
        <v>13468</v>
      </c>
      <c r="D173" t="s">
        <v>1391</v>
      </c>
      <c r="E173" s="201">
        <v>556</v>
      </c>
      <c r="F173" s="201">
        <v>99</v>
      </c>
      <c r="G173" s="132">
        <v>0.17805755395683454</v>
      </c>
      <c r="H173" s="201">
        <v>507</v>
      </c>
      <c r="I173" s="201">
        <v>112</v>
      </c>
      <c r="J173" s="132">
        <v>0.22090729783037474</v>
      </c>
      <c r="K173" s="201">
        <v>531</v>
      </c>
      <c r="L173" s="201">
        <v>137</v>
      </c>
      <c r="M173" s="132">
        <v>0.25800376647834272</v>
      </c>
      <c r="N173" s="201">
        <v>488</v>
      </c>
      <c r="O173" s="201">
        <v>116</v>
      </c>
      <c r="P173" s="132">
        <v>0.23770491803278687</v>
      </c>
      <c r="Q173" s="201">
        <v>502</v>
      </c>
      <c r="R173" s="201">
        <v>129</v>
      </c>
      <c r="S173" s="132">
        <v>0.25697211155378485</v>
      </c>
      <c r="T173" s="201">
        <v>507</v>
      </c>
      <c r="U173" s="201">
        <v>105</v>
      </c>
      <c r="V173" s="132">
        <v>0.20710059171597633</v>
      </c>
      <c r="W173">
        <v>564</v>
      </c>
      <c r="X173">
        <v>121</v>
      </c>
      <c r="Y173">
        <v>0.21453900709219859</v>
      </c>
    </row>
    <row r="174" spans="1:25" x14ac:dyDescent="0.25">
      <c r="A174" s="38">
        <f>+COUNTIF($B$1:B174,ESTADISTICAS!B$9)</f>
        <v>0</v>
      </c>
      <c r="B174">
        <v>13</v>
      </c>
      <c r="C174" s="130">
        <v>13473</v>
      </c>
      <c r="D174" t="s">
        <v>2402</v>
      </c>
      <c r="E174" s="201">
        <v>98</v>
      </c>
      <c r="F174" s="201">
        <v>12</v>
      </c>
      <c r="G174" s="132">
        <v>0.12244897959183673</v>
      </c>
      <c r="H174" s="201">
        <v>118</v>
      </c>
      <c r="I174" s="201">
        <v>13</v>
      </c>
      <c r="J174" s="132">
        <v>0.11016949152542373</v>
      </c>
      <c r="K174" s="201">
        <v>132</v>
      </c>
      <c r="L174" s="201">
        <v>28</v>
      </c>
      <c r="M174" s="132">
        <v>0.21212121212121213</v>
      </c>
      <c r="N174" s="201">
        <v>131</v>
      </c>
      <c r="O174" s="201">
        <v>31</v>
      </c>
      <c r="P174" s="132">
        <v>0.23664122137404581</v>
      </c>
      <c r="Q174" s="201">
        <v>123</v>
      </c>
      <c r="R174" s="201">
        <v>24</v>
      </c>
      <c r="S174" s="132">
        <v>0.1951219512195122</v>
      </c>
      <c r="T174" s="201">
        <v>140</v>
      </c>
      <c r="U174" s="201">
        <v>28</v>
      </c>
      <c r="V174" s="132">
        <v>0.2</v>
      </c>
      <c r="W174">
        <v>158</v>
      </c>
      <c r="X174">
        <v>33</v>
      </c>
      <c r="Y174">
        <v>0.20886075949367089</v>
      </c>
    </row>
    <row r="175" spans="1:25" x14ac:dyDescent="0.25">
      <c r="A175" s="38">
        <f>+COUNTIF($B$1:B175,ESTADISTICAS!B$9)</f>
        <v>0</v>
      </c>
      <c r="B175">
        <v>13</v>
      </c>
      <c r="C175" s="130">
        <v>13490</v>
      </c>
      <c r="D175" t="s">
        <v>2403</v>
      </c>
      <c r="E175" s="201">
        <v>43</v>
      </c>
      <c r="F175" s="201">
        <v>1</v>
      </c>
      <c r="G175" s="132">
        <v>2.3255813953488372E-2</v>
      </c>
      <c r="H175" s="201">
        <v>21</v>
      </c>
      <c r="I175" s="201">
        <v>4</v>
      </c>
      <c r="J175" s="132">
        <v>0.19047619047619047</v>
      </c>
      <c r="K175" s="201">
        <v>27</v>
      </c>
      <c r="L175" s="201">
        <v>4</v>
      </c>
      <c r="M175" s="132">
        <v>0.14814814814814814</v>
      </c>
      <c r="N175" s="201">
        <v>44</v>
      </c>
      <c r="O175" s="201">
        <v>14</v>
      </c>
      <c r="P175" s="132">
        <v>0.31818181818181818</v>
      </c>
      <c r="Q175" s="201">
        <v>27</v>
      </c>
      <c r="R175" s="201">
        <v>5</v>
      </c>
      <c r="S175" s="132">
        <v>0.18518518518518517</v>
      </c>
      <c r="T175" s="201">
        <v>29</v>
      </c>
      <c r="U175" s="201">
        <v>4</v>
      </c>
      <c r="V175" s="132">
        <v>0.13793103448275862</v>
      </c>
      <c r="W175">
        <v>17</v>
      </c>
      <c r="X175">
        <v>4</v>
      </c>
      <c r="Y175">
        <v>0.23529411764705882</v>
      </c>
    </row>
    <row r="176" spans="1:25" x14ac:dyDescent="0.25">
      <c r="A176" s="38">
        <f>+COUNTIF($B$1:B176,ESTADISTICAS!B$9)</f>
        <v>0</v>
      </c>
      <c r="B176">
        <v>13</v>
      </c>
      <c r="C176" s="130">
        <v>13549</v>
      </c>
      <c r="D176" t="s">
        <v>2404</v>
      </c>
      <c r="E176" s="201">
        <v>247</v>
      </c>
      <c r="F176" s="201">
        <v>32</v>
      </c>
      <c r="G176" s="132">
        <v>0.12955465587044535</v>
      </c>
      <c r="H176" s="201">
        <v>274</v>
      </c>
      <c r="I176" s="201">
        <v>40</v>
      </c>
      <c r="J176" s="132">
        <v>0.145985401459854</v>
      </c>
      <c r="K176" s="201">
        <v>248</v>
      </c>
      <c r="L176" s="201">
        <v>37</v>
      </c>
      <c r="M176" s="132">
        <v>0.14919354838709678</v>
      </c>
      <c r="N176" s="201">
        <v>246</v>
      </c>
      <c r="O176" s="201">
        <v>30</v>
      </c>
      <c r="P176" s="132">
        <v>0.12195121951219512</v>
      </c>
      <c r="Q176" s="201">
        <v>274</v>
      </c>
      <c r="R176" s="201">
        <v>37</v>
      </c>
      <c r="S176" s="132">
        <v>0.13503649635036497</v>
      </c>
      <c r="T176" s="201">
        <v>271</v>
      </c>
      <c r="U176" s="201">
        <v>40</v>
      </c>
      <c r="V176" s="132">
        <v>0.14760147601476015</v>
      </c>
      <c r="W176">
        <v>303</v>
      </c>
      <c r="X176">
        <v>28</v>
      </c>
      <c r="Y176">
        <v>9.2409240924092403E-2</v>
      </c>
    </row>
    <row r="177" spans="1:25" x14ac:dyDescent="0.25">
      <c r="A177" s="38">
        <f>+COUNTIF($B$1:B177,ESTADISTICAS!B$9)</f>
        <v>0</v>
      </c>
      <c r="B177">
        <v>13</v>
      </c>
      <c r="C177" s="130">
        <v>13580</v>
      </c>
      <c r="D177" t="s">
        <v>1392</v>
      </c>
      <c r="E177" s="201">
        <v>48</v>
      </c>
      <c r="F177" s="201">
        <v>7</v>
      </c>
      <c r="G177" s="132">
        <v>0.14583333333333334</v>
      </c>
      <c r="H177" s="201">
        <v>53</v>
      </c>
      <c r="I177" s="201">
        <v>8</v>
      </c>
      <c r="J177" s="132">
        <v>0.15094339622641509</v>
      </c>
      <c r="K177" s="201">
        <v>49</v>
      </c>
      <c r="L177" s="201">
        <v>10</v>
      </c>
      <c r="M177" s="132">
        <v>0.20408163265306123</v>
      </c>
      <c r="N177" s="201">
        <v>47</v>
      </c>
      <c r="O177" s="201">
        <v>8</v>
      </c>
      <c r="P177" s="132">
        <v>0.1702127659574468</v>
      </c>
      <c r="Q177" s="201">
        <v>37</v>
      </c>
      <c r="R177" s="201">
        <v>3</v>
      </c>
      <c r="S177" s="132">
        <v>8.1081081081081086E-2</v>
      </c>
      <c r="T177" s="201">
        <v>37</v>
      </c>
      <c r="U177" s="201">
        <v>1</v>
      </c>
      <c r="V177" s="132">
        <v>2.7027027027027029E-2</v>
      </c>
      <c r="W177">
        <v>50</v>
      </c>
      <c r="X177">
        <v>9</v>
      </c>
      <c r="Y177">
        <v>0.18</v>
      </c>
    </row>
    <row r="178" spans="1:25" x14ac:dyDescent="0.25">
      <c r="A178" s="38">
        <f>+COUNTIF($B$1:B178,ESTADISTICAS!B$9)</f>
        <v>0</v>
      </c>
      <c r="B178">
        <v>13</v>
      </c>
      <c r="C178" s="130">
        <v>13600</v>
      </c>
      <c r="D178" t="s">
        <v>2405</v>
      </c>
      <c r="E178" s="201">
        <v>61</v>
      </c>
      <c r="F178" s="201">
        <v>6</v>
      </c>
      <c r="G178" s="132">
        <v>9.8360655737704916E-2</v>
      </c>
      <c r="H178" s="201">
        <v>48</v>
      </c>
      <c r="I178" s="201">
        <v>8</v>
      </c>
      <c r="J178" s="132">
        <v>0.16666666666666666</v>
      </c>
      <c r="K178" s="201">
        <v>61</v>
      </c>
      <c r="L178" s="201">
        <v>6</v>
      </c>
      <c r="M178" s="132">
        <v>9.8360655737704916E-2</v>
      </c>
      <c r="N178" s="201">
        <v>55</v>
      </c>
      <c r="O178" s="201">
        <v>6</v>
      </c>
      <c r="P178" s="132">
        <v>0.10909090909090909</v>
      </c>
      <c r="Q178" s="201">
        <v>54</v>
      </c>
      <c r="R178" s="201">
        <v>14</v>
      </c>
      <c r="S178" s="132">
        <v>0.25925925925925924</v>
      </c>
      <c r="T178" s="201">
        <v>65</v>
      </c>
      <c r="U178" s="201">
        <v>10</v>
      </c>
      <c r="V178" s="132">
        <v>0.15384615384615385</v>
      </c>
      <c r="W178">
        <v>79</v>
      </c>
      <c r="X178">
        <v>10</v>
      </c>
      <c r="Y178">
        <v>0.12658227848101267</v>
      </c>
    </row>
    <row r="179" spans="1:25" x14ac:dyDescent="0.25">
      <c r="A179" s="38">
        <f>+COUNTIF($B$1:B179,ESTADISTICAS!B$9)</f>
        <v>0</v>
      </c>
      <c r="B179">
        <v>13</v>
      </c>
      <c r="C179" s="130">
        <v>13620</v>
      </c>
      <c r="D179" t="s">
        <v>1393</v>
      </c>
      <c r="E179" s="201">
        <v>89</v>
      </c>
      <c r="F179" s="201">
        <v>19</v>
      </c>
      <c r="G179" s="132">
        <v>0.21348314606741572</v>
      </c>
      <c r="H179" s="201">
        <v>76</v>
      </c>
      <c r="I179" s="201">
        <v>23</v>
      </c>
      <c r="J179" s="132">
        <v>0.30263157894736842</v>
      </c>
      <c r="K179" s="201">
        <v>87</v>
      </c>
      <c r="L179" s="201">
        <v>23</v>
      </c>
      <c r="M179" s="132">
        <v>0.26436781609195403</v>
      </c>
      <c r="N179" s="201">
        <v>78</v>
      </c>
      <c r="O179" s="201">
        <v>22</v>
      </c>
      <c r="P179" s="132">
        <v>0.28205128205128205</v>
      </c>
      <c r="Q179" s="201">
        <v>73</v>
      </c>
      <c r="R179" s="201">
        <v>24</v>
      </c>
      <c r="S179" s="132">
        <v>0.32876712328767121</v>
      </c>
      <c r="T179" s="201">
        <v>83</v>
      </c>
      <c r="U179" s="201">
        <v>23</v>
      </c>
      <c r="V179" s="132">
        <v>0.27710843373493976</v>
      </c>
      <c r="W179">
        <v>115</v>
      </c>
      <c r="X179">
        <v>24</v>
      </c>
      <c r="Y179">
        <v>0.20869565217391303</v>
      </c>
    </row>
    <row r="180" spans="1:25" x14ac:dyDescent="0.25">
      <c r="A180" s="38">
        <f>+COUNTIF($B$1:B180,ESTADISTICAS!B$9)</f>
        <v>0</v>
      </c>
      <c r="B180">
        <v>13</v>
      </c>
      <c r="C180" s="130">
        <v>13647</v>
      </c>
      <c r="D180" t="s">
        <v>1394</v>
      </c>
      <c r="E180" s="201">
        <v>166</v>
      </c>
      <c r="F180" s="201">
        <v>24</v>
      </c>
      <c r="G180" s="132">
        <v>0.14457831325301204</v>
      </c>
      <c r="H180" s="201">
        <v>168</v>
      </c>
      <c r="I180" s="201">
        <v>12</v>
      </c>
      <c r="J180" s="132">
        <v>7.1428571428571425E-2</v>
      </c>
      <c r="K180" s="201">
        <v>178</v>
      </c>
      <c r="L180" s="201">
        <v>28</v>
      </c>
      <c r="M180" s="132">
        <v>0.15730337078651685</v>
      </c>
      <c r="N180" s="201">
        <v>220</v>
      </c>
      <c r="O180" s="201">
        <v>45</v>
      </c>
      <c r="P180" s="132">
        <v>0.20454545454545456</v>
      </c>
      <c r="Q180" s="201">
        <v>191</v>
      </c>
      <c r="R180" s="201">
        <v>31</v>
      </c>
      <c r="S180" s="132">
        <v>0.16230366492146597</v>
      </c>
      <c r="T180" s="201">
        <v>242</v>
      </c>
      <c r="U180" s="201">
        <v>33</v>
      </c>
      <c r="V180" s="132">
        <v>0.13636363636363635</v>
      </c>
      <c r="W180">
        <v>254</v>
      </c>
      <c r="X180">
        <v>43</v>
      </c>
      <c r="Y180">
        <v>0.16929133858267717</v>
      </c>
    </row>
    <row r="181" spans="1:25" x14ac:dyDescent="0.25">
      <c r="A181" s="38">
        <f>+COUNTIF($B$1:B181,ESTADISTICAS!B$9)</f>
        <v>0</v>
      </c>
      <c r="B181">
        <v>13</v>
      </c>
      <c r="C181" s="130">
        <v>13650</v>
      </c>
      <c r="D181" t="s">
        <v>2406</v>
      </c>
      <c r="E181" s="201">
        <v>103</v>
      </c>
      <c r="F181" s="201">
        <v>10</v>
      </c>
      <c r="G181" s="132">
        <v>9.7087378640776698E-2</v>
      </c>
      <c r="H181" s="201">
        <v>111</v>
      </c>
      <c r="I181" s="201">
        <v>19</v>
      </c>
      <c r="J181" s="132">
        <v>0.17117117117117117</v>
      </c>
      <c r="K181" s="201">
        <v>97</v>
      </c>
      <c r="L181" s="201">
        <v>17</v>
      </c>
      <c r="M181" s="132">
        <v>0.17525773195876287</v>
      </c>
      <c r="N181" s="201">
        <v>126</v>
      </c>
      <c r="O181" s="201">
        <v>14</v>
      </c>
      <c r="P181" s="132">
        <v>0.1111111111111111</v>
      </c>
      <c r="Q181" s="201">
        <v>97</v>
      </c>
      <c r="R181" s="201">
        <v>16</v>
      </c>
      <c r="S181" s="132">
        <v>0.16494845360824742</v>
      </c>
      <c r="T181" s="201">
        <v>76</v>
      </c>
      <c r="U181" s="201">
        <v>11</v>
      </c>
      <c r="V181" s="132">
        <v>0.14473684210526316</v>
      </c>
      <c r="W181">
        <v>114</v>
      </c>
      <c r="X181">
        <v>19</v>
      </c>
      <c r="Y181">
        <v>0.16666666666666666</v>
      </c>
    </row>
    <row r="182" spans="1:25" x14ac:dyDescent="0.25">
      <c r="A182" s="38">
        <f>+COUNTIF($B$1:B182,ESTADISTICAS!B$9)</f>
        <v>0</v>
      </c>
      <c r="B182">
        <v>13</v>
      </c>
      <c r="C182" s="130">
        <v>13654</v>
      </c>
      <c r="D182" t="s">
        <v>1395</v>
      </c>
      <c r="E182" s="201">
        <v>290</v>
      </c>
      <c r="F182" s="201">
        <v>89</v>
      </c>
      <c r="G182" s="132">
        <v>0.30689655172413793</v>
      </c>
      <c r="H182" s="201">
        <v>266</v>
      </c>
      <c r="I182" s="201">
        <v>88</v>
      </c>
      <c r="J182" s="132">
        <v>0.33082706766917291</v>
      </c>
      <c r="K182" s="201">
        <v>272</v>
      </c>
      <c r="L182" s="201">
        <v>83</v>
      </c>
      <c r="M182" s="132">
        <v>0.30514705882352944</v>
      </c>
      <c r="N182" s="201">
        <v>281</v>
      </c>
      <c r="O182" s="201">
        <v>100</v>
      </c>
      <c r="P182" s="132">
        <v>0.35587188612099646</v>
      </c>
      <c r="Q182" s="201">
        <v>266</v>
      </c>
      <c r="R182" s="201">
        <v>96</v>
      </c>
      <c r="S182" s="132">
        <v>0.36090225563909772</v>
      </c>
      <c r="T182" s="201">
        <v>245</v>
      </c>
      <c r="U182" s="201">
        <v>75</v>
      </c>
      <c r="V182" s="132">
        <v>0.30612244897959184</v>
      </c>
      <c r="W182">
        <v>217</v>
      </c>
      <c r="X182">
        <v>69</v>
      </c>
      <c r="Y182">
        <v>0.31797235023041476</v>
      </c>
    </row>
    <row r="183" spans="1:25" x14ac:dyDescent="0.25">
      <c r="A183" s="38">
        <f>+COUNTIF($B$1:B183,ESTADISTICAS!B$9)</f>
        <v>0</v>
      </c>
      <c r="B183">
        <v>13</v>
      </c>
      <c r="C183" s="130">
        <v>13655</v>
      </c>
      <c r="D183" t="s">
        <v>1396</v>
      </c>
      <c r="E183" s="201">
        <v>47</v>
      </c>
      <c r="F183" s="201">
        <v>10</v>
      </c>
      <c r="G183" s="132">
        <v>0.21276595744680851</v>
      </c>
      <c r="H183" s="201">
        <v>61</v>
      </c>
      <c r="I183" s="201">
        <v>6</v>
      </c>
      <c r="J183" s="132">
        <v>9.8360655737704916E-2</v>
      </c>
      <c r="K183" s="201">
        <v>82</v>
      </c>
      <c r="L183" s="201">
        <v>21</v>
      </c>
      <c r="M183" s="132">
        <v>0.25609756097560976</v>
      </c>
      <c r="N183" s="201">
        <v>113</v>
      </c>
      <c r="O183" s="201">
        <v>21</v>
      </c>
      <c r="P183" s="132">
        <v>0.18584070796460178</v>
      </c>
      <c r="Q183" s="201">
        <v>91</v>
      </c>
      <c r="R183" s="201">
        <v>16</v>
      </c>
      <c r="S183" s="132">
        <v>0.17582417582417584</v>
      </c>
      <c r="T183" s="201">
        <v>83</v>
      </c>
      <c r="U183" s="201">
        <v>7</v>
      </c>
      <c r="V183" s="132">
        <v>8.4337349397590355E-2</v>
      </c>
      <c r="W183">
        <v>96</v>
      </c>
      <c r="X183">
        <v>14</v>
      </c>
      <c r="Y183">
        <v>0.14583333333333334</v>
      </c>
    </row>
    <row r="184" spans="1:25" x14ac:dyDescent="0.25">
      <c r="A184" s="38">
        <f>+COUNTIF($B$1:B184,ESTADISTICAS!B$9)</f>
        <v>0</v>
      </c>
      <c r="B184">
        <v>13</v>
      </c>
      <c r="C184" s="130">
        <v>13657</v>
      </c>
      <c r="D184" t="s">
        <v>1397</v>
      </c>
      <c r="E184" s="201">
        <v>430</v>
      </c>
      <c r="F184" s="201">
        <v>160</v>
      </c>
      <c r="G184" s="132">
        <v>0.37209302325581395</v>
      </c>
      <c r="H184" s="201">
        <v>469</v>
      </c>
      <c r="I184" s="201">
        <v>192</v>
      </c>
      <c r="J184" s="132">
        <v>0.40938166311300639</v>
      </c>
      <c r="K184" s="201">
        <v>401</v>
      </c>
      <c r="L184" s="201">
        <v>137</v>
      </c>
      <c r="M184" s="132">
        <v>0.34164588528678302</v>
      </c>
      <c r="N184" s="201">
        <v>440</v>
      </c>
      <c r="O184" s="201">
        <v>146</v>
      </c>
      <c r="P184" s="132">
        <v>0.33181818181818185</v>
      </c>
      <c r="Q184" s="201">
        <v>435</v>
      </c>
      <c r="R184" s="201">
        <v>136</v>
      </c>
      <c r="S184" s="132">
        <v>0.31264367816091954</v>
      </c>
      <c r="T184" s="201">
        <v>431</v>
      </c>
      <c r="U184" s="201">
        <v>130</v>
      </c>
      <c r="V184" s="132">
        <v>0.30162412993039445</v>
      </c>
      <c r="W184">
        <v>434</v>
      </c>
      <c r="X184">
        <v>151</v>
      </c>
      <c r="Y184">
        <v>0.34792626728110598</v>
      </c>
    </row>
    <row r="185" spans="1:25" x14ac:dyDescent="0.25">
      <c r="A185" s="38">
        <f>+COUNTIF($B$1:B185,ESTADISTICAS!B$9)</f>
        <v>0</v>
      </c>
      <c r="B185">
        <v>13</v>
      </c>
      <c r="C185" s="130">
        <v>13667</v>
      </c>
      <c r="D185" t="s">
        <v>2407</v>
      </c>
      <c r="E185" s="201">
        <v>157</v>
      </c>
      <c r="F185" s="201">
        <v>18</v>
      </c>
      <c r="G185" s="132">
        <v>0.11464968152866242</v>
      </c>
      <c r="H185" s="201">
        <v>182</v>
      </c>
      <c r="I185" s="201">
        <v>32</v>
      </c>
      <c r="J185" s="132">
        <v>0.17582417582417584</v>
      </c>
      <c r="K185" s="201">
        <v>190</v>
      </c>
      <c r="L185" s="201">
        <v>36</v>
      </c>
      <c r="M185" s="132">
        <v>0.18947368421052632</v>
      </c>
      <c r="N185" s="201">
        <v>162</v>
      </c>
      <c r="O185" s="201">
        <v>24</v>
      </c>
      <c r="P185" s="132">
        <v>0.14814814814814814</v>
      </c>
      <c r="Q185" s="201">
        <v>158</v>
      </c>
      <c r="R185" s="201">
        <v>24</v>
      </c>
      <c r="S185" s="132">
        <v>0.15189873417721519</v>
      </c>
      <c r="T185" s="201">
        <v>166</v>
      </c>
      <c r="U185" s="201">
        <v>19</v>
      </c>
      <c r="V185" s="132">
        <v>0.1144578313253012</v>
      </c>
      <c r="W185">
        <v>202</v>
      </c>
      <c r="X185">
        <v>30</v>
      </c>
      <c r="Y185">
        <v>0.14851485148514851</v>
      </c>
    </row>
    <row r="186" spans="1:25" x14ac:dyDescent="0.25">
      <c r="A186" s="38">
        <f>+COUNTIF($B$1:B186,ESTADISTICAS!B$9)</f>
        <v>0</v>
      </c>
      <c r="B186">
        <v>13</v>
      </c>
      <c r="C186" s="130">
        <v>13670</v>
      </c>
      <c r="D186" t="s">
        <v>2408</v>
      </c>
      <c r="E186" s="201">
        <v>167</v>
      </c>
      <c r="F186" s="201">
        <v>30</v>
      </c>
      <c r="G186" s="132">
        <v>0.17964071856287425</v>
      </c>
      <c r="H186" s="201">
        <v>180</v>
      </c>
      <c r="I186" s="201">
        <v>43</v>
      </c>
      <c r="J186" s="132">
        <v>0.2388888888888889</v>
      </c>
      <c r="K186" s="201">
        <v>225</v>
      </c>
      <c r="L186" s="201">
        <v>74</v>
      </c>
      <c r="M186" s="132">
        <v>0.3288888888888889</v>
      </c>
      <c r="N186" s="201">
        <v>188</v>
      </c>
      <c r="O186" s="201">
        <v>60</v>
      </c>
      <c r="P186" s="132">
        <v>0.31914893617021278</v>
      </c>
      <c r="Q186" s="201">
        <v>227</v>
      </c>
      <c r="R186" s="201">
        <v>86</v>
      </c>
      <c r="S186" s="132">
        <v>0.3788546255506608</v>
      </c>
      <c r="T186" s="201">
        <v>201</v>
      </c>
      <c r="U186" s="201">
        <v>68</v>
      </c>
      <c r="V186" s="132">
        <v>0.3383084577114428</v>
      </c>
      <c r="W186">
        <v>187</v>
      </c>
      <c r="X186">
        <v>46</v>
      </c>
      <c r="Y186">
        <v>0.24598930481283424</v>
      </c>
    </row>
    <row r="187" spans="1:25" x14ac:dyDescent="0.25">
      <c r="A187" s="38">
        <f>+COUNTIF($B$1:B187,ESTADISTICAS!B$9)</f>
        <v>0</v>
      </c>
      <c r="B187">
        <v>13</v>
      </c>
      <c r="C187" s="130">
        <v>13673</v>
      </c>
      <c r="D187" t="s">
        <v>2409</v>
      </c>
      <c r="E187" s="201">
        <v>164</v>
      </c>
      <c r="F187" s="201">
        <v>50</v>
      </c>
      <c r="G187" s="132">
        <v>0.3048780487804878</v>
      </c>
      <c r="H187" s="201">
        <v>149</v>
      </c>
      <c r="I187" s="201">
        <v>42</v>
      </c>
      <c r="J187" s="132">
        <v>0.28187919463087246</v>
      </c>
      <c r="K187" s="201">
        <v>126</v>
      </c>
      <c r="L187" s="201">
        <v>43</v>
      </c>
      <c r="M187" s="132">
        <v>0.34126984126984128</v>
      </c>
      <c r="N187" s="201">
        <v>175</v>
      </c>
      <c r="O187" s="201">
        <v>53</v>
      </c>
      <c r="P187" s="132">
        <v>0.30285714285714288</v>
      </c>
      <c r="Q187" s="201">
        <v>166</v>
      </c>
      <c r="R187" s="201">
        <v>53</v>
      </c>
      <c r="S187" s="132">
        <v>0.31927710843373491</v>
      </c>
      <c r="T187" s="201">
        <v>142</v>
      </c>
      <c r="U187" s="201">
        <v>61</v>
      </c>
      <c r="V187" s="132">
        <v>0.42957746478873238</v>
      </c>
      <c r="W187">
        <v>156</v>
      </c>
      <c r="X187">
        <v>60</v>
      </c>
      <c r="Y187">
        <v>0.38461538461538464</v>
      </c>
    </row>
    <row r="188" spans="1:25" x14ac:dyDescent="0.25">
      <c r="A188" s="38">
        <f>+COUNTIF($B$1:B188,ESTADISTICAS!B$9)</f>
        <v>0</v>
      </c>
      <c r="B188">
        <v>13</v>
      </c>
      <c r="C188" s="130">
        <v>13683</v>
      </c>
      <c r="D188" t="s">
        <v>1398</v>
      </c>
      <c r="E188" s="201">
        <v>193</v>
      </c>
      <c r="F188" s="201">
        <v>32</v>
      </c>
      <c r="G188" s="132">
        <v>0.16580310880829016</v>
      </c>
      <c r="H188" s="201">
        <v>197</v>
      </c>
      <c r="I188" s="201">
        <v>28</v>
      </c>
      <c r="J188" s="132">
        <v>0.14213197969543148</v>
      </c>
      <c r="K188" s="201">
        <v>153</v>
      </c>
      <c r="L188" s="201">
        <v>10</v>
      </c>
      <c r="M188" s="132">
        <v>6.535947712418301E-2</v>
      </c>
      <c r="N188" s="201">
        <v>177</v>
      </c>
      <c r="O188" s="201">
        <v>37</v>
      </c>
      <c r="P188" s="132">
        <v>0.20903954802259886</v>
      </c>
      <c r="Q188" s="201">
        <v>207</v>
      </c>
      <c r="R188" s="201">
        <v>29</v>
      </c>
      <c r="S188" s="132">
        <v>0.14009661835748793</v>
      </c>
      <c r="T188" s="201">
        <v>191</v>
      </c>
      <c r="U188" s="201">
        <v>46</v>
      </c>
      <c r="V188" s="132">
        <v>0.24083769633507854</v>
      </c>
      <c r="W188">
        <v>175</v>
      </c>
      <c r="X188">
        <v>43</v>
      </c>
      <c r="Y188">
        <v>0.24571428571428572</v>
      </c>
    </row>
    <row r="189" spans="1:25" x14ac:dyDescent="0.25">
      <c r="A189" s="38">
        <f>+COUNTIF($B$1:B189,ESTADISTICAS!B$9)</f>
        <v>0</v>
      </c>
      <c r="B189">
        <v>13</v>
      </c>
      <c r="C189" s="130">
        <v>13688</v>
      </c>
      <c r="D189" t="s">
        <v>1399</v>
      </c>
      <c r="E189" s="201">
        <v>206</v>
      </c>
      <c r="F189" s="201">
        <v>78</v>
      </c>
      <c r="G189" s="132">
        <v>0.37864077669902912</v>
      </c>
      <c r="H189" s="201">
        <v>230</v>
      </c>
      <c r="I189" s="201">
        <v>83</v>
      </c>
      <c r="J189" s="132">
        <v>0.36086956521739133</v>
      </c>
      <c r="K189" s="201">
        <v>242</v>
      </c>
      <c r="L189" s="201">
        <v>70</v>
      </c>
      <c r="M189" s="132">
        <v>0.28925619834710742</v>
      </c>
      <c r="N189" s="201">
        <v>256</v>
      </c>
      <c r="O189" s="201">
        <v>70</v>
      </c>
      <c r="P189" s="132">
        <v>0.2734375</v>
      </c>
      <c r="Q189" s="201">
        <v>223</v>
      </c>
      <c r="R189" s="201">
        <v>79</v>
      </c>
      <c r="S189" s="132">
        <v>0.35426008968609868</v>
      </c>
      <c r="T189" s="201">
        <v>222</v>
      </c>
      <c r="U189" s="201">
        <v>88</v>
      </c>
      <c r="V189" s="132">
        <v>0.3963963963963964</v>
      </c>
      <c r="W189">
        <v>277</v>
      </c>
      <c r="X189">
        <v>82</v>
      </c>
      <c r="Y189">
        <v>0.29602888086642598</v>
      </c>
    </row>
    <row r="190" spans="1:25" x14ac:dyDescent="0.25">
      <c r="A190" s="38">
        <f>+COUNTIF($B$1:B190,ESTADISTICAS!B$9)</f>
        <v>0</v>
      </c>
      <c r="B190">
        <v>13</v>
      </c>
      <c r="C190" s="130">
        <v>13744</v>
      </c>
      <c r="D190" t="s">
        <v>1400</v>
      </c>
      <c r="E190" s="201">
        <v>118</v>
      </c>
      <c r="F190" s="201">
        <v>30</v>
      </c>
      <c r="G190" s="132">
        <v>0.25423728813559321</v>
      </c>
      <c r="H190" s="201">
        <v>112</v>
      </c>
      <c r="I190" s="201">
        <v>33</v>
      </c>
      <c r="J190" s="132">
        <v>0.29464285714285715</v>
      </c>
      <c r="K190" s="201">
        <v>122</v>
      </c>
      <c r="L190" s="201">
        <v>31</v>
      </c>
      <c r="M190" s="132">
        <v>0.25409836065573771</v>
      </c>
      <c r="N190" s="201">
        <v>143</v>
      </c>
      <c r="O190" s="201">
        <v>42</v>
      </c>
      <c r="P190" s="132">
        <v>0.2937062937062937</v>
      </c>
      <c r="Q190" s="201">
        <v>121</v>
      </c>
      <c r="R190" s="201">
        <v>36</v>
      </c>
      <c r="S190" s="132">
        <v>0.2975206611570248</v>
      </c>
      <c r="T190" s="201">
        <v>135</v>
      </c>
      <c r="U190" s="201">
        <v>42</v>
      </c>
      <c r="V190" s="132">
        <v>0.31111111111111112</v>
      </c>
      <c r="W190">
        <v>179</v>
      </c>
      <c r="X190">
        <v>49</v>
      </c>
      <c r="Y190">
        <v>0.27374301675977653</v>
      </c>
    </row>
    <row r="191" spans="1:25" x14ac:dyDescent="0.25">
      <c r="A191" s="38">
        <f>+COUNTIF($B$1:B191,ESTADISTICAS!B$9)</f>
        <v>0</v>
      </c>
      <c r="B191">
        <v>13</v>
      </c>
      <c r="C191" s="130">
        <v>13760</v>
      </c>
      <c r="D191" t="s">
        <v>2410</v>
      </c>
      <c r="E191" s="201">
        <v>85</v>
      </c>
      <c r="F191" s="201">
        <v>15</v>
      </c>
      <c r="G191" s="132">
        <v>0.17647058823529413</v>
      </c>
      <c r="H191" s="201">
        <v>109</v>
      </c>
      <c r="I191" s="201">
        <v>21</v>
      </c>
      <c r="J191" s="132">
        <v>0.19266055045871561</v>
      </c>
      <c r="K191" s="201">
        <v>134</v>
      </c>
      <c r="L191" s="201">
        <v>26</v>
      </c>
      <c r="M191" s="132">
        <v>0.19402985074626866</v>
      </c>
      <c r="N191" s="201">
        <v>93</v>
      </c>
      <c r="O191" s="201">
        <v>27</v>
      </c>
      <c r="P191" s="132">
        <v>0.29032258064516131</v>
      </c>
      <c r="Q191" s="201">
        <v>132</v>
      </c>
      <c r="R191" s="201">
        <v>21</v>
      </c>
      <c r="S191" s="132">
        <v>0.15909090909090909</v>
      </c>
      <c r="T191" s="201">
        <v>116</v>
      </c>
      <c r="U191" s="201">
        <v>17</v>
      </c>
      <c r="V191" s="132">
        <v>0.14655172413793102</v>
      </c>
      <c r="W191">
        <v>121</v>
      </c>
      <c r="X191">
        <v>17</v>
      </c>
      <c r="Y191">
        <v>0.14049586776859505</v>
      </c>
    </row>
    <row r="192" spans="1:25" x14ac:dyDescent="0.25">
      <c r="A192" s="38">
        <f>+COUNTIF($B$1:B192,ESTADISTICAS!B$9)</f>
        <v>0</v>
      </c>
      <c r="B192">
        <v>13</v>
      </c>
      <c r="C192" s="130">
        <v>13780</v>
      </c>
      <c r="D192" t="s">
        <v>2411</v>
      </c>
      <c r="E192" s="201">
        <v>169</v>
      </c>
      <c r="F192" s="201">
        <v>39</v>
      </c>
      <c r="G192" s="132">
        <v>0.23076923076923078</v>
      </c>
      <c r="H192" s="201">
        <v>144</v>
      </c>
      <c r="I192" s="201">
        <v>29</v>
      </c>
      <c r="J192" s="132">
        <v>0.2013888888888889</v>
      </c>
      <c r="K192" s="201">
        <v>186</v>
      </c>
      <c r="L192" s="201">
        <v>42</v>
      </c>
      <c r="M192" s="132">
        <v>0.22580645161290322</v>
      </c>
      <c r="N192" s="201">
        <v>174</v>
      </c>
      <c r="O192" s="201">
        <v>35</v>
      </c>
      <c r="P192" s="132">
        <v>0.20114942528735633</v>
      </c>
      <c r="Q192" s="201">
        <v>184</v>
      </c>
      <c r="R192" s="201">
        <v>48</v>
      </c>
      <c r="S192" s="132">
        <v>0.2608695652173913</v>
      </c>
      <c r="T192" s="201">
        <v>149</v>
      </c>
      <c r="U192" s="201">
        <v>28</v>
      </c>
      <c r="V192" s="132">
        <v>0.18791946308724833</v>
      </c>
      <c r="W192">
        <v>177</v>
      </c>
      <c r="X192">
        <v>41</v>
      </c>
      <c r="Y192">
        <v>0.23163841807909605</v>
      </c>
    </row>
    <row r="193" spans="1:25" x14ac:dyDescent="0.25">
      <c r="A193" s="38">
        <f>+COUNTIF($B$1:B193,ESTADISTICAS!B$9)</f>
        <v>0</v>
      </c>
      <c r="B193">
        <v>13</v>
      </c>
      <c r="C193" s="130">
        <v>13810</v>
      </c>
      <c r="D193" t="s">
        <v>1401</v>
      </c>
      <c r="E193" s="201">
        <v>138</v>
      </c>
      <c r="F193" s="201">
        <v>18</v>
      </c>
      <c r="G193" s="132">
        <v>0.13043478260869565</v>
      </c>
      <c r="H193" s="201">
        <v>156</v>
      </c>
      <c r="I193" s="201">
        <v>23</v>
      </c>
      <c r="J193" s="132">
        <v>0.14743589743589744</v>
      </c>
      <c r="K193" s="201">
        <v>160</v>
      </c>
      <c r="L193" s="201">
        <v>23</v>
      </c>
      <c r="M193" s="132">
        <v>0.14374999999999999</v>
      </c>
      <c r="N193" s="201">
        <v>136</v>
      </c>
      <c r="O193" s="201">
        <v>20</v>
      </c>
      <c r="P193" s="132">
        <v>0.14705882352941177</v>
      </c>
      <c r="Q193" s="201">
        <v>155</v>
      </c>
      <c r="R193" s="201">
        <v>21</v>
      </c>
      <c r="S193" s="132">
        <v>0.13548387096774195</v>
      </c>
      <c r="T193" s="201">
        <v>156</v>
      </c>
      <c r="U193" s="201">
        <v>24</v>
      </c>
      <c r="V193" s="132">
        <v>0.15384615384615385</v>
      </c>
      <c r="W193">
        <v>196</v>
      </c>
      <c r="X193">
        <v>14</v>
      </c>
      <c r="Y193">
        <v>7.1428571428571425E-2</v>
      </c>
    </row>
    <row r="194" spans="1:25" x14ac:dyDescent="0.25">
      <c r="A194" s="38">
        <f>+COUNTIF($B$1:B194,ESTADISTICAS!B$9)</f>
        <v>0</v>
      </c>
      <c r="B194">
        <v>13</v>
      </c>
      <c r="C194" s="130">
        <v>13836</v>
      </c>
      <c r="D194" t="s">
        <v>1402</v>
      </c>
      <c r="E194" s="201">
        <v>847</v>
      </c>
      <c r="F194" s="201">
        <v>268</v>
      </c>
      <c r="G194" s="132">
        <v>0.31641086186540734</v>
      </c>
      <c r="H194" s="201">
        <v>874</v>
      </c>
      <c r="I194" s="201">
        <v>378</v>
      </c>
      <c r="J194" s="132">
        <v>0.43249427917620137</v>
      </c>
      <c r="K194" s="201">
        <v>935</v>
      </c>
      <c r="L194" s="201">
        <v>450</v>
      </c>
      <c r="M194" s="132">
        <v>0.48128342245989303</v>
      </c>
      <c r="N194" s="201">
        <v>979</v>
      </c>
      <c r="O194" s="201">
        <v>503</v>
      </c>
      <c r="P194" s="132">
        <v>0.5137895812053116</v>
      </c>
      <c r="Q194" s="201">
        <v>941</v>
      </c>
      <c r="R194" s="201">
        <v>436</v>
      </c>
      <c r="S194" s="132">
        <v>0.46333687566418702</v>
      </c>
      <c r="T194" s="201">
        <v>853</v>
      </c>
      <c r="U194" s="201">
        <v>379</v>
      </c>
      <c r="V194" s="132">
        <v>0.44431418522860494</v>
      </c>
      <c r="W194">
        <v>1023</v>
      </c>
      <c r="X194">
        <v>442</v>
      </c>
      <c r="Y194">
        <v>0.43206256109481916</v>
      </c>
    </row>
    <row r="195" spans="1:25" x14ac:dyDescent="0.25">
      <c r="A195" s="38">
        <f>+COUNTIF($B$1:B195,ESTADISTICAS!B$9)</f>
        <v>0</v>
      </c>
      <c r="B195">
        <v>13</v>
      </c>
      <c r="C195" s="130">
        <v>13838</v>
      </c>
      <c r="D195" t="s">
        <v>1403</v>
      </c>
      <c r="E195" s="201">
        <v>164</v>
      </c>
      <c r="F195" s="201">
        <v>40</v>
      </c>
      <c r="G195" s="132">
        <v>0.24390243902439024</v>
      </c>
      <c r="H195" s="201">
        <v>152</v>
      </c>
      <c r="I195" s="201">
        <v>35</v>
      </c>
      <c r="J195" s="132">
        <v>0.23026315789473684</v>
      </c>
      <c r="K195" s="201">
        <v>161</v>
      </c>
      <c r="L195" s="201">
        <v>50</v>
      </c>
      <c r="M195" s="132">
        <v>0.3105590062111801</v>
      </c>
      <c r="N195" s="201">
        <v>167</v>
      </c>
      <c r="O195" s="201">
        <v>56</v>
      </c>
      <c r="P195" s="132">
        <v>0.33532934131736525</v>
      </c>
      <c r="Q195" s="201">
        <v>182</v>
      </c>
      <c r="R195" s="201">
        <v>44</v>
      </c>
      <c r="S195" s="132">
        <v>0.24175824175824176</v>
      </c>
      <c r="T195" s="201">
        <v>199</v>
      </c>
      <c r="U195" s="201">
        <v>81</v>
      </c>
      <c r="V195" s="132">
        <v>0.40703517587939697</v>
      </c>
      <c r="W195">
        <v>174</v>
      </c>
      <c r="X195">
        <v>72</v>
      </c>
      <c r="Y195">
        <v>0.41379310344827586</v>
      </c>
    </row>
    <row r="196" spans="1:25" x14ac:dyDescent="0.25">
      <c r="A196" s="38">
        <f>+COUNTIF($B$1:B196,ESTADISTICAS!B$9)</f>
        <v>0</v>
      </c>
      <c r="B196">
        <v>13</v>
      </c>
      <c r="C196" s="130">
        <v>13873</v>
      </c>
      <c r="D196" t="s">
        <v>1404</v>
      </c>
      <c r="E196" s="201">
        <v>187</v>
      </c>
      <c r="F196" s="201">
        <v>45</v>
      </c>
      <c r="G196" s="132">
        <v>0.24064171122994651</v>
      </c>
      <c r="H196" s="201">
        <v>179</v>
      </c>
      <c r="I196" s="201">
        <v>52</v>
      </c>
      <c r="J196" s="132">
        <v>0.29050279329608941</v>
      </c>
      <c r="K196" s="201">
        <v>227</v>
      </c>
      <c r="L196" s="201">
        <v>70</v>
      </c>
      <c r="M196" s="132">
        <v>0.30837004405286345</v>
      </c>
      <c r="N196" s="201">
        <v>220</v>
      </c>
      <c r="O196" s="201">
        <v>52</v>
      </c>
      <c r="P196" s="132">
        <v>0.23636363636363636</v>
      </c>
      <c r="Q196" s="201">
        <v>196</v>
      </c>
      <c r="R196" s="201">
        <v>58</v>
      </c>
      <c r="S196" s="132">
        <v>0.29591836734693877</v>
      </c>
      <c r="T196" s="201">
        <v>209</v>
      </c>
      <c r="U196" s="201">
        <v>48</v>
      </c>
      <c r="V196" s="132">
        <v>0.22966507177033493</v>
      </c>
      <c r="W196">
        <v>213</v>
      </c>
      <c r="X196">
        <v>40</v>
      </c>
      <c r="Y196">
        <v>0.18779342723004694</v>
      </c>
    </row>
    <row r="197" spans="1:25" x14ac:dyDescent="0.25">
      <c r="A197" s="38">
        <f>+COUNTIF($B$1:B197,ESTADISTICAS!B$9)</f>
        <v>0</v>
      </c>
      <c r="B197">
        <v>13</v>
      </c>
      <c r="C197" s="130">
        <v>13894</v>
      </c>
      <c r="D197" t="s">
        <v>1405</v>
      </c>
      <c r="E197" s="201">
        <v>129</v>
      </c>
      <c r="F197" s="201">
        <v>25</v>
      </c>
      <c r="G197" s="132">
        <v>0.19379844961240311</v>
      </c>
      <c r="H197" s="201">
        <v>145</v>
      </c>
      <c r="I197" s="201">
        <v>17</v>
      </c>
      <c r="J197" s="132">
        <v>0.11724137931034483</v>
      </c>
      <c r="K197" s="201">
        <v>139</v>
      </c>
      <c r="L197" s="201">
        <v>18</v>
      </c>
      <c r="M197" s="132">
        <v>0.12949640287769784</v>
      </c>
      <c r="N197" s="201">
        <v>141</v>
      </c>
      <c r="O197" s="201">
        <v>14</v>
      </c>
      <c r="P197" s="132">
        <v>9.9290780141843976E-2</v>
      </c>
      <c r="Q197" s="201">
        <v>134</v>
      </c>
      <c r="R197" s="201">
        <v>24</v>
      </c>
      <c r="S197" s="132">
        <v>0.17910447761194029</v>
      </c>
      <c r="T197" s="201">
        <v>122</v>
      </c>
      <c r="U197" s="201">
        <v>28</v>
      </c>
      <c r="V197" s="132">
        <v>0.22950819672131148</v>
      </c>
      <c r="W197">
        <v>139</v>
      </c>
      <c r="X197">
        <v>51</v>
      </c>
      <c r="Y197">
        <v>0.36690647482014388</v>
      </c>
    </row>
    <row r="198" spans="1:25" x14ac:dyDescent="0.25">
      <c r="A198" s="38">
        <f>+COUNTIF($B$1:B198,ESTADISTICAS!B$9)</f>
        <v>0</v>
      </c>
      <c r="B198">
        <v>15</v>
      </c>
      <c r="C198" s="130">
        <v>15001</v>
      </c>
      <c r="D198" t="s">
        <v>1406</v>
      </c>
      <c r="E198" s="201">
        <v>2156</v>
      </c>
      <c r="F198" s="201">
        <v>1243</v>
      </c>
      <c r="G198" s="132">
        <v>0.57653061224489799</v>
      </c>
      <c r="H198" s="201">
        <v>2150</v>
      </c>
      <c r="I198" s="201">
        <v>1326</v>
      </c>
      <c r="J198" s="132">
        <v>0.6167441860465116</v>
      </c>
      <c r="K198" s="201">
        <v>2231</v>
      </c>
      <c r="L198" s="201">
        <v>1371</v>
      </c>
      <c r="M198" s="132">
        <v>0.61452263558942177</v>
      </c>
      <c r="N198" s="201">
        <v>2173</v>
      </c>
      <c r="O198" s="201">
        <v>1336</v>
      </c>
      <c r="P198" s="132">
        <v>0.61481822365393468</v>
      </c>
      <c r="Q198" s="201">
        <v>2031</v>
      </c>
      <c r="R198" s="201">
        <v>1263</v>
      </c>
      <c r="S198" s="132">
        <v>0.62186115214180204</v>
      </c>
      <c r="T198" s="201">
        <v>2251</v>
      </c>
      <c r="U198" s="201">
        <v>1274</v>
      </c>
      <c r="V198" s="132">
        <v>0.56597067969791204</v>
      </c>
      <c r="W198">
        <v>2145</v>
      </c>
      <c r="X198">
        <v>1130</v>
      </c>
      <c r="Y198">
        <v>0.52680652680652684</v>
      </c>
    </row>
    <row r="199" spans="1:25" x14ac:dyDescent="0.25">
      <c r="A199" s="38">
        <f>+COUNTIF($B$1:B199,ESTADISTICAS!B$9)</f>
        <v>0</v>
      </c>
      <c r="B199">
        <v>15</v>
      </c>
      <c r="C199" s="130">
        <v>15022</v>
      </c>
      <c r="D199" t="s">
        <v>2412</v>
      </c>
      <c r="E199" s="201">
        <v>23</v>
      </c>
      <c r="F199" s="201">
        <v>6</v>
      </c>
      <c r="G199" s="132">
        <v>0.2608695652173913</v>
      </c>
      <c r="H199" s="201">
        <v>26</v>
      </c>
      <c r="I199" s="201">
        <v>7</v>
      </c>
      <c r="J199" s="132">
        <v>0.26923076923076922</v>
      </c>
      <c r="K199" s="201">
        <v>27</v>
      </c>
      <c r="L199" s="201">
        <v>6</v>
      </c>
      <c r="M199" s="132">
        <v>0.22222222222222221</v>
      </c>
      <c r="N199" s="201">
        <v>15</v>
      </c>
      <c r="O199" s="201">
        <v>0</v>
      </c>
      <c r="P199" s="132">
        <v>0</v>
      </c>
      <c r="Q199" s="201">
        <v>19</v>
      </c>
      <c r="R199" s="201">
        <v>9</v>
      </c>
      <c r="S199" s="132">
        <v>0.47368421052631576</v>
      </c>
      <c r="T199" s="201">
        <v>19</v>
      </c>
      <c r="U199" s="201">
        <v>7</v>
      </c>
      <c r="V199" s="132">
        <v>0.36842105263157893</v>
      </c>
      <c r="W199">
        <v>14</v>
      </c>
      <c r="X199">
        <v>6</v>
      </c>
      <c r="Y199">
        <v>0.42857142857142855</v>
      </c>
    </row>
    <row r="200" spans="1:25" x14ac:dyDescent="0.25">
      <c r="A200" s="38">
        <f>+COUNTIF($B$1:B200,ESTADISTICAS!B$9)</f>
        <v>0</v>
      </c>
      <c r="B200">
        <v>15</v>
      </c>
      <c r="C200" s="130">
        <v>15047</v>
      </c>
      <c r="D200" t="s">
        <v>1407</v>
      </c>
      <c r="E200" s="201">
        <v>214</v>
      </c>
      <c r="F200" s="201">
        <v>65</v>
      </c>
      <c r="G200" s="132">
        <v>0.30373831775700932</v>
      </c>
      <c r="H200" s="201">
        <v>154</v>
      </c>
      <c r="I200" s="201">
        <v>55</v>
      </c>
      <c r="J200" s="132">
        <v>0.35714285714285715</v>
      </c>
      <c r="K200" s="201">
        <v>169</v>
      </c>
      <c r="L200" s="201">
        <v>59</v>
      </c>
      <c r="M200" s="132">
        <v>0.34911242603550297</v>
      </c>
      <c r="N200" s="201">
        <v>175</v>
      </c>
      <c r="O200" s="201">
        <v>54</v>
      </c>
      <c r="P200" s="132">
        <v>0.30857142857142855</v>
      </c>
      <c r="Q200" s="201">
        <v>164</v>
      </c>
      <c r="R200" s="201">
        <v>67</v>
      </c>
      <c r="S200" s="132">
        <v>0.40853658536585363</v>
      </c>
      <c r="T200" s="201">
        <v>191</v>
      </c>
      <c r="U200" s="201">
        <v>48</v>
      </c>
      <c r="V200" s="132">
        <v>0.2513089005235602</v>
      </c>
      <c r="W200">
        <v>210</v>
      </c>
      <c r="X200">
        <v>52</v>
      </c>
      <c r="Y200">
        <v>0.24761904761904763</v>
      </c>
    </row>
    <row r="201" spans="1:25" x14ac:dyDescent="0.25">
      <c r="A201" s="38">
        <f>+COUNTIF($B$1:B201,ESTADISTICAS!B$9)</f>
        <v>0</v>
      </c>
      <c r="B201">
        <v>15</v>
      </c>
      <c r="C201" s="130">
        <v>15051</v>
      </c>
      <c r="D201" t="s">
        <v>1408</v>
      </c>
      <c r="E201" s="201">
        <v>53</v>
      </c>
      <c r="F201" s="201">
        <v>20</v>
      </c>
      <c r="G201" s="132">
        <v>0.37735849056603776</v>
      </c>
      <c r="H201" s="201">
        <v>65</v>
      </c>
      <c r="I201" s="201">
        <v>19</v>
      </c>
      <c r="J201" s="132">
        <v>0.29230769230769232</v>
      </c>
      <c r="K201" s="201">
        <v>56</v>
      </c>
      <c r="L201" s="201">
        <v>24</v>
      </c>
      <c r="M201" s="132">
        <v>0.42857142857142855</v>
      </c>
      <c r="N201" s="201">
        <v>98</v>
      </c>
      <c r="O201" s="201">
        <v>31</v>
      </c>
      <c r="P201" s="132">
        <v>0.31632653061224492</v>
      </c>
      <c r="Q201" s="201">
        <v>52</v>
      </c>
      <c r="R201" s="201">
        <v>22</v>
      </c>
      <c r="S201" s="132">
        <v>0.42307692307692307</v>
      </c>
      <c r="T201" s="201">
        <v>101</v>
      </c>
      <c r="U201" s="201">
        <v>27</v>
      </c>
      <c r="V201" s="132">
        <v>0.26732673267326734</v>
      </c>
      <c r="W201">
        <v>58</v>
      </c>
      <c r="X201">
        <v>18</v>
      </c>
      <c r="Y201">
        <v>0.31034482758620691</v>
      </c>
    </row>
    <row r="202" spans="1:25" x14ac:dyDescent="0.25">
      <c r="A202" s="38">
        <f>+COUNTIF($B$1:B202,ESTADISTICAS!B$9)</f>
        <v>0</v>
      </c>
      <c r="B202">
        <v>15</v>
      </c>
      <c r="C202" s="130">
        <v>15087</v>
      </c>
      <c r="D202" t="s">
        <v>1409</v>
      </c>
      <c r="E202" s="201">
        <v>144</v>
      </c>
      <c r="F202" s="201">
        <v>64</v>
      </c>
      <c r="G202" s="132">
        <v>0.44444444444444442</v>
      </c>
      <c r="H202" s="201">
        <v>116</v>
      </c>
      <c r="I202" s="201">
        <v>47</v>
      </c>
      <c r="J202" s="132">
        <v>0.40517241379310343</v>
      </c>
      <c r="K202" s="201">
        <v>127</v>
      </c>
      <c r="L202" s="201">
        <v>39</v>
      </c>
      <c r="M202" s="132">
        <v>0.30708661417322836</v>
      </c>
      <c r="N202" s="201">
        <v>132</v>
      </c>
      <c r="O202" s="201">
        <v>50</v>
      </c>
      <c r="P202" s="132">
        <v>0.37878787878787878</v>
      </c>
      <c r="Q202" s="201">
        <v>133</v>
      </c>
      <c r="R202" s="201">
        <v>54</v>
      </c>
      <c r="S202" s="132">
        <v>0.40601503759398494</v>
      </c>
      <c r="T202" s="201">
        <v>126</v>
      </c>
      <c r="U202" s="201">
        <v>44</v>
      </c>
      <c r="V202" s="132">
        <v>0.34920634920634919</v>
      </c>
      <c r="W202">
        <v>104</v>
      </c>
      <c r="X202">
        <v>31</v>
      </c>
      <c r="Y202">
        <v>0.29807692307692307</v>
      </c>
    </row>
    <row r="203" spans="1:25" x14ac:dyDescent="0.25">
      <c r="A203" s="38">
        <f>+COUNTIF($B$1:B203,ESTADISTICAS!B$9)</f>
        <v>0</v>
      </c>
      <c r="B203">
        <v>15</v>
      </c>
      <c r="C203" s="130">
        <v>15090</v>
      </c>
      <c r="D203" t="s">
        <v>1410</v>
      </c>
      <c r="E203" s="201">
        <v>19</v>
      </c>
      <c r="F203" s="201">
        <v>7</v>
      </c>
      <c r="G203" s="132">
        <v>0.36842105263157893</v>
      </c>
      <c r="H203" s="201">
        <v>8</v>
      </c>
      <c r="I203" s="201">
        <v>4</v>
      </c>
      <c r="J203" s="132">
        <v>0.5</v>
      </c>
      <c r="K203" s="201">
        <v>26</v>
      </c>
      <c r="L203" s="201">
        <v>13</v>
      </c>
      <c r="M203" s="132">
        <v>0.5</v>
      </c>
      <c r="N203" s="201">
        <v>20</v>
      </c>
      <c r="O203" s="201">
        <v>7</v>
      </c>
      <c r="P203" s="132">
        <v>0.35</v>
      </c>
      <c r="Q203" s="201">
        <v>27</v>
      </c>
      <c r="R203" s="201">
        <v>12</v>
      </c>
      <c r="S203" s="132">
        <v>0.44444444444444442</v>
      </c>
      <c r="T203" s="201">
        <v>23</v>
      </c>
      <c r="U203" s="201">
        <v>7</v>
      </c>
      <c r="V203" s="132">
        <v>0.30434782608695654</v>
      </c>
      <c r="W203">
        <v>22</v>
      </c>
      <c r="X203">
        <v>7</v>
      </c>
      <c r="Y203">
        <v>0.31818181818181818</v>
      </c>
    </row>
    <row r="204" spans="1:25" x14ac:dyDescent="0.25">
      <c r="A204" s="38">
        <f>+COUNTIF($B$1:B204,ESTADISTICAS!B$9)</f>
        <v>0</v>
      </c>
      <c r="B204">
        <v>15</v>
      </c>
      <c r="C204" s="130">
        <v>15092</v>
      </c>
      <c r="D204" t="s">
        <v>1411</v>
      </c>
      <c r="E204" s="201">
        <v>36</v>
      </c>
      <c r="F204" s="201">
        <v>13</v>
      </c>
      <c r="G204" s="132">
        <v>0.3611111111111111</v>
      </c>
      <c r="H204" s="201">
        <v>39</v>
      </c>
      <c r="I204" s="201">
        <v>13</v>
      </c>
      <c r="J204" s="132">
        <v>0.33333333333333331</v>
      </c>
      <c r="K204" s="201">
        <v>32</v>
      </c>
      <c r="L204" s="201">
        <v>10</v>
      </c>
      <c r="M204" s="132">
        <v>0.3125</v>
      </c>
      <c r="N204" s="201">
        <v>24</v>
      </c>
      <c r="O204" s="201">
        <v>8</v>
      </c>
      <c r="P204" s="132">
        <v>0.33333333333333331</v>
      </c>
      <c r="Q204" s="201">
        <v>19</v>
      </c>
      <c r="R204" s="201">
        <v>7</v>
      </c>
      <c r="S204" s="132">
        <v>0.36842105263157893</v>
      </c>
      <c r="T204" s="201">
        <v>26</v>
      </c>
      <c r="U204" s="201">
        <v>12</v>
      </c>
      <c r="V204" s="132">
        <v>0.46153846153846156</v>
      </c>
      <c r="W204">
        <v>12</v>
      </c>
      <c r="X204">
        <v>3</v>
      </c>
      <c r="Y204">
        <v>0.25</v>
      </c>
    </row>
    <row r="205" spans="1:25" x14ac:dyDescent="0.25">
      <c r="A205" s="38">
        <f>+COUNTIF($B$1:B205,ESTADISTICAS!B$9)</f>
        <v>0</v>
      </c>
      <c r="B205">
        <v>15</v>
      </c>
      <c r="C205" s="130">
        <v>15097</v>
      </c>
      <c r="D205" t="s">
        <v>1412</v>
      </c>
      <c r="E205" s="201">
        <v>80</v>
      </c>
      <c r="F205" s="201">
        <v>22</v>
      </c>
      <c r="G205" s="132">
        <v>0.27500000000000002</v>
      </c>
      <c r="H205" s="201">
        <v>86</v>
      </c>
      <c r="I205" s="201">
        <v>27</v>
      </c>
      <c r="J205" s="132">
        <v>0.31395348837209303</v>
      </c>
      <c r="K205" s="201">
        <v>68</v>
      </c>
      <c r="L205" s="201">
        <v>21</v>
      </c>
      <c r="M205" s="132">
        <v>0.30882352941176472</v>
      </c>
      <c r="N205" s="201">
        <v>86</v>
      </c>
      <c r="O205" s="201">
        <v>32</v>
      </c>
      <c r="P205" s="132">
        <v>0.37209302325581395</v>
      </c>
      <c r="Q205" s="201">
        <v>65</v>
      </c>
      <c r="R205" s="201">
        <v>27</v>
      </c>
      <c r="S205" s="132">
        <v>0.41538461538461541</v>
      </c>
      <c r="T205" s="201">
        <v>70</v>
      </c>
      <c r="U205" s="201">
        <v>29</v>
      </c>
      <c r="V205" s="132">
        <v>0.41428571428571431</v>
      </c>
      <c r="W205">
        <v>70</v>
      </c>
      <c r="X205">
        <v>28</v>
      </c>
      <c r="Y205">
        <v>0.4</v>
      </c>
    </row>
    <row r="206" spans="1:25" x14ac:dyDescent="0.25">
      <c r="A206" s="38">
        <f>+COUNTIF($B$1:B206,ESTADISTICAS!B$9)</f>
        <v>0</v>
      </c>
      <c r="B206">
        <v>15</v>
      </c>
      <c r="C206" s="130">
        <v>15104</v>
      </c>
      <c r="D206" t="s">
        <v>1413</v>
      </c>
      <c r="E206" s="201">
        <v>44</v>
      </c>
      <c r="F206" s="201">
        <v>13</v>
      </c>
      <c r="G206" s="132">
        <v>0.29545454545454547</v>
      </c>
      <c r="H206" s="201">
        <v>51</v>
      </c>
      <c r="I206" s="201">
        <v>3</v>
      </c>
      <c r="J206" s="132">
        <v>5.8823529411764705E-2</v>
      </c>
      <c r="K206" s="201">
        <v>49</v>
      </c>
      <c r="L206" s="201">
        <v>21</v>
      </c>
      <c r="M206" s="132">
        <v>0.42857142857142855</v>
      </c>
      <c r="N206" s="201">
        <v>57</v>
      </c>
      <c r="O206" s="201">
        <v>15</v>
      </c>
      <c r="P206" s="132">
        <v>0.26315789473684209</v>
      </c>
      <c r="Q206" s="201">
        <v>47</v>
      </c>
      <c r="R206" s="201">
        <v>14</v>
      </c>
      <c r="S206" s="132">
        <v>0.2978723404255319</v>
      </c>
      <c r="T206" s="201">
        <v>63</v>
      </c>
      <c r="U206" s="201">
        <v>19</v>
      </c>
      <c r="V206" s="132">
        <v>0.30158730158730157</v>
      </c>
      <c r="W206">
        <v>50</v>
      </c>
      <c r="X206">
        <v>14</v>
      </c>
      <c r="Y206">
        <v>0.28000000000000003</v>
      </c>
    </row>
    <row r="207" spans="1:25" x14ac:dyDescent="0.25">
      <c r="A207" s="38">
        <f>+COUNTIF($B$1:B207,ESTADISTICAS!B$9)</f>
        <v>0</v>
      </c>
      <c r="B207">
        <v>15</v>
      </c>
      <c r="C207" s="130">
        <v>15106</v>
      </c>
      <c r="D207" t="s">
        <v>1251</v>
      </c>
      <c r="E207" s="201">
        <v>32</v>
      </c>
      <c r="F207" s="201">
        <v>7</v>
      </c>
      <c r="G207" s="132">
        <v>0.21875</v>
      </c>
      <c r="H207" s="201">
        <v>35</v>
      </c>
      <c r="I207" s="201">
        <v>9</v>
      </c>
      <c r="J207" s="132">
        <v>0.25714285714285712</v>
      </c>
      <c r="K207" s="201">
        <v>29</v>
      </c>
      <c r="L207" s="201">
        <v>7</v>
      </c>
      <c r="M207" s="132">
        <v>0.2413793103448276</v>
      </c>
      <c r="N207" s="201">
        <v>21</v>
      </c>
      <c r="O207" s="201">
        <v>8</v>
      </c>
      <c r="P207" s="132">
        <v>0.38095238095238093</v>
      </c>
      <c r="Q207" s="201">
        <v>31</v>
      </c>
      <c r="R207" s="201">
        <v>9</v>
      </c>
      <c r="S207" s="132">
        <v>0.29032258064516131</v>
      </c>
      <c r="T207" s="201">
        <v>18</v>
      </c>
      <c r="U207" s="201">
        <v>1</v>
      </c>
      <c r="V207" s="132">
        <v>5.5555555555555552E-2</v>
      </c>
      <c r="W207">
        <v>17</v>
      </c>
      <c r="X207">
        <v>5</v>
      </c>
      <c r="Y207">
        <v>0.29411764705882354</v>
      </c>
    </row>
    <row r="208" spans="1:25" x14ac:dyDescent="0.25">
      <c r="A208" s="38">
        <f>+COUNTIF($B$1:B208,ESTADISTICAS!B$9)</f>
        <v>0</v>
      </c>
      <c r="B208">
        <v>15</v>
      </c>
      <c r="C208" s="130">
        <v>15109</v>
      </c>
      <c r="D208" t="s">
        <v>1414</v>
      </c>
      <c r="E208" s="201">
        <v>77</v>
      </c>
      <c r="F208" s="201">
        <v>17</v>
      </c>
      <c r="G208" s="132">
        <v>0.22077922077922077</v>
      </c>
      <c r="H208" s="201">
        <v>65</v>
      </c>
      <c r="I208" s="201">
        <v>17</v>
      </c>
      <c r="J208" s="132">
        <v>0.26153846153846155</v>
      </c>
      <c r="K208" s="201">
        <v>60</v>
      </c>
      <c r="L208" s="201">
        <v>11</v>
      </c>
      <c r="M208" s="132">
        <v>0.18333333333333332</v>
      </c>
      <c r="N208" s="201">
        <v>59</v>
      </c>
      <c r="O208" s="201">
        <v>14</v>
      </c>
      <c r="P208" s="132">
        <v>0.23728813559322035</v>
      </c>
      <c r="Q208" s="201">
        <v>76</v>
      </c>
      <c r="R208" s="201">
        <v>30</v>
      </c>
      <c r="S208" s="132">
        <v>0.39473684210526316</v>
      </c>
      <c r="T208" s="201">
        <v>79</v>
      </c>
      <c r="U208" s="201">
        <v>18</v>
      </c>
      <c r="V208" s="132">
        <v>0.22784810126582278</v>
      </c>
      <c r="W208">
        <v>54</v>
      </c>
      <c r="X208">
        <v>19</v>
      </c>
      <c r="Y208">
        <v>0.35185185185185186</v>
      </c>
    </row>
    <row r="209" spans="1:25" x14ac:dyDescent="0.25">
      <c r="A209" s="38">
        <f>+COUNTIF($B$1:B209,ESTADISTICAS!B$9)</f>
        <v>0</v>
      </c>
      <c r="B209">
        <v>15</v>
      </c>
      <c r="C209" s="130">
        <v>15114</v>
      </c>
      <c r="D209" t="s">
        <v>1415</v>
      </c>
      <c r="E209" s="201"/>
      <c r="F209" s="201"/>
      <c r="G209" s="132" t="s">
        <v>2510</v>
      </c>
      <c r="H209" s="201"/>
      <c r="I209" s="201"/>
      <c r="J209" s="132" t="s">
        <v>2510</v>
      </c>
      <c r="K209" s="201">
        <v>5</v>
      </c>
      <c r="L209" s="201">
        <v>3</v>
      </c>
      <c r="M209" s="132">
        <v>0.6</v>
      </c>
      <c r="N209" s="201">
        <v>7</v>
      </c>
      <c r="O209" s="201">
        <v>3</v>
      </c>
      <c r="P209" s="132">
        <v>0.42857142857142855</v>
      </c>
      <c r="Q209" s="201">
        <v>6</v>
      </c>
      <c r="R209" s="201">
        <v>4</v>
      </c>
      <c r="S209" s="132">
        <v>0.66666666666666663</v>
      </c>
      <c r="T209" s="201">
        <v>6</v>
      </c>
      <c r="U209" s="201">
        <v>4</v>
      </c>
      <c r="V209" s="132">
        <v>0.66666666666666663</v>
      </c>
      <c r="W209">
        <v>4</v>
      </c>
      <c r="X209">
        <v>1</v>
      </c>
      <c r="Y209">
        <v>0.25</v>
      </c>
    </row>
    <row r="210" spans="1:25" x14ac:dyDescent="0.25">
      <c r="A210" s="38">
        <f>+COUNTIF($B$1:B210,ESTADISTICAS!B$9)</f>
        <v>0</v>
      </c>
      <c r="B210">
        <v>15</v>
      </c>
      <c r="C210" s="130">
        <v>15131</v>
      </c>
      <c r="D210" t="s">
        <v>1255</v>
      </c>
      <c r="E210" s="201">
        <v>46</v>
      </c>
      <c r="F210" s="201">
        <v>8</v>
      </c>
      <c r="G210" s="132">
        <v>0.17391304347826086</v>
      </c>
      <c r="H210" s="201">
        <v>43</v>
      </c>
      <c r="I210" s="201">
        <v>12</v>
      </c>
      <c r="J210" s="132">
        <v>0.27906976744186046</v>
      </c>
      <c r="K210" s="201">
        <v>54</v>
      </c>
      <c r="L210" s="201">
        <v>13</v>
      </c>
      <c r="M210" s="132">
        <v>0.24074074074074073</v>
      </c>
      <c r="N210" s="201">
        <v>50</v>
      </c>
      <c r="O210" s="201">
        <v>16</v>
      </c>
      <c r="P210" s="132">
        <v>0.32</v>
      </c>
      <c r="Q210" s="201">
        <v>32</v>
      </c>
      <c r="R210" s="201">
        <v>8</v>
      </c>
      <c r="S210" s="132">
        <v>0.25</v>
      </c>
      <c r="T210" s="201">
        <v>37</v>
      </c>
      <c r="U210" s="201">
        <v>8</v>
      </c>
      <c r="V210" s="132">
        <v>0.21621621621621623</v>
      </c>
      <c r="W210">
        <v>44</v>
      </c>
      <c r="X210">
        <v>8</v>
      </c>
      <c r="Y210">
        <v>0.18181818181818182</v>
      </c>
    </row>
    <row r="211" spans="1:25" x14ac:dyDescent="0.25">
      <c r="A211" s="38">
        <f>+COUNTIF($B$1:B211,ESTADISTICAS!B$9)</f>
        <v>0</v>
      </c>
      <c r="B211">
        <v>15</v>
      </c>
      <c r="C211" s="130">
        <v>15135</v>
      </c>
      <c r="D211" t="s">
        <v>1416</v>
      </c>
      <c r="E211" s="201">
        <v>22</v>
      </c>
      <c r="F211" s="201">
        <v>9</v>
      </c>
      <c r="G211" s="132">
        <v>0.40909090909090912</v>
      </c>
      <c r="H211" s="201">
        <v>23</v>
      </c>
      <c r="I211" s="201">
        <v>8</v>
      </c>
      <c r="J211" s="132">
        <v>0.34782608695652173</v>
      </c>
      <c r="K211" s="201">
        <v>20</v>
      </c>
      <c r="L211" s="201">
        <v>7</v>
      </c>
      <c r="M211" s="132">
        <v>0.35</v>
      </c>
      <c r="N211" s="201">
        <v>31</v>
      </c>
      <c r="O211" s="201">
        <v>4</v>
      </c>
      <c r="P211" s="132">
        <v>0.12903225806451613</v>
      </c>
      <c r="Q211" s="201">
        <v>36</v>
      </c>
      <c r="R211" s="201">
        <v>11</v>
      </c>
      <c r="S211" s="132">
        <v>0.30555555555555558</v>
      </c>
      <c r="T211" s="201">
        <v>31</v>
      </c>
      <c r="U211" s="201">
        <v>8</v>
      </c>
      <c r="V211" s="132">
        <v>0.25806451612903225</v>
      </c>
      <c r="W211">
        <v>25</v>
      </c>
      <c r="X211">
        <v>8</v>
      </c>
      <c r="Y211">
        <v>0.32</v>
      </c>
    </row>
    <row r="212" spans="1:25" x14ac:dyDescent="0.25">
      <c r="A212" s="38">
        <f>+COUNTIF($B$1:B212,ESTADISTICAS!B$9)</f>
        <v>0</v>
      </c>
      <c r="B212">
        <v>15</v>
      </c>
      <c r="C212" s="130">
        <v>15162</v>
      </c>
      <c r="D212" t="s">
        <v>1417</v>
      </c>
      <c r="E212" s="201">
        <v>59</v>
      </c>
      <c r="F212" s="201">
        <v>26</v>
      </c>
      <c r="G212" s="132">
        <v>0.44067796610169491</v>
      </c>
      <c r="H212" s="201">
        <v>49</v>
      </c>
      <c r="I212" s="201">
        <v>19</v>
      </c>
      <c r="J212" s="132">
        <v>0.38775510204081631</v>
      </c>
      <c r="K212" s="201">
        <v>47</v>
      </c>
      <c r="L212" s="201">
        <v>28</v>
      </c>
      <c r="M212" s="132">
        <v>0.5957446808510638</v>
      </c>
      <c r="N212" s="201">
        <v>56</v>
      </c>
      <c r="O212" s="201">
        <v>28</v>
      </c>
      <c r="P212" s="132">
        <v>0.5</v>
      </c>
      <c r="Q212" s="201">
        <v>44</v>
      </c>
      <c r="R212" s="201">
        <v>19</v>
      </c>
      <c r="S212" s="132">
        <v>0.43181818181818182</v>
      </c>
      <c r="T212" s="201">
        <v>43</v>
      </c>
      <c r="U212" s="201">
        <v>24</v>
      </c>
      <c r="V212" s="132">
        <v>0.55813953488372092</v>
      </c>
      <c r="W212">
        <v>41</v>
      </c>
      <c r="X212">
        <v>18</v>
      </c>
      <c r="Y212">
        <v>0.43902439024390244</v>
      </c>
    </row>
    <row r="213" spans="1:25" x14ac:dyDescent="0.25">
      <c r="A213" s="38">
        <f>+COUNTIF($B$1:B213,ESTADISTICAS!B$9)</f>
        <v>0</v>
      </c>
      <c r="B213">
        <v>15</v>
      </c>
      <c r="C213" s="130">
        <v>15172</v>
      </c>
      <c r="D213" t="s">
        <v>1418</v>
      </c>
      <c r="E213" s="201">
        <v>51</v>
      </c>
      <c r="F213" s="201">
        <v>17</v>
      </c>
      <c r="G213" s="132">
        <v>0.33333333333333331</v>
      </c>
      <c r="H213" s="201">
        <v>34</v>
      </c>
      <c r="I213" s="201">
        <v>10</v>
      </c>
      <c r="J213" s="132">
        <v>0.29411764705882354</v>
      </c>
      <c r="K213" s="201">
        <v>43</v>
      </c>
      <c r="L213" s="201">
        <v>8</v>
      </c>
      <c r="M213" s="132">
        <v>0.18604651162790697</v>
      </c>
      <c r="N213" s="201">
        <v>38</v>
      </c>
      <c r="O213" s="201">
        <v>10</v>
      </c>
      <c r="P213" s="132">
        <v>0.26315789473684209</v>
      </c>
      <c r="Q213" s="201">
        <v>40</v>
      </c>
      <c r="R213" s="201">
        <v>8</v>
      </c>
      <c r="S213" s="132">
        <v>0.2</v>
      </c>
      <c r="T213" s="201">
        <v>30</v>
      </c>
      <c r="U213" s="201">
        <v>6</v>
      </c>
      <c r="V213" s="132">
        <v>0.2</v>
      </c>
      <c r="W213">
        <v>26</v>
      </c>
      <c r="X213">
        <v>8</v>
      </c>
      <c r="Y213">
        <v>0.30769230769230771</v>
      </c>
    </row>
    <row r="214" spans="1:25" x14ac:dyDescent="0.25">
      <c r="A214" s="38">
        <f>+COUNTIF($B$1:B214,ESTADISTICAS!B$9)</f>
        <v>0</v>
      </c>
      <c r="B214">
        <v>15</v>
      </c>
      <c r="C214" s="130">
        <v>15176</v>
      </c>
      <c r="D214" t="s">
        <v>1419</v>
      </c>
      <c r="E214" s="201">
        <v>984</v>
      </c>
      <c r="F214" s="201">
        <v>369</v>
      </c>
      <c r="G214" s="132">
        <v>0.375</v>
      </c>
      <c r="H214" s="201">
        <v>913</v>
      </c>
      <c r="I214" s="201">
        <v>366</v>
      </c>
      <c r="J214" s="132">
        <v>0.4008762322015334</v>
      </c>
      <c r="K214" s="201">
        <v>925</v>
      </c>
      <c r="L214" s="201">
        <v>344</v>
      </c>
      <c r="M214" s="132">
        <v>0.37189189189189187</v>
      </c>
      <c r="N214" s="201">
        <v>970</v>
      </c>
      <c r="O214" s="201">
        <v>347</v>
      </c>
      <c r="P214" s="132">
        <v>0.3577319587628866</v>
      </c>
      <c r="Q214" s="201">
        <v>838</v>
      </c>
      <c r="R214" s="201">
        <v>319</v>
      </c>
      <c r="S214" s="132">
        <v>0.38066825775656327</v>
      </c>
      <c r="T214" s="201">
        <v>842</v>
      </c>
      <c r="U214" s="201">
        <v>316</v>
      </c>
      <c r="V214" s="132">
        <v>0.37529691211401423</v>
      </c>
      <c r="W214">
        <v>744</v>
      </c>
      <c r="X214">
        <v>288</v>
      </c>
      <c r="Y214">
        <v>0.38709677419354838</v>
      </c>
    </row>
    <row r="215" spans="1:25" x14ac:dyDescent="0.25">
      <c r="A215" s="38">
        <f>+COUNTIF($B$1:B215,ESTADISTICAS!B$9)</f>
        <v>0</v>
      </c>
      <c r="B215">
        <v>15</v>
      </c>
      <c r="C215" s="130">
        <v>15180</v>
      </c>
      <c r="D215" t="s">
        <v>1420</v>
      </c>
      <c r="E215" s="201">
        <v>56</v>
      </c>
      <c r="F215" s="201">
        <v>11</v>
      </c>
      <c r="G215" s="132">
        <v>0.19642857142857142</v>
      </c>
      <c r="H215" s="201">
        <v>32</v>
      </c>
      <c r="I215" s="201">
        <v>9</v>
      </c>
      <c r="J215" s="132">
        <v>0.28125</v>
      </c>
      <c r="K215" s="201">
        <v>46</v>
      </c>
      <c r="L215" s="201">
        <v>10</v>
      </c>
      <c r="M215" s="132">
        <v>0.21739130434782608</v>
      </c>
      <c r="N215" s="201">
        <v>47</v>
      </c>
      <c r="O215" s="201">
        <v>8</v>
      </c>
      <c r="P215" s="132">
        <v>0.1702127659574468</v>
      </c>
      <c r="Q215" s="201">
        <v>46</v>
      </c>
      <c r="R215" s="201">
        <v>16</v>
      </c>
      <c r="S215" s="132">
        <v>0.34782608695652173</v>
      </c>
      <c r="T215" s="201">
        <v>60</v>
      </c>
      <c r="U215" s="201">
        <v>14</v>
      </c>
      <c r="V215" s="132">
        <v>0.23333333333333334</v>
      </c>
      <c r="W215">
        <v>50</v>
      </c>
      <c r="X215">
        <v>14</v>
      </c>
      <c r="Y215">
        <v>0.28000000000000003</v>
      </c>
    </row>
    <row r="216" spans="1:25" x14ac:dyDescent="0.25">
      <c r="A216" s="38">
        <f>+COUNTIF($B$1:B216,ESTADISTICAS!B$9)</f>
        <v>0</v>
      </c>
      <c r="B216">
        <v>15</v>
      </c>
      <c r="C216" s="130">
        <v>15183</v>
      </c>
      <c r="D216" t="s">
        <v>1421</v>
      </c>
      <c r="E216" s="201">
        <v>129</v>
      </c>
      <c r="F216" s="201">
        <v>28</v>
      </c>
      <c r="G216" s="132">
        <v>0.21705426356589147</v>
      </c>
      <c r="H216" s="201">
        <v>123</v>
      </c>
      <c r="I216" s="201">
        <v>17</v>
      </c>
      <c r="J216" s="132">
        <v>0.13821138211382114</v>
      </c>
      <c r="K216" s="201">
        <v>125</v>
      </c>
      <c r="L216" s="201">
        <v>26</v>
      </c>
      <c r="M216" s="132">
        <v>0.20799999999999999</v>
      </c>
      <c r="N216" s="201">
        <v>130</v>
      </c>
      <c r="O216" s="201">
        <v>26</v>
      </c>
      <c r="P216" s="132">
        <v>0.2</v>
      </c>
      <c r="Q216" s="201">
        <v>144</v>
      </c>
      <c r="R216" s="201">
        <v>29</v>
      </c>
      <c r="S216" s="132">
        <v>0.2013888888888889</v>
      </c>
      <c r="T216" s="201">
        <v>114</v>
      </c>
      <c r="U216" s="201">
        <v>19</v>
      </c>
      <c r="V216" s="132">
        <v>0.16666666666666666</v>
      </c>
      <c r="W216">
        <v>111</v>
      </c>
      <c r="X216">
        <v>24</v>
      </c>
      <c r="Y216">
        <v>0.21621621621621623</v>
      </c>
    </row>
    <row r="217" spans="1:25" x14ac:dyDescent="0.25">
      <c r="A217" s="38">
        <f>+COUNTIF($B$1:B217,ESTADISTICAS!B$9)</f>
        <v>0</v>
      </c>
      <c r="B217">
        <v>15</v>
      </c>
      <c r="C217" s="130">
        <v>15185</v>
      </c>
      <c r="D217" t="s">
        <v>1422</v>
      </c>
      <c r="E217" s="201">
        <v>43</v>
      </c>
      <c r="F217" s="201">
        <v>6</v>
      </c>
      <c r="G217" s="132">
        <v>0.13953488372093023</v>
      </c>
      <c r="H217" s="201">
        <v>43</v>
      </c>
      <c r="I217" s="201">
        <v>10</v>
      </c>
      <c r="J217" s="132">
        <v>0.23255813953488372</v>
      </c>
      <c r="K217" s="201">
        <v>52</v>
      </c>
      <c r="L217" s="201">
        <v>15</v>
      </c>
      <c r="M217" s="132">
        <v>0.28846153846153844</v>
      </c>
      <c r="N217" s="201">
        <v>49</v>
      </c>
      <c r="O217" s="201">
        <v>12</v>
      </c>
      <c r="P217" s="132">
        <v>0.24489795918367346</v>
      </c>
      <c r="Q217" s="201">
        <v>46</v>
      </c>
      <c r="R217" s="201">
        <v>4</v>
      </c>
      <c r="S217" s="132">
        <v>8.6956521739130432E-2</v>
      </c>
      <c r="T217" s="201">
        <v>58</v>
      </c>
      <c r="U217" s="201">
        <v>11</v>
      </c>
      <c r="V217" s="132">
        <v>0.18965517241379309</v>
      </c>
      <c r="W217">
        <v>45</v>
      </c>
      <c r="X217">
        <v>8</v>
      </c>
      <c r="Y217">
        <v>0.17777777777777778</v>
      </c>
    </row>
    <row r="218" spans="1:25" x14ac:dyDescent="0.25">
      <c r="A218" s="38">
        <f>+COUNTIF($B$1:B218,ESTADISTICAS!B$9)</f>
        <v>0</v>
      </c>
      <c r="B218">
        <v>15</v>
      </c>
      <c r="C218" s="130">
        <v>15187</v>
      </c>
      <c r="D218" t="s">
        <v>1423</v>
      </c>
      <c r="E218" s="201">
        <v>32</v>
      </c>
      <c r="F218" s="201">
        <v>6</v>
      </c>
      <c r="G218" s="132">
        <v>0.1875</v>
      </c>
      <c r="H218" s="201">
        <v>21</v>
      </c>
      <c r="I218" s="201">
        <v>4</v>
      </c>
      <c r="J218" s="132">
        <v>0.19047619047619047</v>
      </c>
      <c r="K218" s="201">
        <v>21</v>
      </c>
      <c r="L218" s="201">
        <v>2</v>
      </c>
      <c r="M218" s="132">
        <v>9.5238095238095233E-2</v>
      </c>
      <c r="N218" s="201">
        <v>21</v>
      </c>
      <c r="O218" s="201">
        <v>6</v>
      </c>
      <c r="P218" s="132">
        <v>0.2857142857142857</v>
      </c>
      <c r="Q218" s="201">
        <v>41</v>
      </c>
      <c r="R218" s="201">
        <v>6</v>
      </c>
      <c r="S218" s="132">
        <v>0.14634146341463414</v>
      </c>
      <c r="T218" s="201">
        <v>20</v>
      </c>
      <c r="U218" s="201">
        <v>3</v>
      </c>
      <c r="V218" s="132">
        <v>0.15</v>
      </c>
      <c r="W218">
        <v>14</v>
      </c>
      <c r="X218">
        <v>4</v>
      </c>
      <c r="Y218">
        <v>0.2857142857142857</v>
      </c>
    </row>
    <row r="219" spans="1:25" x14ac:dyDescent="0.25">
      <c r="A219" s="38">
        <f>+COUNTIF($B$1:B219,ESTADISTICAS!B$9)</f>
        <v>0</v>
      </c>
      <c r="B219">
        <v>15</v>
      </c>
      <c r="C219" s="130">
        <v>15189</v>
      </c>
      <c r="D219" t="s">
        <v>1424</v>
      </c>
      <c r="E219" s="201">
        <v>73</v>
      </c>
      <c r="F219" s="201">
        <v>23</v>
      </c>
      <c r="G219" s="132">
        <v>0.31506849315068491</v>
      </c>
      <c r="H219" s="201">
        <v>57</v>
      </c>
      <c r="I219" s="201">
        <v>17</v>
      </c>
      <c r="J219" s="132">
        <v>0.2982456140350877</v>
      </c>
      <c r="K219" s="201">
        <v>65</v>
      </c>
      <c r="L219" s="201">
        <v>27</v>
      </c>
      <c r="M219" s="132">
        <v>0.41538461538461541</v>
      </c>
      <c r="N219" s="201">
        <v>68</v>
      </c>
      <c r="O219" s="201">
        <v>24</v>
      </c>
      <c r="P219" s="132">
        <v>0.35294117647058826</v>
      </c>
      <c r="Q219" s="201">
        <v>76</v>
      </c>
      <c r="R219" s="201">
        <v>22</v>
      </c>
      <c r="S219" s="132">
        <v>0.28947368421052633</v>
      </c>
      <c r="T219" s="201">
        <v>62</v>
      </c>
      <c r="U219" s="201">
        <v>12</v>
      </c>
      <c r="V219" s="132">
        <v>0.19354838709677419</v>
      </c>
      <c r="W219">
        <v>52</v>
      </c>
      <c r="X219">
        <v>8</v>
      </c>
      <c r="Y219">
        <v>0.15384615384615385</v>
      </c>
    </row>
    <row r="220" spans="1:25" x14ac:dyDescent="0.25">
      <c r="A220" s="38">
        <f>+COUNTIF($B$1:B220,ESTADISTICAS!B$9)</f>
        <v>0</v>
      </c>
      <c r="B220">
        <v>15</v>
      </c>
      <c r="C220" s="130">
        <v>15204</v>
      </c>
      <c r="D220" t="s">
        <v>1425</v>
      </c>
      <c r="E220" s="201">
        <v>130</v>
      </c>
      <c r="F220" s="201">
        <v>55</v>
      </c>
      <c r="G220" s="132">
        <v>0.42307692307692307</v>
      </c>
      <c r="H220" s="201">
        <v>128</v>
      </c>
      <c r="I220" s="201">
        <v>65</v>
      </c>
      <c r="J220" s="132">
        <v>0.5078125</v>
      </c>
      <c r="K220" s="201">
        <v>117</v>
      </c>
      <c r="L220" s="201">
        <v>54</v>
      </c>
      <c r="M220" s="132">
        <v>0.46153846153846156</v>
      </c>
      <c r="N220" s="201">
        <v>131</v>
      </c>
      <c r="O220" s="201">
        <v>69</v>
      </c>
      <c r="P220" s="132">
        <v>0.52671755725190839</v>
      </c>
      <c r="Q220" s="201">
        <v>103</v>
      </c>
      <c r="R220" s="201">
        <v>58</v>
      </c>
      <c r="S220" s="132">
        <v>0.56310679611650483</v>
      </c>
      <c r="T220" s="201">
        <v>113</v>
      </c>
      <c r="U220" s="201">
        <v>47</v>
      </c>
      <c r="V220" s="132">
        <v>0.41592920353982299</v>
      </c>
      <c r="W220">
        <v>94</v>
      </c>
      <c r="X220">
        <v>38</v>
      </c>
      <c r="Y220">
        <v>0.40425531914893614</v>
      </c>
    </row>
    <row r="221" spans="1:25" x14ac:dyDescent="0.25">
      <c r="A221" s="38">
        <f>+COUNTIF($B$1:B221,ESTADISTICAS!B$9)</f>
        <v>0</v>
      </c>
      <c r="B221">
        <v>15</v>
      </c>
      <c r="C221" s="130">
        <v>15212</v>
      </c>
      <c r="D221" t="s">
        <v>1426</v>
      </c>
      <c r="E221" s="201">
        <v>34</v>
      </c>
      <c r="F221" s="201">
        <v>6</v>
      </c>
      <c r="G221" s="132">
        <v>0.17647058823529413</v>
      </c>
      <c r="H221" s="201">
        <v>20</v>
      </c>
      <c r="I221" s="201">
        <v>4</v>
      </c>
      <c r="J221" s="132">
        <v>0.2</v>
      </c>
      <c r="K221" s="201">
        <v>35</v>
      </c>
      <c r="L221" s="201">
        <v>15</v>
      </c>
      <c r="M221" s="132">
        <v>0.42857142857142855</v>
      </c>
      <c r="N221" s="201">
        <v>44</v>
      </c>
      <c r="O221" s="201">
        <v>10</v>
      </c>
      <c r="P221" s="132">
        <v>0.22727272727272727</v>
      </c>
      <c r="Q221" s="201">
        <v>40</v>
      </c>
      <c r="R221" s="201">
        <v>12</v>
      </c>
      <c r="S221" s="132">
        <v>0.3</v>
      </c>
      <c r="T221" s="201">
        <v>44</v>
      </c>
      <c r="U221" s="201">
        <v>12</v>
      </c>
      <c r="V221" s="132">
        <v>0.27272727272727271</v>
      </c>
      <c r="W221">
        <v>32</v>
      </c>
      <c r="X221">
        <v>9</v>
      </c>
      <c r="Y221">
        <v>0.28125</v>
      </c>
    </row>
    <row r="222" spans="1:25" x14ac:dyDescent="0.25">
      <c r="A222" s="38">
        <f>+COUNTIF($B$1:B222,ESTADISTICAS!B$9)</f>
        <v>0</v>
      </c>
      <c r="B222">
        <v>15</v>
      </c>
      <c r="C222" s="130">
        <v>15215</v>
      </c>
      <c r="D222" t="s">
        <v>1427</v>
      </c>
      <c r="E222" s="201">
        <v>46</v>
      </c>
      <c r="F222" s="201">
        <v>19</v>
      </c>
      <c r="G222" s="132">
        <v>0.41304347826086957</v>
      </c>
      <c r="H222" s="201">
        <v>18</v>
      </c>
      <c r="I222" s="201">
        <v>10</v>
      </c>
      <c r="J222" s="132">
        <v>0.55555555555555558</v>
      </c>
      <c r="K222" s="201">
        <v>44</v>
      </c>
      <c r="L222" s="201">
        <v>17</v>
      </c>
      <c r="M222" s="132">
        <v>0.38636363636363635</v>
      </c>
      <c r="N222" s="201">
        <v>30</v>
      </c>
      <c r="O222" s="201">
        <v>16</v>
      </c>
      <c r="P222" s="132">
        <v>0.53333333333333333</v>
      </c>
      <c r="Q222" s="201">
        <v>29</v>
      </c>
      <c r="R222" s="201">
        <v>17</v>
      </c>
      <c r="S222" s="132">
        <v>0.58620689655172409</v>
      </c>
      <c r="T222" s="201">
        <v>26</v>
      </c>
      <c r="U222" s="201">
        <v>9</v>
      </c>
      <c r="V222" s="132">
        <v>0.34615384615384615</v>
      </c>
      <c r="W222">
        <v>18</v>
      </c>
      <c r="X222">
        <v>7</v>
      </c>
      <c r="Y222">
        <v>0.3888888888888889</v>
      </c>
    </row>
    <row r="223" spans="1:25" x14ac:dyDescent="0.25">
      <c r="A223" s="38">
        <f>+COUNTIF($B$1:B223,ESTADISTICAS!B$9)</f>
        <v>0</v>
      </c>
      <c r="B223">
        <v>15</v>
      </c>
      <c r="C223" s="130">
        <v>15218</v>
      </c>
      <c r="D223" t="s">
        <v>1428</v>
      </c>
      <c r="E223" s="201">
        <v>35</v>
      </c>
      <c r="F223" s="201">
        <v>8</v>
      </c>
      <c r="G223" s="132">
        <v>0.22857142857142856</v>
      </c>
      <c r="H223" s="201">
        <v>34</v>
      </c>
      <c r="I223" s="201">
        <v>8</v>
      </c>
      <c r="J223" s="132">
        <v>0.23529411764705882</v>
      </c>
      <c r="K223" s="201">
        <v>23</v>
      </c>
      <c r="L223" s="201">
        <v>2</v>
      </c>
      <c r="M223" s="132">
        <v>8.6956521739130432E-2</v>
      </c>
      <c r="N223" s="201">
        <v>25</v>
      </c>
      <c r="O223" s="201">
        <v>6</v>
      </c>
      <c r="P223" s="132">
        <v>0.24</v>
      </c>
      <c r="Q223" s="201">
        <v>35</v>
      </c>
      <c r="R223" s="201">
        <v>16</v>
      </c>
      <c r="S223" s="132">
        <v>0.45714285714285713</v>
      </c>
      <c r="T223" s="201">
        <v>33</v>
      </c>
      <c r="U223" s="201">
        <v>12</v>
      </c>
      <c r="V223" s="132">
        <v>0.36363636363636365</v>
      </c>
      <c r="W223">
        <v>40</v>
      </c>
      <c r="X223">
        <v>12</v>
      </c>
      <c r="Y223">
        <v>0.3</v>
      </c>
    </row>
    <row r="224" spans="1:25" x14ac:dyDescent="0.25">
      <c r="A224" s="38">
        <f>+COUNTIF($B$1:B224,ESTADISTICAS!B$9)</f>
        <v>0</v>
      </c>
      <c r="B224">
        <v>15</v>
      </c>
      <c r="C224" s="130">
        <v>15223</v>
      </c>
      <c r="D224" t="s">
        <v>1429</v>
      </c>
      <c r="E224" s="201">
        <v>45</v>
      </c>
      <c r="F224" s="201">
        <v>17</v>
      </c>
      <c r="G224" s="132">
        <v>0.37777777777777777</v>
      </c>
      <c r="H224" s="201">
        <v>53</v>
      </c>
      <c r="I224" s="201">
        <v>16</v>
      </c>
      <c r="J224" s="132">
        <v>0.30188679245283018</v>
      </c>
      <c r="K224" s="201">
        <v>53</v>
      </c>
      <c r="L224" s="201">
        <v>15</v>
      </c>
      <c r="M224" s="132">
        <v>0.28301886792452829</v>
      </c>
      <c r="N224" s="201">
        <v>47</v>
      </c>
      <c r="O224" s="201">
        <v>14</v>
      </c>
      <c r="P224" s="132">
        <v>0.2978723404255319</v>
      </c>
      <c r="Q224" s="201">
        <v>41</v>
      </c>
      <c r="R224" s="201">
        <v>12</v>
      </c>
      <c r="S224" s="132">
        <v>0.29268292682926828</v>
      </c>
      <c r="T224" s="201">
        <v>43</v>
      </c>
      <c r="U224" s="201">
        <v>17</v>
      </c>
      <c r="V224" s="132">
        <v>0.39534883720930231</v>
      </c>
      <c r="W224">
        <v>46</v>
      </c>
      <c r="X224">
        <v>12</v>
      </c>
      <c r="Y224">
        <v>0.2608695652173913</v>
      </c>
    </row>
    <row r="225" spans="1:25" x14ac:dyDescent="0.25">
      <c r="A225" s="38">
        <f>+COUNTIF($B$1:B225,ESTADISTICAS!B$9)</f>
        <v>0</v>
      </c>
      <c r="B225">
        <v>15</v>
      </c>
      <c r="C225" s="130">
        <v>15224</v>
      </c>
      <c r="D225" t="s">
        <v>1430</v>
      </c>
      <c r="E225" s="201">
        <v>79</v>
      </c>
      <c r="F225" s="201">
        <v>26</v>
      </c>
      <c r="G225" s="132">
        <v>0.32911392405063289</v>
      </c>
      <c r="H225" s="201">
        <v>56</v>
      </c>
      <c r="I225" s="201">
        <v>24</v>
      </c>
      <c r="J225" s="132">
        <v>0.42857142857142855</v>
      </c>
      <c r="K225" s="201">
        <v>58</v>
      </c>
      <c r="L225" s="201">
        <v>21</v>
      </c>
      <c r="M225" s="132">
        <v>0.36206896551724138</v>
      </c>
      <c r="N225" s="201">
        <v>71</v>
      </c>
      <c r="O225" s="201">
        <v>22</v>
      </c>
      <c r="P225" s="132">
        <v>0.30985915492957744</v>
      </c>
      <c r="Q225" s="201">
        <v>54</v>
      </c>
      <c r="R225" s="201">
        <v>29</v>
      </c>
      <c r="S225" s="132">
        <v>0.53703703703703709</v>
      </c>
      <c r="T225" s="201">
        <v>66</v>
      </c>
      <c r="U225" s="201">
        <v>23</v>
      </c>
      <c r="V225" s="132">
        <v>0.34848484848484851</v>
      </c>
      <c r="W225">
        <v>56</v>
      </c>
      <c r="X225">
        <v>18</v>
      </c>
      <c r="Y225">
        <v>0.32142857142857145</v>
      </c>
    </row>
    <row r="226" spans="1:25" x14ac:dyDescent="0.25">
      <c r="A226" s="38">
        <f>+COUNTIF($B$1:B226,ESTADISTICAS!B$9)</f>
        <v>0</v>
      </c>
      <c r="B226">
        <v>15</v>
      </c>
      <c r="C226" s="130">
        <v>15226</v>
      </c>
      <c r="D226" t="s">
        <v>1431</v>
      </c>
      <c r="E226" s="201">
        <v>22</v>
      </c>
      <c r="F226" s="201">
        <v>6</v>
      </c>
      <c r="G226" s="132">
        <v>0.27272727272727271</v>
      </c>
      <c r="H226" s="201">
        <v>31</v>
      </c>
      <c r="I226" s="201">
        <v>14</v>
      </c>
      <c r="J226" s="132">
        <v>0.45161290322580644</v>
      </c>
      <c r="K226" s="201">
        <v>19</v>
      </c>
      <c r="L226" s="201">
        <v>12</v>
      </c>
      <c r="M226" s="132">
        <v>0.63157894736842102</v>
      </c>
      <c r="N226" s="201">
        <v>15</v>
      </c>
      <c r="O226" s="201">
        <v>6</v>
      </c>
      <c r="P226" s="132">
        <v>0.4</v>
      </c>
      <c r="Q226" s="201">
        <v>20</v>
      </c>
      <c r="R226" s="201">
        <v>7</v>
      </c>
      <c r="S226" s="132">
        <v>0.35</v>
      </c>
      <c r="T226" s="201">
        <v>23</v>
      </c>
      <c r="U226" s="201">
        <v>14</v>
      </c>
      <c r="V226" s="132">
        <v>0.60869565217391308</v>
      </c>
      <c r="W226">
        <v>23</v>
      </c>
      <c r="X226">
        <v>9</v>
      </c>
      <c r="Y226">
        <v>0.39130434782608697</v>
      </c>
    </row>
    <row r="227" spans="1:25" x14ac:dyDescent="0.25">
      <c r="A227" s="38">
        <f>+COUNTIF($B$1:B227,ESTADISTICAS!B$9)</f>
        <v>0</v>
      </c>
      <c r="B227">
        <v>15</v>
      </c>
      <c r="C227" s="130">
        <v>15232</v>
      </c>
      <c r="D227" t="s">
        <v>1432</v>
      </c>
      <c r="E227" s="201">
        <v>76</v>
      </c>
      <c r="F227" s="201">
        <v>21</v>
      </c>
      <c r="G227" s="132">
        <v>0.27631578947368424</v>
      </c>
      <c r="H227" s="201">
        <v>60</v>
      </c>
      <c r="I227" s="201">
        <v>13</v>
      </c>
      <c r="J227" s="132">
        <v>0.21666666666666667</v>
      </c>
      <c r="K227" s="201">
        <v>54</v>
      </c>
      <c r="L227" s="201">
        <v>23</v>
      </c>
      <c r="M227" s="132">
        <v>0.42592592592592593</v>
      </c>
      <c r="N227" s="201">
        <v>44</v>
      </c>
      <c r="O227" s="201">
        <v>21</v>
      </c>
      <c r="P227" s="132">
        <v>0.47727272727272729</v>
      </c>
      <c r="Q227" s="201">
        <v>53</v>
      </c>
      <c r="R227" s="201">
        <v>20</v>
      </c>
      <c r="S227" s="132">
        <v>0.37735849056603776</v>
      </c>
      <c r="T227" s="201">
        <v>59</v>
      </c>
      <c r="U227" s="201">
        <v>19</v>
      </c>
      <c r="V227" s="132">
        <v>0.32203389830508472</v>
      </c>
      <c r="W227">
        <v>52</v>
      </c>
      <c r="X227">
        <v>16</v>
      </c>
      <c r="Y227">
        <v>0.30769230769230771</v>
      </c>
    </row>
    <row r="228" spans="1:25" x14ac:dyDescent="0.25">
      <c r="A228" s="38">
        <f>+COUNTIF($B$1:B228,ESTADISTICAS!B$9)</f>
        <v>0</v>
      </c>
      <c r="B228">
        <v>15</v>
      </c>
      <c r="C228" s="130">
        <v>15236</v>
      </c>
      <c r="D228" t="s">
        <v>1433</v>
      </c>
      <c r="E228" s="201">
        <v>26</v>
      </c>
      <c r="F228" s="201">
        <v>4</v>
      </c>
      <c r="G228" s="132">
        <v>0.15384615384615385</v>
      </c>
      <c r="H228" s="201">
        <v>49</v>
      </c>
      <c r="I228" s="201">
        <v>10</v>
      </c>
      <c r="J228" s="132">
        <v>0.20408163265306123</v>
      </c>
      <c r="K228" s="201">
        <v>26</v>
      </c>
      <c r="L228" s="201">
        <v>6</v>
      </c>
      <c r="M228" s="132">
        <v>0.23076923076923078</v>
      </c>
      <c r="N228" s="201">
        <v>31</v>
      </c>
      <c r="O228" s="201">
        <v>10</v>
      </c>
      <c r="P228" s="132">
        <v>0.32258064516129031</v>
      </c>
      <c r="Q228" s="201">
        <v>33</v>
      </c>
      <c r="R228" s="201">
        <v>6</v>
      </c>
      <c r="S228" s="132">
        <v>0.18181818181818182</v>
      </c>
      <c r="T228" s="201">
        <v>41</v>
      </c>
      <c r="U228" s="201">
        <v>11</v>
      </c>
      <c r="V228" s="132">
        <v>0.26829268292682928</v>
      </c>
      <c r="W228">
        <v>12</v>
      </c>
      <c r="X228">
        <v>2</v>
      </c>
      <c r="Y228">
        <v>0.16666666666666666</v>
      </c>
    </row>
    <row r="229" spans="1:25" x14ac:dyDescent="0.25">
      <c r="A229" s="38">
        <f>+COUNTIF($B$1:B229,ESTADISTICAS!B$9)</f>
        <v>0</v>
      </c>
      <c r="B229">
        <v>15</v>
      </c>
      <c r="C229" s="130">
        <v>15238</v>
      </c>
      <c r="D229" t="s">
        <v>1434</v>
      </c>
      <c r="E229" s="201">
        <v>1652</v>
      </c>
      <c r="F229" s="201">
        <v>940</v>
      </c>
      <c r="G229" s="132">
        <v>0.56900726392251821</v>
      </c>
      <c r="H229" s="201">
        <v>1633</v>
      </c>
      <c r="I229" s="201">
        <v>975</v>
      </c>
      <c r="J229" s="132">
        <v>0.59706062461726883</v>
      </c>
      <c r="K229" s="201">
        <v>1625</v>
      </c>
      <c r="L229" s="201">
        <v>948</v>
      </c>
      <c r="M229" s="132">
        <v>0.58338461538461539</v>
      </c>
      <c r="N229" s="201">
        <v>1699</v>
      </c>
      <c r="O229" s="201">
        <v>956</v>
      </c>
      <c r="P229" s="132">
        <v>0.5626839317245439</v>
      </c>
      <c r="Q229" s="201">
        <v>1591</v>
      </c>
      <c r="R229" s="201">
        <v>901</v>
      </c>
      <c r="S229" s="132">
        <v>0.56631049654305465</v>
      </c>
      <c r="T229" s="201">
        <v>1689</v>
      </c>
      <c r="U229" s="201">
        <v>952</v>
      </c>
      <c r="V229" s="132">
        <v>0.5636471284783896</v>
      </c>
      <c r="W229">
        <v>1570</v>
      </c>
      <c r="X229">
        <v>813</v>
      </c>
      <c r="Y229">
        <v>0.51783439490445859</v>
      </c>
    </row>
    <row r="230" spans="1:25" x14ac:dyDescent="0.25">
      <c r="A230" s="38">
        <f>+COUNTIF($B$1:B230,ESTADISTICAS!B$9)</f>
        <v>0</v>
      </c>
      <c r="B230">
        <v>15</v>
      </c>
      <c r="C230" s="130">
        <v>15244</v>
      </c>
      <c r="D230" t="s">
        <v>1435</v>
      </c>
      <c r="E230" s="201">
        <v>72</v>
      </c>
      <c r="F230" s="201">
        <v>22</v>
      </c>
      <c r="G230" s="132">
        <v>0.30555555555555558</v>
      </c>
      <c r="H230" s="201">
        <v>74</v>
      </c>
      <c r="I230" s="201">
        <v>25</v>
      </c>
      <c r="J230" s="132">
        <v>0.33783783783783783</v>
      </c>
      <c r="K230" s="201">
        <v>63</v>
      </c>
      <c r="L230" s="201">
        <v>17</v>
      </c>
      <c r="M230" s="132">
        <v>0.26984126984126983</v>
      </c>
      <c r="N230" s="201">
        <v>60</v>
      </c>
      <c r="O230" s="201">
        <v>10</v>
      </c>
      <c r="P230" s="132">
        <v>0.16666666666666666</v>
      </c>
      <c r="Q230" s="201">
        <v>57</v>
      </c>
      <c r="R230" s="201">
        <v>16</v>
      </c>
      <c r="S230" s="132">
        <v>0.2807017543859649</v>
      </c>
      <c r="T230" s="201">
        <v>51</v>
      </c>
      <c r="U230" s="201">
        <v>14</v>
      </c>
      <c r="V230" s="132">
        <v>0.27450980392156865</v>
      </c>
      <c r="W230">
        <v>50</v>
      </c>
      <c r="X230">
        <v>15</v>
      </c>
      <c r="Y230">
        <v>0.3</v>
      </c>
    </row>
    <row r="231" spans="1:25" x14ac:dyDescent="0.25">
      <c r="A231" s="38">
        <f>+COUNTIF($B$1:B231,ESTADISTICAS!B$9)</f>
        <v>0</v>
      </c>
      <c r="B231">
        <v>15</v>
      </c>
      <c r="C231" s="130">
        <v>15248</v>
      </c>
      <c r="D231" t="s">
        <v>1436</v>
      </c>
      <c r="E231" s="201">
        <v>51</v>
      </c>
      <c r="F231" s="201">
        <v>9</v>
      </c>
      <c r="G231" s="132">
        <v>0.17647058823529413</v>
      </c>
      <c r="H231" s="201">
        <v>43</v>
      </c>
      <c r="I231" s="201">
        <v>9</v>
      </c>
      <c r="J231" s="132">
        <v>0.20930232558139536</v>
      </c>
      <c r="K231" s="201">
        <v>42</v>
      </c>
      <c r="L231" s="201">
        <v>9</v>
      </c>
      <c r="M231" s="132">
        <v>0.21428571428571427</v>
      </c>
      <c r="N231" s="201">
        <v>39</v>
      </c>
      <c r="O231" s="201">
        <v>9</v>
      </c>
      <c r="P231" s="132">
        <v>0.23076923076923078</v>
      </c>
      <c r="Q231" s="201">
        <v>45</v>
      </c>
      <c r="R231" s="201">
        <v>16</v>
      </c>
      <c r="S231" s="132">
        <v>0.35555555555555557</v>
      </c>
      <c r="T231" s="201">
        <v>47</v>
      </c>
      <c r="U231" s="201">
        <v>8</v>
      </c>
      <c r="V231" s="132">
        <v>0.1702127659574468</v>
      </c>
      <c r="W231">
        <v>34</v>
      </c>
      <c r="X231">
        <v>12</v>
      </c>
      <c r="Y231">
        <v>0.35294117647058826</v>
      </c>
    </row>
    <row r="232" spans="1:25" x14ac:dyDescent="0.25">
      <c r="A232" s="38">
        <f>+COUNTIF($B$1:B232,ESTADISTICAS!B$9)</f>
        <v>0</v>
      </c>
      <c r="B232">
        <v>15</v>
      </c>
      <c r="C232" s="130">
        <v>15272</v>
      </c>
      <c r="D232" t="s">
        <v>1437</v>
      </c>
      <c r="E232" s="201">
        <v>66</v>
      </c>
      <c r="F232" s="201">
        <v>23</v>
      </c>
      <c r="G232" s="132">
        <v>0.34848484848484851</v>
      </c>
      <c r="H232" s="201">
        <v>64</v>
      </c>
      <c r="I232" s="201">
        <v>27</v>
      </c>
      <c r="J232" s="132">
        <v>0.421875</v>
      </c>
      <c r="K232" s="201">
        <v>59</v>
      </c>
      <c r="L232" s="201">
        <v>29</v>
      </c>
      <c r="M232" s="132">
        <v>0.49152542372881358</v>
      </c>
      <c r="N232" s="201">
        <v>83</v>
      </c>
      <c r="O232" s="201">
        <v>41</v>
      </c>
      <c r="P232" s="132">
        <v>0.49397590361445781</v>
      </c>
      <c r="Q232" s="201">
        <v>58</v>
      </c>
      <c r="R232" s="201">
        <v>29</v>
      </c>
      <c r="S232" s="132">
        <v>0.5</v>
      </c>
      <c r="T232" s="201">
        <v>40</v>
      </c>
      <c r="U232" s="201">
        <v>10</v>
      </c>
      <c r="V232" s="132">
        <v>0.25</v>
      </c>
      <c r="W232">
        <v>59</v>
      </c>
      <c r="X232">
        <v>24</v>
      </c>
      <c r="Y232">
        <v>0.40677966101694918</v>
      </c>
    </row>
    <row r="233" spans="1:25" x14ac:dyDescent="0.25">
      <c r="A233" s="38">
        <f>+COUNTIF($B$1:B233,ESTADISTICAS!B$9)</f>
        <v>0</v>
      </c>
      <c r="B233">
        <v>15</v>
      </c>
      <c r="C233" s="130">
        <v>15276</v>
      </c>
      <c r="D233" t="s">
        <v>1438</v>
      </c>
      <c r="E233" s="201">
        <v>54</v>
      </c>
      <c r="F233" s="201">
        <v>18</v>
      </c>
      <c r="G233" s="132">
        <v>0.33333333333333331</v>
      </c>
      <c r="H233" s="201">
        <v>41</v>
      </c>
      <c r="I233" s="201">
        <v>19</v>
      </c>
      <c r="J233" s="132">
        <v>0.46341463414634149</v>
      </c>
      <c r="K233" s="201">
        <v>39</v>
      </c>
      <c r="L233" s="201">
        <v>18</v>
      </c>
      <c r="M233" s="132">
        <v>0.46153846153846156</v>
      </c>
      <c r="N233" s="201">
        <v>45</v>
      </c>
      <c r="O233" s="201">
        <v>20</v>
      </c>
      <c r="P233" s="132">
        <v>0.44444444444444442</v>
      </c>
      <c r="Q233" s="201">
        <v>56</v>
      </c>
      <c r="R233" s="201">
        <v>26</v>
      </c>
      <c r="S233" s="132">
        <v>0.4642857142857143</v>
      </c>
      <c r="T233" s="201">
        <v>42</v>
      </c>
      <c r="U233" s="201">
        <v>13</v>
      </c>
      <c r="V233" s="132">
        <v>0.30952380952380953</v>
      </c>
      <c r="W233">
        <v>36</v>
      </c>
      <c r="X233">
        <v>15</v>
      </c>
      <c r="Y233">
        <v>0.41666666666666669</v>
      </c>
    </row>
    <row r="234" spans="1:25" x14ac:dyDescent="0.25">
      <c r="A234" s="38">
        <f>+COUNTIF($B$1:B234,ESTADISTICAS!B$9)</f>
        <v>0</v>
      </c>
      <c r="B234">
        <v>15</v>
      </c>
      <c r="C234" s="130">
        <v>15293</v>
      </c>
      <c r="D234" t="s">
        <v>1439</v>
      </c>
      <c r="E234" s="201">
        <v>44</v>
      </c>
      <c r="F234" s="201">
        <v>10</v>
      </c>
      <c r="G234" s="132">
        <v>0.22727272727272727</v>
      </c>
      <c r="H234" s="201">
        <v>40</v>
      </c>
      <c r="I234" s="201">
        <v>12</v>
      </c>
      <c r="J234" s="132">
        <v>0.3</v>
      </c>
      <c r="K234" s="201">
        <v>42</v>
      </c>
      <c r="L234" s="201">
        <v>7</v>
      </c>
      <c r="M234" s="132">
        <v>0.16666666666666666</v>
      </c>
      <c r="N234" s="201">
        <v>48</v>
      </c>
      <c r="O234" s="201">
        <v>8</v>
      </c>
      <c r="P234" s="132">
        <v>0.16666666666666666</v>
      </c>
      <c r="Q234" s="201">
        <v>49</v>
      </c>
      <c r="R234" s="201">
        <v>11</v>
      </c>
      <c r="S234" s="132">
        <v>0.22448979591836735</v>
      </c>
      <c r="T234" s="201">
        <v>44</v>
      </c>
      <c r="U234" s="201">
        <v>12</v>
      </c>
      <c r="V234" s="132">
        <v>0.27272727272727271</v>
      </c>
      <c r="W234">
        <v>47</v>
      </c>
      <c r="X234">
        <v>13</v>
      </c>
      <c r="Y234">
        <v>0.27659574468085107</v>
      </c>
    </row>
    <row r="235" spans="1:25" x14ac:dyDescent="0.25">
      <c r="A235" s="38">
        <f>+COUNTIF($B$1:B235,ESTADISTICAS!B$9)</f>
        <v>0</v>
      </c>
      <c r="B235">
        <v>15</v>
      </c>
      <c r="C235" s="130">
        <v>15296</v>
      </c>
      <c r="D235" t="s">
        <v>1440</v>
      </c>
      <c r="E235" s="201">
        <v>48</v>
      </c>
      <c r="F235" s="201">
        <v>17</v>
      </c>
      <c r="G235" s="132">
        <v>0.35416666666666669</v>
      </c>
      <c r="H235" s="201">
        <v>47</v>
      </c>
      <c r="I235" s="201">
        <v>20</v>
      </c>
      <c r="J235" s="132">
        <v>0.42553191489361702</v>
      </c>
      <c r="K235" s="201">
        <v>51</v>
      </c>
      <c r="L235" s="201">
        <v>24</v>
      </c>
      <c r="M235" s="132">
        <v>0.47058823529411764</v>
      </c>
      <c r="N235" s="201">
        <v>57</v>
      </c>
      <c r="O235" s="201">
        <v>22</v>
      </c>
      <c r="P235" s="132">
        <v>0.38596491228070173</v>
      </c>
      <c r="Q235" s="201">
        <v>56</v>
      </c>
      <c r="R235" s="201">
        <v>27</v>
      </c>
      <c r="S235" s="132">
        <v>0.48214285714285715</v>
      </c>
      <c r="T235" s="201">
        <v>50</v>
      </c>
      <c r="U235" s="201">
        <v>19</v>
      </c>
      <c r="V235" s="132">
        <v>0.38</v>
      </c>
      <c r="W235">
        <v>61</v>
      </c>
      <c r="X235">
        <v>15</v>
      </c>
      <c r="Y235">
        <v>0.24590163934426229</v>
      </c>
    </row>
    <row r="236" spans="1:25" x14ac:dyDescent="0.25">
      <c r="A236" s="38">
        <f>+COUNTIF($B$1:B236,ESTADISTICAS!B$9)</f>
        <v>0</v>
      </c>
      <c r="B236">
        <v>15</v>
      </c>
      <c r="C236" s="130">
        <v>15299</v>
      </c>
      <c r="D236" t="s">
        <v>1441</v>
      </c>
      <c r="E236" s="201">
        <v>199</v>
      </c>
      <c r="F236" s="201">
        <v>80</v>
      </c>
      <c r="G236" s="132">
        <v>0.4020100502512563</v>
      </c>
      <c r="H236" s="201">
        <v>205</v>
      </c>
      <c r="I236" s="201">
        <v>94</v>
      </c>
      <c r="J236" s="132">
        <v>0.45853658536585368</v>
      </c>
      <c r="K236" s="201">
        <v>216</v>
      </c>
      <c r="L236" s="201">
        <v>100</v>
      </c>
      <c r="M236" s="132">
        <v>0.46296296296296297</v>
      </c>
      <c r="N236" s="201">
        <v>229</v>
      </c>
      <c r="O236" s="201">
        <v>69</v>
      </c>
      <c r="P236" s="132">
        <v>0.30131004366812225</v>
      </c>
      <c r="Q236" s="201">
        <v>177</v>
      </c>
      <c r="R236" s="201">
        <v>75</v>
      </c>
      <c r="S236" s="132">
        <v>0.42372881355932202</v>
      </c>
      <c r="T236" s="201">
        <v>212</v>
      </c>
      <c r="U236" s="201">
        <v>69</v>
      </c>
      <c r="V236" s="132">
        <v>0.32547169811320753</v>
      </c>
      <c r="W236">
        <v>193</v>
      </c>
      <c r="X236">
        <v>93</v>
      </c>
      <c r="Y236">
        <v>0.48186528497409326</v>
      </c>
    </row>
    <row r="237" spans="1:25" x14ac:dyDescent="0.25">
      <c r="A237" s="38">
        <f>+COUNTIF($B$1:B237,ESTADISTICAS!B$9)</f>
        <v>0</v>
      </c>
      <c r="B237">
        <v>15</v>
      </c>
      <c r="C237" s="130">
        <v>15317</v>
      </c>
      <c r="D237" t="s">
        <v>1442</v>
      </c>
      <c r="E237" s="201">
        <v>17</v>
      </c>
      <c r="F237" s="201">
        <v>3</v>
      </c>
      <c r="G237" s="132">
        <v>0.17647058823529413</v>
      </c>
      <c r="H237" s="201">
        <v>26</v>
      </c>
      <c r="I237" s="201">
        <v>6</v>
      </c>
      <c r="J237" s="132">
        <v>0.23076923076923078</v>
      </c>
      <c r="K237" s="201">
        <v>23</v>
      </c>
      <c r="L237" s="201">
        <v>5</v>
      </c>
      <c r="M237" s="132">
        <v>0.21739130434782608</v>
      </c>
      <c r="N237" s="201">
        <v>20</v>
      </c>
      <c r="O237" s="201">
        <v>3</v>
      </c>
      <c r="P237" s="132">
        <v>0.15</v>
      </c>
      <c r="Q237" s="201">
        <v>27</v>
      </c>
      <c r="R237" s="201">
        <v>14</v>
      </c>
      <c r="S237" s="132">
        <v>0.51851851851851849</v>
      </c>
      <c r="T237" s="201">
        <v>20</v>
      </c>
      <c r="U237" s="201">
        <v>9</v>
      </c>
      <c r="V237" s="132">
        <v>0.45</v>
      </c>
      <c r="W237">
        <v>19</v>
      </c>
      <c r="X237">
        <v>5</v>
      </c>
      <c r="Y237">
        <v>0.26315789473684209</v>
      </c>
    </row>
    <row r="238" spans="1:25" x14ac:dyDescent="0.25">
      <c r="A238" s="38">
        <f>+COUNTIF($B$1:B238,ESTADISTICAS!B$9)</f>
        <v>0</v>
      </c>
      <c r="B238">
        <v>15</v>
      </c>
      <c r="C238" s="130">
        <v>15322</v>
      </c>
      <c r="D238" t="s">
        <v>1443</v>
      </c>
      <c r="E238" s="201">
        <v>168</v>
      </c>
      <c r="F238" s="201">
        <v>74</v>
      </c>
      <c r="G238" s="132">
        <v>0.44047619047619047</v>
      </c>
      <c r="H238" s="201">
        <v>136</v>
      </c>
      <c r="I238" s="201">
        <v>36</v>
      </c>
      <c r="J238" s="132">
        <v>0.26470588235294118</v>
      </c>
      <c r="K238" s="201">
        <v>186</v>
      </c>
      <c r="L238" s="201">
        <v>84</v>
      </c>
      <c r="M238" s="132">
        <v>0.45161290322580644</v>
      </c>
      <c r="N238" s="201">
        <v>171</v>
      </c>
      <c r="O238" s="201">
        <v>66</v>
      </c>
      <c r="P238" s="132">
        <v>0.38596491228070173</v>
      </c>
      <c r="Q238" s="201">
        <v>124</v>
      </c>
      <c r="R238" s="201">
        <v>46</v>
      </c>
      <c r="S238" s="132">
        <v>0.37096774193548387</v>
      </c>
      <c r="T238" s="201">
        <v>144</v>
      </c>
      <c r="U238" s="201">
        <v>48</v>
      </c>
      <c r="V238" s="132">
        <v>0.33333333333333331</v>
      </c>
      <c r="W238">
        <v>144</v>
      </c>
      <c r="X238">
        <v>46</v>
      </c>
      <c r="Y238">
        <v>0.31944444444444442</v>
      </c>
    </row>
    <row r="239" spans="1:25" x14ac:dyDescent="0.25">
      <c r="A239" s="38">
        <f>+COUNTIF($B$1:B239,ESTADISTICAS!B$9)</f>
        <v>0</v>
      </c>
      <c r="B239">
        <v>15</v>
      </c>
      <c r="C239" s="130">
        <v>15325</v>
      </c>
      <c r="D239" t="s">
        <v>1444</v>
      </c>
      <c r="E239" s="201">
        <v>44</v>
      </c>
      <c r="F239" s="201">
        <v>26</v>
      </c>
      <c r="G239" s="132">
        <v>0.59090909090909094</v>
      </c>
      <c r="H239" s="201">
        <v>48</v>
      </c>
      <c r="I239" s="201">
        <v>9</v>
      </c>
      <c r="J239" s="132">
        <v>0.1875</v>
      </c>
      <c r="K239" s="201">
        <v>29</v>
      </c>
      <c r="L239" s="201">
        <v>14</v>
      </c>
      <c r="M239" s="132">
        <v>0.48275862068965519</v>
      </c>
      <c r="N239" s="201">
        <v>38</v>
      </c>
      <c r="O239" s="201">
        <v>8</v>
      </c>
      <c r="P239" s="132">
        <v>0.21052631578947367</v>
      </c>
      <c r="Q239" s="201">
        <v>34</v>
      </c>
      <c r="R239" s="201">
        <v>13</v>
      </c>
      <c r="S239" s="132">
        <v>0.38235294117647056</v>
      </c>
      <c r="T239" s="201">
        <v>33</v>
      </c>
      <c r="U239" s="201">
        <v>5</v>
      </c>
      <c r="V239" s="132">
        <v>0.15151515151515152</v>
      </c>
      <c r="W239">
        <v>31</v>
      </c>
      <c r="X239">
        <v>10</v>
      </c>
      <c r="Y239">
        <v>0.32258064516129031</v>
      </c>
    </row>
    <row r="240" spans="1:25" x14ac:dyDescent="0.25">
      <c r="A240" s="38">
        <f>+COUNTIF($B$1:B240,ESTADISTICAS!B$9)</f>
        <v>0</v>
      </c>
      <c r="B240">
        <v>15</v>
      </c>
      <c r="C240" s="130">
        <v>15332</v>
      </c>
      <c r="D240" t="s">
        <v>1445</v>
      </c>
      <c r="E240" s="201">
        <v>61</v>
      </c>
      <c r="F240" s="201">
        <v>2</v>
      </c>
      <c r="G240" s="132">
        <v>3.2786885245901641E-2</v>
      </c>
      <c r="H240" s="201">
        <v>35</v>
      </c>
      <c r="I240" s="201">
        <v>10</v>
      </c>
      <c r="J240" s="132">
        <v>0.2857142857142857</v>
      </c>
      <c r="K240" s="201">
        <v>38</v>
      </c>
      <c r="L240" s="201">
        <v>7</v>
      </c>
      <c r="M240" s="132">
        <v>0.18421052631578946</v>
      </c>
      <c r="N240" s="201">
        <v>38</v>
      </c>
      <c r="O240" s="201">
        <v>7</v>
      </c>
      <c r="P240" s="132">
        <v>0.18421052631578946</v>
      </c>
      <c r="Q240" s="201">
        <v>51</v>
      </c>
      <c r="R240" s="201">
        <v>11</v>
      </c>
      <c r="S240" s="132">
        <v>0.21568627450980393</v>
      </c>
      <c r="T240" s="201">
        <v>61</v>
      </c>
      <c r="U240" s="201">
        <v>8</v>
      </c>
      <c r="V240" s="132">
        <v>0.13114754098360656</v>
      </c>
      <c r="W240">
        <v>46</v>
      </c>
      <c r="X240">
        <v>14</v>
      </c>
      <c r="Y240">
        <v>0.30434782608695654</v>
      </c>
    </row>
    <row r="241" spans="1:25" x14ac:dyDescent="0.25">
      <c r="A241" s="38">
        <f>+COUNTIF($B$1:B241,ESTADISTICAS!B$9)</f>
        <v>0</v>
      </c>
      <c r="B241">
        <v>15</v>
      </c>
      <c r="C241" s="130">
        <v>15362</v>
      </c>
      <c r="D241" t="s">
        <v>1446</v>
      </c>
      <c r="E241" s="201">
        <v>14</v>
      </c>
      <c r="F241" s="201">
        <v>2</v>
      </c>
      <c r="G241" s="132">
        <v>0.14285714285714285</v>
      </c>
      <c r="H241" s="201">
        <v>13</v>
      </c>
      <c r="I241" s="201">
        <v>7</v>
      </c>
      <c r="J241" s="132">
        <v>0.53846153846153844</v>
      </c>
      <c r="K241" s="201">
        <v>15</v>
      </c>
      <c r="L241" s="201">
        <v>10</v>
      </c>
      <c r="M241" s="132">
        <v>0.66666666666666663</v>
      </c>
      <c r="N241" s="201">
        <v>11</v>
      </c>
      <c r="O241" s="201">
        <v>4</v>
      </c>
      <c r="P241" s="132">
        <v>0.36363636363636365</v>
      </c>
      <c r="Q241" s="201">
        <v>11</v>
      </c>
      <c r="R241" s="201">
        <v>6</v>
      </c>
      <c r="S241" s="132">
        <v>0.54545454545454541</v>
      </c>
      <c r="T241" s="201">
        <v>10</v>
      </c>
      <c r="U241" s="201">
        <v>5</v>
      </c>
      <c r="V241" s="132">
        <v>0.5</v>
      </c>
      <c r="W241">
        <v>26</v>
      </c>
      <c r="X241">
        <v>9</v>
      </c>
      <c r="Y241">
        <v>0.34615384615384615</v>
      </c>
    </row>
    <row r="242" spans="1:25" x14ac:dyDescent="0.25">
      <c r="A242" s="38">
        <f>+COUNTIF($B$1:B242,ESTADISTICAS!B$9)</f>
        <v>0</v>
      </c>
      <c r="B242">
        <v>15</v>
      </c>
      <c r="C242" s="130">
        <v>15367</v>
      </c>
      <c r="D242" t="s">
        <v>1447</v>
      </c>
      <c r="E242" s="201">
        <v>61</v>
      </c>
      <c r="F242" s="201">
        <v>15</v>
      </c>
      <c r="G242" s="132">
        <v>0.24590163934426229</v>
      </c>
      <c r="H242" s="201">
        <v>59</v>
      </c>
      <c r="I242" s="201">
        <v>22</v>
      </c>
      <c r="J242" s="132">
        <v>0.3728813559322034</v>
      </c>
      <c r="K242" s="201">
        <v>93</v>
      </c>
      <c r="L242" s="201">
        <v>30</v>
      </c>
      <c r="M242" s="132">
        <v>0.32258064516129031</v>
      </c>
      <c r="N242" s="201">
        <v>77</v>
      </c>
      <c r="O242" s="201">
        <v>31</v>
      </c>
      <c r="P242" s="132">
        <v>0.40259740259740262</v>
      </c>
      <c r="Q242" s="201">
        <v>67</v>
      </c>
      <c r="R242" s="201">
        <v>28</v>
      </c>
      <c r="S242" s="132">
        <v>0.41791044776119401</v>
      </c>
      <c r="T242" s="201">
        <v>96</v>
      </c>
      <c r="U242" s="201">
        <v>32</v>
      </c>
      <c r="V242" s="132">
        <v>0.33333333333333331</v>
      </c>
      <c r="W242">
        <v>90</v>
      </c>
      <c r="X242">
        <v>31</v>
      </c>
      <c r="Y242">
        <v>0.34444444444444444</v>
      </c>
    </row>
    <row r="243" spans="1:25" x14ac:dyDescent="0.25">
      <c r="A243" s="38">
        <f>+COUNTIF($B$1:B243,ESTADISTICAS!B$9)</f>
        <v>0</v>
      </c>
      <c r="B243">
        <v>15</v>
      </c>
      <c r="C243" s="130">
        <v>15368</v>
      </c>
      <c r="D243" t="s">
        <v>1289</v>
      </c>
      <c r="E243" s="201">
        <v>29</v>
      </c>
      <c r="F243" s="201">
        <v>7</v>
      </c>
      <c r="G243" s="132">
        <v>0.2413793103448276</v>
      </c>
      <c r="H243" s="201">
        <v>22</v>
      </c>
      <c r="I243" s="201">
        <v>4</v>
      </c>
      <c r="J243" s="132">
        <v>0.18181818181818182</v>
      </c>
      <c r="K243" s="201">
        <v>55</v>
      </c>
      <c r="L243" s="201">
        <v>15</v>
      </c>
      <c r="M243" s="132">
        <v>0.27272727272727271</v>
      </c>
      <c r="N243" s="201">
        <v>38</v>
      </c>
      <c r="O243" s="201">
        <v>4</v>
      </c>
      <c r="P243" s="132">
        <v>0.10526315789473684</v>
      </c>
      <c r="Q243" s="201">
        <v>27</v>
      </c>
      <c r="R243" s="201">
        <v>10</v>
      </c>
      <c r="S243" s="132">
        <v>0.37037037037037035</v>
      </c>
      <c r="T243" s="201">
        <v>46</v>
      </c>
      <c r="U243" s="201">
        <v>11</v>
      </c>
      <c r="V243" s="132">
        <v>0.2391304347826087</v>
      </c>
      <c r="W243">
        <v>41</v>
      </c>
      <c r="X243">
        <v>15</v>
      </c>
      <c r="Y243">
        <v>0.36585365853658536</v>
      </c>
    </row>
    <row r="244" spans="1:25" x14ac:dyDescent="0.25">
      <c r="A244" s="38">
        <f>+COUNTIF($B$1:B244,ESTADISTICAS!B$9)</f>
        <v>0</v>
      </c>
      <c r="B244">
        <v>15</v>
      </c>
      <c r="C244" s="130">
        <v>15377</v>
      </c>
      <c r="D244" t="s">
        <v>1448</v>
      </c>
      <c r="E244" s="201">
        <v>21</v>
      </c>
      <c r="F244" s="201">
        <v>5</v>
      </c>
      <c r="G244" s="132">
        <v>0.23809523809523808</v>
      </c>
      <c r="H244" s="201">
        <v>18</v>
      </c>
      <c r="I244" s="201">
        <v>8</v>
      </c>
      <c r="J244" s="132">
        <v>0.44444444444444442</v>
      </c>
      <c r="K244" s="201">
        <v>40</v>
      </c>
      <c r="L244" s="201">
        <v>11</v>
      </c>
      <c r="M244" s="132">
        <v>0.27500000000000002</v>
      </c>
      <c r="N244" s="201">
        <v>29</v>
      </c>
      <c r="O244" s="201">
        <v>7</v>
      </c>
      <c r="P244" s="132">
        <v>0.2413793103448276</v>
      </c>
      <c r="Q244" s="201">
        <v>34</v>
      </c>
      <c r="R244" s="201">
        <v>16</v>
      </c>
      <c r="S244" s="132">
        <v>0.47058823529411764</v>
      </c>
      <c r="T244" s="201">
        <v>15</v>
      </c>
      <c r="U244" s="201">
        <v>6</v>
      </c>
      <c r="V244" s="132">
        <v>0.4</v>
      </c>
      <c r="W244">
        <v>24</v>
      </c>
      <c r="X244">
        <v>7</v>
      </c>
      <c r="Y244">
        <v>0.29166666666666669</v>
      </c>
    </row>
    <row r="245" spans="1:25" x14ac:dyDescent="0.25">
      <c r="A245" s="38">
        <f>+COUNTIF($B$1:B245,ESTADISTICAS!B$9)</f>
        <v>0</v>
      </c>
      <c r="B245">
        <v>15</v>
      </c>
      <c r="C245" s="130">
        <v>15380</v>
      </c>
      <c r="D245" t="s">
        <v>1449</v>
      </c>
      <c r="E245" s="201">
        <v>31</v>
      </c>
      <c r="F245" s="201">
        <v>14</v>
      </c>
      <c r="G245" s="132">
        <v>0.45161290322580644</v>
      </c>
      <c r="H245" s="201">
        <v>37</v>
      </c>
      <c r="I245" s="201">
        <v>10</v>
      </c>
      <c r="J245" s="132">
        <v>0.27027027027027029</v>
      </c>
      <c r="K245" s="201">
        <v>29</v>
      </c>
      <c r="L245" s="201">
        <v>6</v>
      </c>
      <c r="M245" s="132">
        <v>0.20689655172413793</v>
      </c>
      <c r="N245" s="201">
        <v>36</v>
      </c>
      <c r="O245" s="201">
        <v>16</v>
      </c>
      <c r="P245" s="132">
        <v>0.44444444444444442</v>
      </c>
      <c r="Q245" s="201">
        <v>35</v>
      </c>
      <c r="R245" s="201">
        <v>7</v>
      </c>
      <c r="S245" s="132">
        <v>0.2</v>
      </c>
      <c r="T245" s="201">
        <v>43</v>
      </c>
      <c r="U245" s="201">
        <v>17</v>
      </c>
      <c r="V245" s="132">
        <v>0.39534883720930231</v>
      </c>
      <c r="W245">
        <v>35</v>
      </c>
      <c r="X245">
        <v>9</v>
      </c>
      <c r="Y245">
        <v>0.25714285714285712</v>
      </c>
    </row>
    <row r="246" spans="1:25" x14ac:dyDescent="0.25">
      <c r="A246" s="38">
        <f>+COUNTIF($B$1:B246,ESTADISTICAS!B$9)</f>
        <v>0</v>
      </c>
      <c r="B246">
        <v>15</v>
      </c>
      <c r="C246" s="130">
        <v>15401</v>
      </c>
      <c r="D246" t="s">
        <v>1450</v>
      </c>
      <c r="E246" s="201">
        <v>10</v>
      </c>
      <c r="F246" s="201">
        <v>3</v>
      </c>
      <c r="G246" s="132">
        <v>0.3</v>
      </c>
      <c r="H246" s="201">
        <v>9</v>
      </c>
      <c r="I246" s="201">
        <v>4</v>
      </c>
      <c r="J246" s="132">
        <v>0.44444444444444442</v>
      </c>
      <c r="K246" s="201">
        <v>10</v>
      </c>
      <c r="L246" s="201">
        <v>1</v>
      </c>
      <c r="M246" s="132">
        <v>0.1</v>
      </c>
      <c r="N246" s="201">
        <v>7</v>
      </c>
      <c r="O246" s="201">
        <v>3</v>
      </c>
      <c r="P246" s="132">
        <v>0.42857142857142855</v>
      </c>
      <c r="Q246" s="201">
        <v>16</v>
      </c>
      <c r="R246" s="201">
        <v>3</v>
      </c>
      <c r="S246" s="132">
        <v>0.1875</v>
      </c>
      <c r="T246" s="201">
        <v>11</v>
      </c>
      <c r="U246" s="201">
        <v>4</v>
      </c>
      <c r="V246" s="132">
        <v>0.36363636363636365</v>
      </c>
      <c r="W246">
        <v>11</v>
      </c>
      <c r="X246">
        <v>7</v>
      </c>
      <c r="Y246">
        <v>0.63636363636363635</v>
      </c>
    </row>
    <row r="247" spans="1:25" x14ac:dyDescent="0.25">
      <c r="A247" s="38">
        <f>+COUNTIF($B$1:B247,ESTADISTICAS!B$9)</f>
        <v>0</v>
      </c>
      <c r="B247">
        <v>15</v>
      </c>
      <c r="C247" s="130">
        <v>15403</v>
      </c>
      <c r="D247" t="s">
        <v>1451</v>
      </c>
      <c r="E247" s="201">
        <v>34</v>
      </c>
      <c r="F247" s="201">
        <v>12</v>
      </c>
      <c r="G247" s="132">
        <v>0.35294117647058826</v>
      </c>
      <c r="H247" s="201">
        <v>49</v>
      </c>
      <c r="I247" s="201">
        <v>7</v>
      </c>
      <c r="J247" s="132">
        <v>0.14285714285714285</v>
      </c>
      <c r="K247" s="201">
        <v>26</v>
      </c>
      <c r="L247" s="201">
        <v>9</v>
      </c>
      <c r="M247" s="132">
        <v>0.34615384615384615</v>
      </c>
      <c r="N247" s="201">
        <v>39</v>
      </c>
      <c r="O247" s="201">
        <v>6</v>
      </c>
      <c r="P247" s="132">
        <v>0.15384615384615385</v>
      </c>
      <c r="Q247" s="201">
        <v>43</v>
      </c>
      <c r="R247" s="201">
        <v>7</v>
      </c>
      <c r="S247" s="132">
        <v>0.16279069767441862</v>
      </c>
      <c r="T247" s="201">
        <v>35</v>
      </c>
      <c r="U247" s="201">
        <v>16</v>
      </c>
      <c r="V247" s="132">
        <v>0.45714285714285713</v>
      </c>
      <c r="W247">
        <v>33</v>
      </c>
      <c r="X247">
        <v>18</v>
      </c>
      <c r="Y247">
        <v>0.54545454545454541</v>
      </c>
    </row>
    <row r="248" spans="1:25" x14ac:dyDescent="0.25">
      <c r="A248" s="38">
        <f>+COUNTIF($B$1:B248,ESTADISTICAS!B$9)</f>
        <v>0</v>
      </c>
      <c r="B248">
        <v>15</v>
      </c>
      <c r="C248" s="130">
        <v>15407</v>
      </c>
      <c r="D248" t="s">
        <v>1452</v>
      </c>
      <c r="E248" s="201">
        <v>160</v>
      </c>
      <c r="F248" s="201">
        <v>63</v>
      </c>
      <c r="G248" s="132">
        <v>0.39374999999999999</v>
      </c>
      <c r="H248" s="201">
        <v>192</v>
      </c>
      <c r="I248" s="201">
        <v>80</v>
      </c>
      <c r="J248" s="132">
        <v>0.41666666666666669</v>
      </c>
      <c r="K248" s="201">
        <v>229</v>
      </c>
      <c r="L248" s="201">
        <v>92</v>
      </c>
      <c r="M248" s="132">
        <v>0.40174672489082969</v>
      </c>
      <c r="N248" s="201">
        <v>214</v>
      </c>
      <c r="O248" s="201">
        <v>85</v>
      </c>
      <c r="P248" s="132">
        <v>0.39719626168224298</v>
      </c>
      <c r="Q248" s="201">
        <v>214</v>
      </c>
      <c r="R248" s="201">
        <v>76</v>
      </c>
      <c r="S248" s="132">
        <v>0.35514018691588783</v>
      </c>
      <c r="T248" s="201">
        <v>197</v>
      </c>
      <c r="U248" s="201">
        <v>74</v>
      </c>
      <c r="V248" s="132">
        <v>0.37563451776649748</v>
      </c>
      <c r="W248">
        <v>177</v>
      </c>
      <c r="X248">
        <v>65</v>
      </c>
      <c r="Y248">
        <v>0.3672316384180791</v>
      </c>
    </row>
    <row r="249" spans="1:25" x14ac:dyDescent="0.25">
      <c r="A249" s="38">
        <f>+COUNTIF($B$1:B249,ESTADISTICAS!B$9)</f>
        <v>0</v>
      </c>
      <c r="B249">
        <v>15</v>
      </c>
      <c r="C249" s="130">
        <v>15425</v>
      </c>
      <c r="D249" t="s">
        <v>1453</v>
      </c>
      <c r="E249" s="201">
        <v>56</v>
      </c>
      <c r="F249" s="201">
        <v>18</v>
      </c>
      <c r="G249" s="132">
        <v>0.32142857142857145</v>
      </c>
      <c r="H249" s="201">
        <v>41</v>
      </c>
      <c r="I249" s="201">
        <v>14</v>
      </c>
      <c r="J249" s="132">
        <v>0.34146341463414637</v>
      </c>
      <c r="K249" s="201">
        <v>59</v>
      </c>
      <c r="L249" s="201">
        <v>21</v>
      </c>
      <c r="M249" s="132">
        <v>0.3559322033898305</v>
      </c>
      <c r="N249" s="201">
        <v>49</v>
      </c>
      <c r="O249" s="201">
        <v>12</v>
      </c>
      <c r="P249" s="132">
        <v>0.24489795918367346</v>
      </c>
      <c r="Q249" s="201">
        <v>44</v>
      </c>
      <c r="R249" s="201">
        <v>12</v>
      </c>
      <c r="S249" s="132">
        <v>0.27272727272727271</v>
      </c>
      <c r="T249" s="201">
        <v>46</v>
      </c>
      <c r="U249" s="201">
        <v>11</v>
      </c>
      <c r="V249" s="132">
        <v>0.2391304347826087</v>
      </c>
      <c r="W249">
        <v>45</v>
      </c>
      <c r="X249">
        <v>16</v>
      </c>
      <c r="Y249">
        <v>0.35555555555555557</v>
      </c>
    </row>
    <row r="250" spans="1:25" x14ac:dyDescent="0.25">
      <c r="A250" s="38">
        <f>+COUNTIF($B$1:B250,ESTADISTICAS!B$9)</f>
        <v>0</v>
      </c>
      <c r="B250">
        <v>15</v>
      </c>
      <c r="C250" s="130">
        <v>15442</v>
      </c>
      <c r="D250" t="s">
        <v>1454</v>
      </c>
      <c r="E250" s="201">
        <v>75</v>
      </c>
      <c r="F250" s="201">
        <v>19</v>
      </c>
      <c r="G250" s="132">
        <v>0.25333333333333335</v>
      </c>
      <c r="H250" s="201">
        <v>59</v>
      </c>
      <c r="I250" s="201">
        <v>19</v>
      </c>
      <c r="J250" s="132">
        <v>0.32203389830508472</v>
      </c>
      <c r="K250" s="201">
        <v>83</v>
      </c>
      <c r="L250" s="201">
        <v>12</v>
      </c>
      <c r="M250" s="132">
        <v>0.14457831325301204</v>
      </c>
      <c r="N250" s="201">
        <v>90</v>
      </c>
      <c r="O250" s="201">
        <v>12</v>
      </c>
      <c r="P250" s="132">
        <v>0.13333333333333333</v>
      </c>
      <c r="Q250" s="201">
        <v>88</v>
      </c>
      <c r="R250" s="201">
        <v>18</v>
      </c>
      <c r="S250" s="132">
        <v>0.20454545454545456</v>
      </c>
      <c r="T250" s="201">
        <v>68</v>
      </c>
      <c r="U250" s="201">
        <v>19</v>
      </c>
      <c r="V250" s="132">
        <v>0.27941176470588236</v>
      </c>
      <c r="W250">
        <v>91</v>
      </c>
      <c r="X250">
        <v>18</v>
      </c>
      <c r="Y250">
        <v>0.19780219780219779</v>
      </c>
    </row>
    <row r="251" spans="1:25" x14ac:dyDescent="0.25">
      <c r="A251" s="38">
        <f>+COUNTIF($B$1:B251,ESTADISTICAS!B$9)</f>
        <v>0</v>
      </c>
      <c r="B251">
        <v>15</v>
      </c>
      <c r="C251" s="130">
        <v>15455</v>
      </c>
      <c r="D251" t="s">
        <v>1455</v>
      </c>
      <c r="E251" s="201">
        <v>113</v>
      </c>
      <c r="F251" s="201">
        <v>55</v>
      </c>
      <c r="G251" s="132">
        <v>0.48672566371681414</v>
      </c>
      <c r="H251" s="201">
        <v>96</v>
      </c>
      <c r="I251" s="201">
        <v>42</v>
      </c>
      <c r="J251" s="132">
        <v>0.4375</v>
      </c>
      <c r="K251" s="201">
        <v>128</v>
      </c>
      <c r="L251" s="201">
        <v>75</v>
      </c>
      <c r="M251" s="132">
        <v>0.5859375</v>
      </c>
      <c r="N251" s="201">
        <v>113</v>
      </c>
      <c r="O251" s="201">
        <v>73</v>
      </c>
      <c r="P251" s="132">
        <v>0.64601769911504425</v>
      </c>
      <c r="Q251" s="201">
        <v>113</v>
      </c>
      <c r="R251" s="201">
        <v>67</v>
      </c>
      <c r="S251" s="132">
        <v>0.59292035398230092</v>
      </c>
      <c r="T251" s="201">
        <v>87</v>
      </c>
      <c r="U251" s="201">
        <v>42</v>
      </c>
      <c r="V251" s="132">
        <v>0.48275862068965519</v>
      </c>
      <c r="W251">
        <v>76</v>
      </c>
      <c r="X251">
        <v>32</v>
      </c>
      <c r="Y251">
        <v>0.42105263157894735</v>
      </c>
    </row>
    <row r="252" spans="1:25" x14ac:dyDescent="0.25">
      <c r="A252" s="38">
        <f>+COUNTIF($B$1:B252,ESTADISTICAS!B$9)</f>
        <v>0</v>
      </c>
      <c r="B252">
        <v>15</v>
      </c>
      <c r="C252" s="130">
        <v>15464</v>
      </c>
      <c r="D252" t="s">
        <v>1456</v>
      </c>
      <c r="E252" s="201">
        <v>68</v>
      </c>
      <c r="F252" s="201">
        <v>19</v>
      </c>
      <c r="G252" s="132">
        <v>0.27941176470588236</v>
      </c>
      <c r="H252" s="201">
        <v>63</v>
      </c>
      <c r="I252" s="201">
        <v>12</v>
      </c>
      <c r="J252" s="132">
        <v>0.19047619047619047</v>
      </c>
      <c r="K252" s="201">
        <v>45</v>
      </c>
      <c r="L252" s="201">
        <v>12</v>
      </c>
      <c r="M252" s="132">
        <v>0.26666666666666666</v>
      </c>
      <c r="N252" s="201">
        <v>45</v>
      </c>
      <c r="O252" s="201">
        <v>12</v>
      </c>
      <c r="P252" s="132">
        <v>0.26666666666666666</v>
      </c>
      <c r="Q252" s="201">
        <v>48</v>
      </c>
      <c r="R252" s="201">
        <v>13</v>
      </c>
      <c r="S252" s="132">
        <v>0.27083333333333331</v>
      </c>
      <c r="T252" s="201">
        <v>55</v>
      </c>
      <c r="U252" s="201">
        <v>14</v>
      </c>
      <c r="V252" s="132">
        <v>0.25454545454545452</v>
      </c>
      <c r="W252">
        <v>42</v>
      </c>
      <c r="X252">
        <v>11</v>
      </c>
      <c r="Y252">
        <v>0.26190476190476192</v>
      </c>
    </row>
    <row r="253" spans="1:25" x14ac:dyDescent="0.25">
      <c r="A253" s="38">
        <f>+COUNTIF($B$1:B253,ESTADISTICAS!B$9)</f>
        <v>0</v>
      </c>
      <c r="B253">
        <v>15</v>
      </c>
      <c r="C253" s="130">
        <v>15466</v>
      </c>
      <c r="D253" t="s">
        <v>1457</v>
      </c>
      <c r="E253" s="201">
        <v>80</v>
      </c>
      <c r="F253" s="201">
        <v>23</v>
      </c>
      <c r="G253" s="132">
        <v>0.28749999999999998</v>
      </c>
      <c r="H253" s="201">
        <v>63</v>
      </c>
      <c r="I253" s="201">
        <v>34</v>
      </c>
      <c r="J253" s="132">
        <v>0.53968253968253965</v>
      </c>
      <c r="K253" s="201">
        <v>75</v>
      </c>
      <c r="L253" s="201">
        <v>25</v>
      </c>
      <c r="M253" s="132">
        <v>0.33333333333333331</v>
      </c>
      <c r="N253" s="201">
        <v>70</v>
      </c>
      <c r="O253" s="201">
        <v>21</v>
      </c>
      <c r="P253" s="132">
        <v>0.3</v>
      </c>
      <c r="Q253" s="201">
        <v>79</v>
      </c>
      <c r="R253" s="201">
        <v>26</v>
      </c>
      <c r="S253" s="132">
        <v>0.32911392405063289</v>
      </c>
      <c r="T253" s="201">
        <v>66</v>
      </c>
      <c r="U253" s="201">
        <v>27</v>
      </c>
      <c r="V253" s="132">
        <v>0.40909090909090912</v>
      </c>
      <c r="W253">
        <v>58</v>
      </c>
      <c r="X253">
        <v>18</v>
      </c>
      <c r="Y253">
        <v>0.31034482758620691</v>
      </c>
    </row>
    <row r="254" spans="1:25" x14ac:dyDescent="0.25">
      <c r="A254" s="38">
        <f>+COUNTIF($B$1:B254,ESTADISTICAS!B$9)</f>
        <v>0</v>
      </c>
      <c r="B254">
        <v>15</v>
      </c>
      <c r="C254" s="130">
        <v>15469</v>
      </c>
      <c r="D254" t="s">
        <v>1458</v>
      </c>
      <c r="E254" s="201">
        <v>288</v>
      </c>
      <c r="F254" s="201">
        <v>63</v>
      </c>
      <c r="G254" s="132">
        <v>0.21875</v>
      </c>
      <c r="H254" s="201">
        <v>260</v>
      </c>
      <c r="I254" s="201">
        <v>74</v>
      </c>
      <c r="J254" s="132">
        <v>0.2846153846153846</v>
      </c>
      <c r="K254" s="201">
        <v>252</v>
      </c>
      <c r="L254" s="201">
        <v>64</v>
      </c>
      <c r="M254" s="132">
        <v>0.25396825396825395</v>
      </c>
      <c r="N254" s="201">
        <v>269</v>
      </c>
      <c r="O254" s="201">
        <v>67</v>
      </c>
      <c r="P254" s="132">
        <v>0.24907063197026022</v>
      </c>
      <c r="Q254" s="201">
        <v>293</v>
      </c>
      <c r="R254" s="201">
        <v>70</v>
      </c>
      <c r="S254" s="132">
        <v>0.23890784982935154</v>
      </c>
      <c r="T254" s="201">
        <v>256</v>
      </c>
      <c r="U254" s="201">
        <v>65</v>
      </c>
      <c r="V254" s="132">
        <v>0.25390625</v>
      </c>
      <c r="W254">
        <v>229</v>
      </c>
      <c r="X254">
        <v>63</v>
      </c>
      <c r="Y254">
        <v>0.27510917030567683</v>
      </c>
    </row>
    <row r="255" spans="1:25" x14ac:dyDescent="0.25">
      <c r="A255" s="38">
        <f>+COUNTIF($B$1:B255,ESTADISTICAS!B$9)</f>
        <v>0</v>
      </c>
      <c r="B255">
        <v>15</v>
      </c>
      <c r="C255" s="130">
        <v>15476</v>
      </c>
      <c r="D255" t="s">
        <v>1459</v>
      </c>
      <c r="E255" s="201">
        <v>70</v>
      </c>
      <c r="F255" s="201">
        <v>28</v>
      </c>
      <c r="G255" s="132">
        <v>0.4</v>
      </c>
      <c r="H255" s="201">
        <v>61</v>
      </c>
      <c r="I255" s="201">
        <v>17</v>
      </c>
      <c r="J255" s="132">
        <v>0.27868852459016391</v>
      </c>
      <c r="K255" s="201">
        <v>68</v>
      </c>
      <c r="L255" s="201">
        <v>26</v>
      </c>
      <c r="M255" s="132">
        <v>0.38235294117647056</v>
      </c>
      <c r="N255" s="201">
        <v>65</v>
      </c>
      <c r="O255" s="201">
        <v>17</v>
      </c>
      <c r="P255" s="132">
        <v>0.26153846153846155</v>
      </c>
      <c r="Q255" s="201">
        <v>63</v>
      </c>
      <c r="R255" s="201">
        <v>23</v>
      </c>
      <c r="S255" s="132">
        <v>0.36507936507936506</v>
      </c>
      <c r="T255" s="201">
        <v>43</v>
      </c>
      <c r="U255" s="201">
        <v>19</v>
      </c>
      <c r="V255" s="132">
        <v>0.44186046511627908</v>
      </c>
      <c r="W255">
        <v>44</v>
      </c>
      <c r="X255">
        <v>13</v>
      </c>
      <c r="Y255">
        <v>0.29545454545454547</v>
      </c>
    </row>
    <row r="256" spans="1:25" x14ac:dyDescent="0.25">
      <c r="A256" s="38">
        <f>+COUNTIF($B$1:B256,ESTADISTICAS!B$9)</f>
        <v>0</v>
      </c>
      <c r="B256">
        <v>15</v>
      </c>
      <c r="C256" s="130">
        <v>15480</v>
      </c>
      <c r="D256" t="s">
        <v>1460</v>
      </c>
      <c r="E256" s="201">
        <v>100</v>
      </c>
      <c r="F256" s="201">
        <v>14</v>
      </c>
      <c r="G256" s="132">
        <v>0.14000000000000001</v>
      </c>
      <c r="H256" s="201">
        <v>125</v>
      </c>
      <c r="I256" s="201">
        <v>30</v>
      </c>
      <c r="J256" s="132">
        <v>0.24</v>
      </c>
      <c r="K256" s="201">
        <v>129</v>
      </c>
      <c r="L256" s="201">
        <v>45</v>
      </c>
      <c r="M256" s="132">
        <v>0.34883720930232559</v>
      </c>
      <c r="N256" s="201">
        <v>96</v>
      </c>
      <c r="O256" s="201">
        <v>24</v>
      </c>
      <c r="P256" s="132">
        <v>0.25</v>
      </c>
      <c r="Q256" s="201">
        <v>112</v>
      </c>
      <c r="R256" s="201">
        <v>34</v>
      </c>
      <c r="S256" s="132">
        <v>0.30357142857142855</v>
      </c>
      <c r="T256" s="201">
        <v>107</v>
      </c>
      <c r="U256" s="201">
        <v>26</v>
      </c>
      <c r="V256" s="132">
        <v>0.24299065420560748</v>
      </c>
      <c r="W256">
        <v>98</v>
      </c>
      <c r="X256">
        <v>29</v>
      </c>
      <c r="Y256">
        <v>0.29591836734693877</v>
      </c>
    </row>
    <row r="257" spans="1:25" x14ac:dyDescent="0.25">
      <c r="A257" s="38">
        <f>+COUNTIF($B$1:B257,ESTADISTICAS!B$9)</f>
        <v>0</v>
      </c>
      <c r="B257">
        <v>15</v>
      </c>
      <c r="C257" s="130">
        <v>15491</v>
      </c>
      <c r="D257" t="s">
        <v>1461</v>
      </c>
      <c r="E257" s="201">
        <v>209</v>
      </c>
      <c r="F257" s="201">
        <v>109</v>
      </c>
      <c r="G257" s="132">
        <v>0.52153110047846885</v>
      </c>
      <c r="H257" s="201">
        <v>199</v>
      </c>
      <c r="I257" s="201">
        <v>113</v>
      </c>
      <c r="J257" s="132">
        <v>0.56783919597989951</v>
      </c>
      <c r="K257" s="201">
        <v>214</v>
      </c>
      <c r="L257" s="201">
        <v>134</v>
      </c>
      <c r="M257" s="132">
        <v>0.62616822429906538</v>
      </c>
      <c r="N257" s="201">
        <v>207</v>
      </c>
      <c r="O257" s="201">
        <v>115</v>
      </c>
      <c r="P257" s="132">
        <v>0.55555555555555558</v>
      </c>
      <c r="Q257" s="201">
        <v>191</v>
      </c>
      <c r="R257" s="201">
        <v>108</v>
      </c>
      <c r="S257" s="132">
        <v>0.56544502617801051</v>
      </c>
      <c r="T257" s="201">
        <v>180</v>
      </c>
      <c r="U257" s="201">
        <v>88</v>
      </c>
      <c r="V257" s="132">
        <v>0.48888888888888887</v>
      </c>
      <c r="W257">
        <v>161</v>
      </c>
      <c r="X257">
        <v>80</v>
      </c>
      <c r="Y257">
        <v>0.49689440993788819</v>
      </c>
    </row>
    <row r="258" spans="1:25" x14ac:dyDescent="0.25">
      <c r="A258" s="38">
        <f>+COUNTIF($B$1:B258,ESTADISTICAS!B$9)</f>
        <v>0</v>
      </c>
      <c r="B258">
        <v>15</v>
      </c>
      <c r="C258" s="130">
        <v>15494</v>
      </c>
      <c r="D258" t="s">
        <v>1462</v>
      </c>
      <c r="E258" s="201">
        <v>68</v>
      </c>
      <c r="F258" s="201">
        <v>26</v>
      </c>
      <c r="G258" s="132">
        <v>0.38235294117647056</v>
      </c>
      <c r="H258" s="201">
        <v>65</v>
      </c>
      <c r="I258" s="201">
        <v>26</v>
      </c>
      <c r="J258" s="132">
        <v>0.4</v>
      </c>
      <c r="K258" s="201">
        <v>75</v>
      </c>
      <c r="L258" s="201">
        <v>31</v>
      </c>
      <c r="M258" s="132">
        <v>0.41333333333333333</v>
      </c>
      <c r="N258" s="201">
        <v>95</v>
      </c>
      <c r="O258" s="201">
        <v>24</v>
      </c>
      <c r="P258" s="132">
        <v>0.25263157894736843</v>
      </c>
      <c r="Q258" s="201">
        <v>58</v>
      </c>
      <c r="R258" s="201">
        <v>20</v>
      </c>
      <c r="S258" s="132">
        <v>0.34482758620689657</v>
      </c>
      <c r="T258" s="201">
        <v>68</v>
      </c>
      <c r="U258" s="201">
        <v>21</v>
      </c>
      <c r="V258" s="132">
        <v>0.30882352941176472</v>
      </c>
      <c r="W258">
        <v>48</v>
      </c>
      <c r="X258">
        <v>9</v>
      </c>
      <c r="Y258">
        <v>0.1875</v>
      </c>
    </row>
    <row r="259" spans="1:25" x14ac:dyDescent="0.25">
      <c r="A259" s="38">
        <f>+COUNTIF($B$1:B259,ESTADISTICAS!B$9)</f>
        <v>0</v>
      </c>
      <c r="B259">
        <v>15</v>
      </c>
      <c r="C259" s="130">
        <v>15500</v>
      </c>
      <c r="D259" t="s">
        <v>1463</v>
      </c>
      <c r="E259" s="201">
        <v>45</v>
      </c>
      <c r="F259" s="201">
        <v>15</v>
      </c>
      <c r="G259" s="132">
        <v>0.33333333333333331</v>
      </c>
      <c r="H259" s="201">
        <v>25</v>
      </c>
      <c r="I259" s="201">
        <v>6</v>
      </c>
      <c r="J259" s="132">
        <v>0.24</v>
      </c>
      <c r="K259" s="201">
        <v>22</v>
      </c>
      <c r="L259" s="201">
        <v>8</v>
      </c>
      <c r="M259" s="132">
        <v>0.36363636363636365</v>
      </c>
      <c r="N259" s="201">
        <v>34</v>
      </c>
      <c r="O259" s="201">
        <v>15</v>
      </c>
      <c r="P259" s="132">
        <v>0.44117647058823528</v>
      </c>
      <c r="Q259" s="201">
        <v>35</v>
      </c>
      <c r="R259" s="201">
        <v>18</v>
      </c>
      <c r="S259" s="132">
        <v>0.51428571428571423</v>
      </c>
      <c r="T259" s="201">
        <v>41</v>
      </c>
      <c r="U259" s="201">
        <v>21</v>
      </c>
      <c r="V259" s="132">
        <v>0.51219512195121952</v>
      </c>
      <c r="W259">
        <v>31</v>
      </c>
      <c r="X259">
        <v>9</v>
      </c>
      <c r="Y259">
        <v>0.29032258064516131</v>
      </c>
    </row>
    <row r="260" spans="1:25" x14ac:dyDescent="0.25">
      <c r="A260" s="38">
        <f>+COUNTIF($B$1:B260,ESTADISTICAS!B$9)</f>
        <v>0</v>
      </c>
      <c r="B260">
        <v>15</v>
      </c>
      <c r="C260" s="130">
        <v>15507</v>
      </c>
      <c r="D260" t="s">
        <v>1464</v>
      </c>
      <c r="E260" s="201">
        <v>84</v>
      </c>
      <c r="F260" s="201">
        <v>17</v>
      </c>
      <c r="G260" s="132">
        <v>0.20238095238095238</v>
      </c>
      <c r="H260" s="201">
        <v>106</v>
      </c>
      <c r="I260" s="201">
        <v>28</v>
      </c>
      <c r="J260" s="132">
        <v>0.26415094339622641</v>
      </c>
      <c r="K260" s="201">
        <v>88</v>
      </c>
      <c r="L260" s="201">
        <v>15</v>
      </c>
      <c r="M260" s="132">
        <v>0.17045454545454544</v>
      </c>
      <c r="N260" s="201">
        <v>116</v>
      </c>
      <c r="O260" s="201">
        <v>29</v>
      </c>
      <c r="P260" s="132">
        <v>0.25</v>
      </c>
      <c r="Q260" s="201">
        <v>102</v>
      </c>
      <c r="R260" s="201">
        <v>25</v>
      </c>
      <c r="S260" s="132">
        <v>0.24509803921568626</v>
      </c>
      <c r="T260" s="201">
        <v>94</v>
      </c>
      <c r="U260" s="201">
        <v>18</v>
      </c>
      <c r="V260" s="132">
        <v>0.19148936170212766</v>
      </c>
      <c r="W260">
        <v>106</v>
      </c>
      <c r="X260">
        <v>23</v>
      </c>
      <c r="Y260">
        <v>0.21698113207547171</v>
      </c>
    </row>
    <row r="261" spans="1:25" x14ac:dyDescent="0.25">
      <c r="A261" s="38">
        <f>+COUNTIF($B$1:B261,ESTADISTICAS!B$9)</f>
        <v>0</v>
      </c>
      <c r="B261">
        <v>15</v>
      </c>
      <c r="C261" s="130">
        <v>15511</v>
      </c>
      <c r="D261" t="s">
        <v>1465</v>
      </c>
      <c r="E261" s="201">
        <v>10</v>
      </c>
      <c r="F261" s="201">
        <v>5</v>
      </c>
      <c r="G261" s="132">
        <v>0.5</v>
      </c>
      <c r="H261" s="201">
        <v>10</v>
      </c>
      <c r="I261" s="201">
        <v>5</v>
      </c>
      <c r="J261" s="132">
        <v>0.5</v>
      </c>
      <c r="K261" s="201">
        <v>24</v>
      </c>
      <c r="L261" s="201">
        <v>9</v>
      </c>
      <c r="M261" s="132">
        <v>0.375</v>
      </c>
      <c r="N261" s="201">
        <v>9</v>
      </c>
      <c r="O261" s="201">
        <v>3</v>
      </c>
      <c r="P261" s="132">
        <v>0.33333333333333331</v>
      </c>
      <c r="Q261" s="201">
        <v>25</v>
      </c>
      <c r="R261" s="201">
        <v>7</v>
      </c>
      <c r="S261" s="132">
        <v>0.28000000000000003</v>
      </c>
      <c r="T261" s="201">
        <v>21</v>
      </c>
      <c r="U261" s="201">
        <v>10</v>
      </c>
      <c r="V261" s="132">
        <v>0.47619047619047616</v>
      </c>
      <c r="W261">
        <v>15</v>
      </c>
      <c r="X261">
        <v>4</v>
      </c>
      <c r="Y261">
        <v>0.26666666666666666</v>
      </c>
    </row>
    <row r="262" spans="1:25" x14ac:dyDescent="0.25">
      <c r="A262" s="38">
        <f>+COUNTIF($B$1:B262,ESTADISTICAS!B$9)</f>
        <v>0</v>
      </c>
      <c r="B262">
        <v>15</v>
      </c>
      <c r="C262" s="130">
        <v>15514</v>
      </c>
      <c r="D262" t="s">
        <v>1466</v>
      </c>
      <c r="E262" s="201">
        <v>52</v>
      </c>
      <c r="F262" s="201">
        <v>18</v>
      </c>
      <c r="G262" s="132">
        <v>0.34615384615384615</v>
      </c>
      <c r="H262" s="201">
        <v>46</v>
      </c>
      <c r="I262" s="201">
        <v>16</v>
      </c>
      <c r="J262" s="132">
        <v>0.34782608695652173</v>
      </c>
      <c r="K262" s="201">
        <v>36</v>
      </c>
      <c r="L262" s="201">
        <v>22</v>
      </c>
      <c r="M262" s="132">
        <v>0.61111111111111116</v>
      </c>
      <c r="N262" s="201">
        <v>47</v>
      </c>
      <c r="O262" s="201">
        <v>16</v>
      </c>
      <c r="P262" s="132">
        <v>0.34042553191489361</v>
      </c>
      <c r="Q262" s="201">
        <v>27</v>
      </c>
      <c r="R262" s="201">
        <v>12</v>
      </c>
      <c r="S262" s="132">
        <v>0.44444444444444442</v>
      </c>
      <c r="T262" s="201">
        <v>42</v>
      </c>
      <c r="U262" s="201">
        <v>12</v>
      </c>
      <c r="V262" s="132">
        <v>0.2857142857142857</v>
      </c>
      <c r="W262">
        <v>25</v>
      </c>
      <c r="X262">
        <v>7</v>
      </c>
      <c r="Y262">
        <v>0.28000000000000003</v>
      </c>
    </row>
    <row r="263" spans="1:25" x14ac:dyDescent="0.25">
      <c r="A263" s="38">
        <f>+COUNTIF($B$1:B263,ESTADISTICAS!B$9)</f>
        <v>0</v>
      </c>
      <c r="B263">
        <v>15</v>
      </c>
      <c r="C263" s="130">
        <v>15516</v>
      </c>
      <c r="D263" t="s">
        <v>1467</v>
      </c>
      <c r="E263" s="201">
        <v>479</v>
      </c>
      <c r="F263" s="201">
        <v>224</v>
      </c>
      <c r="G263" s="132">
        <v>0.46764091858037576</v>
      </c>
      <c r="H263" s="201">
        <v>408</v>
      </c>
      <c r="I263" s="201">
        <v>167</v>
      </c>
      <c r="J263" s="132">
        <v>0.40931372549019607</v>
      </c>
      <c r="K263" s="201">
        <v>461</v>
      </c>
      <c r="L263" s="201">
        <v>233</v>
      </c>
      <c r="M263" s="132">
        <v>0.50542299349240782</v>
      </c>
      <c r="N263" s="201">
        <v>464</v>
      </c>
      <c r="O263" s="201">
        <v>189</v>
      </c>
      <c r="P263" s="132">
        <v>0.40732758620689657</v>
      </c>
      <c r="Q263" s="201">
        <v>467</v>
      </c>
      <c r="R263" s="201">
        <v>221</v>
      </c>
      <c r="S263" s="132">
        <v>0.47323340471092079</v>
      </c>
      <c r="T263" s="201">
        <v>420</v>
      </c>
      <c r="U263" s="201">
        <v>210</v>
      </c>
      <c r="V263" s="132">
        <v>0.5</v>
      </c>
      <c r="W263">
        <v>414</v>
      </c>
      <c r="X263">
        <v>194</v>
      </c>
      <c r="Y263">
        <v>0.46859903381642515</v>
      </c>
    </row>
    <row r="264" spans="1:25" x14ac:dyDescent="0.25">
      <c r="A264" s="38">
        <f>+COUNTIF($B$1:B264,ESTADISTICAS!B$9)</f>
        <v>0</v>
      </c>
      <c r="B264">
        <v>15</v>
      </c>
      <c r="C264" s="130">
        <v>15518</v>
      </c>
      <c r="D264" t="s">
        <v>1468</v>
      </c>
      <c r="E264" s="201">
        <v>32</v>
      </c>
      <c r="F264" s="201">
        <v>13</v>
      </c>
      <c r="G264" s="132">
        <v>0.40625</v>
      </c>
      <c r="H264" s="201">
        <v>33</v>
      </c>
      <c r="I264" s="201">
        <v>17</v>
      </c>
      <c r="J264" s="132">
        <v>0.51515151515151514</v>
      </c>
      <c r="K264" s="201">
        <v>25</v>
      </c>
      <c r="L264" s="201">
        <v>9</v>
      </c>
      <c r="M264" s="132">
        <v>0.36</v>
      </c>
      <c r="N264" s="201">
        <v>31</v>
      </c>
      <c r="O264" s="201">
        <v>7</v>
      </c>
      <c r="P264" s="132">
        <v>0.22580645161290322</v>
      </c>
      <c r="Q264" s="201">
        <v>15</v>
      </c>
      <c r="R264" s="201">
        <v>9</v>
      </c>
      <c r="S264" s="132">
        <v>0.6</v>
      </c>
      <c r="T264" s="201">
        <v>32</v>
      </c>
      <c r="U264" s="201">
        <v>10</v>
      </c>
      <c r="V264" s="132">
        <v>0.3125</v>
      </c>
      <c r="W264">
        <v>21</v>
      </c>
      <c r="X264">
        <v>8</v>
      </c>
      <c r="Y264">
        <v>0.38095238095238093</v>
      </c>
    </row>
    <row r="265" spans="1:25" x14ac:dyDescent="0.25">
      <c r="A265" s="38">
        <f>+COUNTIF($B$1:B265,ESTADISTICAS!B$9)</f>
        <v>0</v>
      </c>
      <c r="B265">
        <v>15</v>
      </c>
      <c r="C265" s="130">
        <v>15522</v>
      </c>
      <c r="D265" t="s">
        <v>1469</v>
      </c>
      <c r="E265" s="201">
        <v>44</v>
      </c>
      <c r="F265" s="201">
        <v>13</v>
      </c>
      <c r="G265" s="132">
        <v>0.29545454545454547</v>
      </c>
      <c r="H265" s="201">
        <v>47</v>
      </c>
      <c r="I265" s="201">
        <v>6</v>
      </c>
      <c r="J265" s="132">
        <v>0.1276595744680851</v>
      </c>
      <c r="K265" s="201">
        <v>40</v>
      </c>
      <c r="L265" s="201">
        <v>14</v>
      </c>
      <c r="M265" s="132">
        <v>0.35</v>
      </c>
      <c r="N265" s="201">
        <v>40</v>
      </c>
      <c r="O265" s="201">
        <v>9</v>
      </c>
      <c r="P265" s="132">
        <v>0.22500000000000001</v>
      </c>
      <c r="Q265" s="201">
        <v>29</v>
      </c>
      <c r="R265" s="201">
        <v>16</v>
      </c>
      <c r="S265" s="132">
        <v>0.55172413793103448</v>
      </c>
      <c r="T265" s="201">
        <v>30</v>
      </c>
      <c r="U265" s="201">
        <v>14</v>
      </c>
      <c r="V265" s="132">
        <v>0.46666666666666667</v>
      </c>
      <c r="W265">
        <v>28</v>
      </c>
      <c r="X265">
        <v>9</v>
      </c>
      <c r="Y265">
        <v>0.32142857142857145</v>
      </c>
    </row>
    <row r="266" spans="1:25" x14ac:dyDescent="0.25">
      <c r="A266" s="38">
        <f>+COUNTIF($B$1:B266,ESTADISTICAS!B$9)</f>
        <v>0</v>
      </c>
      <c r="B266">
        <v>15</v>
      </c>
      <c r="C266" s="130">
        <v>15531</v>
      </c>
      <c r="D266" t="s">
        <v>1470</v>
      </c>
      <c r="E266" s="201">
        <v>86</v>
      </c>
      <c r="F266" s="201">
        <v>21</v>
      </c>
      <c r="G266" s="132">
        <v>0.2441860465116279</v>
      </c>
      <c r="H266" s="201">
        <v>100</v>
      </c>
      <c r="I266" s="201">
        <v>20</v>
      </c>
      <c r="J266" s="132">
        <v>0.2</v>
      </c>
      <c r="K266" s="201">
        <v>113</v>
      </c>
      <c r="L266" s="201">
        <v>26</v>
      </c>
      <c r="M266" s="132">
        <v>0.23008849557522124</v>
      </c>
      <c r="N266" s="201">
        <v>114</v>
      </c>
      <c r="O266" s="201">
        <v>27</v>
      </c>
      <c r="P266" s="132">
        <v>0.23684210526315788</v>
      </c>
      <c r="Q266" s="201">
        <v>95</v>
      </c>
      <c r="R266" s="201">
        <v>23</v>
      </c>
      <c r="S266" s="132">
        <v>0.24210526315789474</v>
      </c>
      <c r="T266" s="201">
        <v>119</v>
      </c>
      <c r="U266" s="201">
        <v>22</v>
      </c>
      <c r="V266" s="132">
        <v>0.18487394957983194</v>
      </c>
      <c r="W266">
        <v>70</v>
      </c>
      <c r="X266">
        <v>27</v>
      </c>
      <c r="Y266">
        <v>0.38571428571428573</v>
      </c>
    </row>
    <row r="267" spans="1:25" x14ac:dyDescent="0.25">
      <c r="A267" s="38">
        <f>+COUNTIF($B$1:B267,ESTADISTICAS!B$9)</f>
        <v>0</v>
      </c>
      <c r="B267">
        <v>15</v>
      </c>
      <c r="C267" s="130">
        <v>15533</v>
      </c>
      <c r="D267" t="s">
        <v>1471</v>
      </c>
      <c r="E267" s="201">
        <v>27</v>
      </c>
      <c r="F267" s="201">
        <v>8</v>
      </c>
      <c r="G267" s="132">
        <v>0.29629629629629628</v>
      </c>
      <c r="H267" s="201">
        <v>24</v>
      </c>
      <c r="I267" s="201">
        <v>10</v>
      </c>
      <c r="J267" s="132">
        <v>0.41666666666666669</v>
      </c>
      <c r="K267" s="201">
        <v>27</v>
      </c>
      <c r="L267" s="201">
        <v>10</v>
      </c>
      <c r="M267" s="132">
        <v>0.37037037037037035</v>
      </c>
      <c r="N267" s="201">
        <v>23</v>
      </c>
      <c r="O267" s="201">
        <v>9</v>
      </c>
      <c r="P267" s="132">
        <v>0.39130434782608697</v>
      </c>
      <c r="Q267" s="201">
        <v>26</v>
      </c>
      <c r="R267" s="201">
        <v>14</v>
      </c>
      <c r="S267" s="132">
        <v>0.53846153846153844</v>
      </c>
      <c r="T267" s="201">
        <v>26</v>
      </c>
      <c r="U267" s="201">
        <v>11</v>
      </c>
      <c r="V267" s="132">
        <v>0.42307692307692307</v>
      </c>
      <c r="W267">
        <v>28</v>
      </c>
      <c r="X267">
        <v>10</v>
      </c>
      <c r="Y267">
        <v>0.35714285714285715</v>
      </c>
    </row>
    <row r="268" spans="1:25" x14ac:dyDescent="0.25">
      <c r="A268" s="38">
        <f>+COUNTIF($B$1:B268,ESTADISTICAS!B$9)</f>
        <v>0</v>
      </c>
      <c r="B268">
        <v>15</v>
      </c>
      <c r="C268" s="130">
        <v>15537</v>
      </c>
      <c r="D268" t="s">
        <v>1472</v>
      </c>
      <c r="E268" s="201">
        <v>60</v>
      </c>
      <c r="F268" s="201">
        <v>21</v>
      </c>
      <c r="G268" s="132">
        <v>0.35</v>
      </c>
      <c r="H268" s="201">
        <v>61</v>
      </c>
      <c r="I268" s="201">
        <v>28</v>
      </c>
      <c r="J268" s="132">
        <v>0.45901639344262296</v>
      </c>
      <c r="K268" s="201">
        <v>52</v>
      </c>
      <c r="L268" s="201">
        <v>29</v>
      </c>
      <c r="M268" s="132">
        <v>0.55769230769230771</v>
      </c>
      <c r="N268" s="201">
        <v>57</v>
      </c>
      <c r="O268" s="201">
        <v>24</v>
      </c>
      <c r="P268" s="132">
        <v>0.42105263157894735</v>
      </c>
      <c r="Q268" s="201">
        <v>47</v>
      </c>
      <c r="R268" s="201">
        <v>23</v>
      </c>
      <c r="S268" s="132">
        <v>0.48936170212765956</v>
      </c>
      <c r="T268" s="201">
        <v>54</v>
      </c>
      <c r="U268" s="201">
        <v>25</v>
      </c>
      <c r="V268" s="132">
        <v>0.46296296296296297</v>
      </c>
      <c r="W268">
        <v>47</v>
      </c>
      <c r="X268">
        <v>22</v>
      </c>
      <c r="Y268">
        <v>0.46808510638297873</v>
      </c>
    </row>
    <row r="269" spans="1:25" x14ac:dyDescent="0.25">
      <c r="A269" s="38">
        <f>+COUNTIF($B$1:B269,ESTADISTICAS!B$9)</f>
        <v>0</v>
      </c>
      <c r="B269">
        <v>15</v>
      </c>
      <c r="C269" s="130">
        <v>15542</v>
      </c>
      <c r="D269" t="s">
        <v>1473</v>
      </c>
      <c r="E269" s="201">
        <v>64</v>
      </c>
      <c r="F269" s="201">
        <v>15</v>
      </c>
      <c r="G269" s="132">
        <v>0.234375</v>
      </c>
      <c r="H269" s="201">
        <v>74</v>
      </c>
      <c r="I269" s="201">
        <v>15</v>
      </c>
      <c r="J269" s="132">
        <v>0.20270270270270271</v>
      </c>
      <c r="K269" s="201">
        <v>72</v>
      </c>
      <c r="L269" s="201">
        <v>27</v>
      </c>
      <c r="M269" s="132">
        <v>0.375</v>
      </c>
      <c r="N269" s="201">
        <v>62</v>
      </c>
      <c r="O269" s="201">
        <v>19</v>
      </c>
      <c r="P269" s="132">
        <v>0.30645161290322581</v>
      </c>
      <c r="Q269" s="201">
        <v>64</v>
      </c>
      <c r="R269" s="201">
        <v>20</v>
      </c>
      <c r="S269" s="132">
        <v>0.3125</v>
      </c>
      <c r="T269" s="201">
        <v>69</v>
      </c>
      <c r="U269" s="201">
        <v>17</v>
      </c>
      <c r="V269" s="132">
        <v>0.24637681159420291</v>
      </c>
      <c r="W269">
        <v>59</v>
      </c>
      <c r="X269">
        <v>15</v>
      </c>
      <c r="Y269">
        <v>0.25423728813559321</v>
      </c>
    </row>
    <row r="270" spans="1:25" x14ac:dyDescent="0.25">
      <c r="A270" s="38">
        <f>+COUNTIF($B$1:B270,ESTADISTICAS!B$9)</f>
        <v>0</v>
      </c>
      <c r="B270">
        <v>15</v>
      </c>
      <c r="C270" s="130">
        <v>15550</v>
      </c>
      <c r="D270" t="s">
        <v>1474</v>
      </c>
      <c r="E270" s="201">
        <v>32</v>
      </c>
      <c r="F270" s="201">
        <v>6</v>
      </c>
      <c r="G270" s="132">
        <v>0.1875</v>
      </c>
      <c r="H270" s="201">
        <v>14</v>
      </c>
      <c r="I270" s="201">
        <v>4</v>
      </c>
      <c r="J270" s="132">
        <v>0.2857142857142857</v>
      </c>
      <c r="K270" s="201">
        <v>17</v>
      </c>
      <c r="L270" s="201">
        <v>4</v>
      </c>
      <c r="M270" s="132">
        <v>0.23529411764705882</v>
      </c>
      <c r="N270" s="201">
        <v>12</v>
      </c>
      <c r="O270" s="201">
        <v>2</v>
      </c>
      <c r="P270" s="132">
        <v>0.16666666666666666</v>
      </c>
      <c r="Q270" s="201">
        <v>10</v>
      </c>
      <c r="R270" s="201">
        <v>3</v>
      </c>
      <c r="S270" s="132">
        <v>0.3</v>
      </c>
      <c r="T270" s="201">
        <v>17</v>
      </c>
      <c r="U270" s="201">
        <v>4</v>
      </c>
      <c r="V270" s="132">
        <v>0.23529411764705882</v>
      </c>
      <c r="W270">
        <v>19</v>
      </c>
      <c r="X270">
        <v>10</v>
      </c>
      <c r="Y270">
        <v>0.52631578947368418</v>
      </c>
    </row>
    <row r="271" spans="1:25" x14ac:dyDescent="0.25">
      <c r="A271" s="38">
        <f>+COUNTIF($B$1:B271,ESTADISTICAS!B$9)</f>
        <v>0</v>
      </c>
      <c r="B271">
        <v>15</v>
      </c>
      <c r="C271" s="130">
        <v>15572</v>
      </c>
      <c r="D271" t="s">
        <v>1475</v>
      </c>
      <c r="E271" s="201">
        <v>523</v>
      </c>
      <c r="F271" s="201">
        <v>181</v>
      </c>
      <c r="G271" s="132">
        <v>0.34608030592734224</v>
      </c>
      <c r="H271" s="201">
        <v>518</v>
      </c>
      <c r="I271" s="201">
        <v>164</v>
      </c>
      <c r="J271" s="132">
        <v>0.31660231660231658</v>
      </c>
      <c r="K271" s="201">
        <v>554</v>
      </c>
      <c r="L271" s="201">
        <v>181</v>
      </c>
      <c r="M271" s="132">
        <v>0.3267148014440433</v>
      </c>
      <c r="N271" s="201">
        <v>556</v>
      </c>
      <c r="O271" s="201">
        <v>160</v>
      </c>
      <c r="P271" s="132">
        <v>0.28776978417266186</v>
      </c>
      <c r="Q271" s="201">
        <v>491</v>
      </c>
      <c r="R271" s="201">
        <v>161</v>
      </c>
      <c r="S271" s="132">
        <v>0.32790224032586557</v>
      </c>
      <c r="T271" s="201">
        <v>567</v>
      </c>
      <c r="U271" s="201">
        <v>192</v>
      </c>
      <c r="V271" s="132">
        <v>0.33862433862433861</v>
      </c>
      <c r="W271">
        <v>529</v>
      </c>
      <c r="X271">
        <v>166</v>
      </c>
      <c r="Y271">
        <v>0.31379962192816635</v>
      </c>
    </row>
    <row r="272" spans="1:25" x14ac:dyDescent="0.25">
      <c r="A272" s="38">
        <f>+COUNTIF($B$1:B272,ESTADISTICAS!B$9)</f>
        <v>0</v>
      </c>
      <c r="B272">
        <v>15</v>
      </c>
      <c r="C272" s="130">
        <v>15580</v>
      </c>
      <c r="D272" t="s">
        <v>1476</v>
      </c>
      <c r="E272" s="201">
        <v>54</v>
      </c>
      <c r="F272" s="201">
        <v>13</v>
      </c>
      <c r="G272" s="132">
        <v>0.24074074074074073</v>
      </c>
      <c r="H272" s="201">
        <v>68</v>
      </c>
      <c r="I272" s="201">
        <v>22</v>
      </c>
      <c r="J272" s="132">
        <v>0.3235294117647059</v>
      </c>
      <c r="K272" s="201">
        <v>42</v>
      </c>
      <c r="L272" s="201">
        <v>16</v>
      </c>
      <c r="M272" s="132">
        <v>0.38095238095238093</v>
      </c>
      <c r="N272" s="201">
        <v>60</v>
      </c>
      <c r="O272" s="201">
        <v>26</v>
      </c>
      <c r="P272" s="132">
        <v>0.43333333333333335</v>
      </c>
      <c r="Q272" s="201">
        <v>65</v>
      </c>
      <c r="R272" s="201">
        <v>15</v>
      </c>
      <c r="S272" s="132">
        <v>0.23076923076923078</v>
      </c>
      <c r="T272" s="201">
        <v>61</v>
      </c>
      <c r="U272" s="201">
        <v>19</v>
      </c>
      <c r="V272" s="132">
        <v>0.31147540983606559</v>
      </c>
      <c r="W272">
        <v>49</v>
      </c>
      <c r="X272">
        <v>16</v>
      </c>
      <c r="Y272">
        <v>0.32653061224489793</v>
      </c>
    </row>
    <row r="273" spans="1:25" x14ac:dyDescent="0.25">
      <c r="A273" s="38">
        <f>+COUNTIF($B$1:B273,ESTADISTICAS!B$9)</f>
        <v>0</v>
      </c>
      <c r="B273">
        <v>15</v>
      </c>
      <c r="C273" s="130">
        <v>15599</v>
      </c>
      <c r="D273" t="s">
        <v>1477</v>
      </c>
      <c r="E273" s="201">
        <v>144</v>
      </c>
      <c r="F273" s="201">
        <v>61</v>
      </c>
      <c r="G273" s="132">
        <v>0.4236111111111111</v>
      </c>
      <c r="H273" s="201">
        <v>150</v>
      </c>
      <c r="I273" s="201">
        <v>55</v>
      </c>
      <c r="J273" s="132">
        <v>0.36666666666666664</v>
      </c>
      <c r="K273" s="201">
        <v>147</v>
      </c>
      <c r="L273" s="201">
        <v>53</v>
      </c>
      <c r="M273" s="132">
        <v>0.36054421768707484</v>
      </c>
      <c r="N273" s="201">
        <v>162</v>
      </c>
      <c r="O273" s="201">
        <v>59</v>
      </c>
      <c r="P273" s="132">
        <v>0.36419753086419754</v>
      </c>
      <c r="Q273" s="201">
        <v>157</v>
      </c>
      <c r="R273" s="201">
        <v>46</v>
      </c>
      <c r="S273" s="132">
        <v>0.2929936305732484</v>
      </c>
      <c r="T273" s="201">
        <v>147</v>
      </c>
      <c r="U273" s="201">
        <v>52</v>
      </c>
      <c r="V273" s="132">
        <v>0.35374149659863946</v>
      </c>
      <c r="W273">
        <v>131</v>
      </c>
      <c r="X273">
        <v>45</v>
      </c>
      <c r="Y273">
        <v>0.34351145038167941</v>
      </c>
    </row>
    <row r="274" spans="1:25" x14ac:dyDescent="0.25">
      <c r="A274" s="38">
        <f>+COUNTIF($B$1:B274,ESTADISTICAS!B$9)</f>
        <v>0</v>
      </c>
      <c r="B274">
        <v>15</v>
      </c>
      <c r="C274" s="130">
        <v>15600</v>
      </c>
      <c r="D274" t="s">
        <v>1478</v>
      </c>
      <c r="E274" s="201">
        <v>67</v>
      </c>
      <c r="F274" s="201">
        <v>11</v>
      </c>
      <c r="G274" s="132">
        <v>0.16417910447761194</v>
      </c>
      <c r="H274" s="201">
        <v>60</v>
      </c>
      <c r="I274" s="201">
        <v>14</v>
      </c>
      <c r="J274" s="132">
        <v>0.23333333333333334</v>
      </c>
      <c r="K274" s="201">
        <v>55</v>
      </c>
      <c r="L274" s="201">
        <v>14</v>
      </c>
      <c r="M274" s="132">
        <v>0.25454545454545452</v>
      </c>
      <c r="N274" s="201">
        <v>50</v>
      </c>
      <c r="O274" s="201">
        <v>10</v>
      </c>
      <c r="P274" s="132">
        <v>0.2</v>
      </c>
      <c r="Q274" s="201">
        <v>58</v>
      </c>
      <c r="R274" s="201">
        <v>23</v>
      </c>
      <c r="S274" s="132">
        <v>0.39655172413793105</v>
      </c>
      <c r="T274" s="201">
        <v>64</v>
      </c>
      <c r="U274" s="201">
        <v>17</v>
      </c>
      <c r="V274" s="132">
        <v>0.265625</v>
      </c>
      <c r="W274">
        <v>59</v>
      </c>
      <c r="X274">
        <v>12</v>
      </c>
      <c r="Y274">
        <v>0.20338983050847459</v>
      </c>
    </row>
    <row r="275" spans="1:25" x14ac:dyDescent="0.25">
      <c r="A275" s="38">
        <f>+COUNTIF($B$1:B275,ESTADISTICAS!B$9)</f>
        <v>0</v>
      </c>
      <c r="B275">
        <v>15</v>
      </c>
      <c r="C275" s="130">
        <v>15621</v>
      </c>
      <c r="D275" t="s">
        <v>1479</v>
      </c>
      <c r="E275" s="201">
        <v>34</v>
      </c>
      <c r="F275" s="201">
        <v>12</v>
      </c>
      <c r="G275" s="132">
        <v>0.35294117647058826</v>
      </c>
      <c r="H275" s="201">
        <v>32</v>
      </c>
      <c r="I275" s="201">
        <v>13</v>
      </c>
      <c r="J275" s="132">
        <v>0.40625</v>
      </c>
      <c r="K275" s="201">
        <v>31</v>
      </c>
      <c r="L275" s="201">
        <v>13</v>
      </c>
      <c r="M275" s="132">
        <v>0.41935483870967744</v>
      </c>
      <c r="N275" s="201">
        <v>37</v>
      </c>
      <c r="O275" s="201">
        <v>8</v>
      </c>
      <c r="P275" s="132">
        <v>0.21621621621621623</v>
      </c>
      <c r="Q275" s="201">
        <v>36</v>
      </c>
      <c r="R275" s="201">
        <v>7</v>
      </c>
      <c r="S275" s="132">
        <v>0.19444444444444445</v>
      </c>
      <c r="T275" s="201">
        <v>21</v>
      </c>
      <c r="U275" s="201">
        <v>8</v>
      </c>
      <c r="V275" s="132">
        <v>0.38095238095238093</v>
      </c>
      <c r="W275">
        <v>16</v>
      </c>
      <c r="X275">
        <v>7</v>
      </c>
      <c r="Y275">
        <v>0.4375</v>
      </c>
    </row>
    <row r="276" spans="1:25" x14ac:dyDescent="0.25">
      <c r="A276" s="38">
        <f>+COUNTIF($B$1:B276,ESTADISTICAS!B$9)</f>
        <v>0</v>
      </c>
      <c r="B276">
        <v>15</v>
      </c>
      <c r="C276" s="130">
        <v>15632</v>
      </c>
      <c r="D276" t="s">
        <v>1480</v>
      </c>
      <c r="E276" s="201">
        <v>184</v>
      </c>
      <c r="F276" s="201">
        <v>27</v>
      </c>
      <c r="G276" s="132">
        <v>0.14673913043478262</v>
      </c>
      <c r="H276" s="201">
        <v>176</v>
      </c>
      <c r="I276" s="201">
        <v>24</v>
      </c>
      <c r="J276" s="132">
        <v>0.13636363636363635</v>
      </c>
      <c r="K276" s="201">
        <v>221</v>
      </c>
      <c r="L276" s="201">
        <v>41</v>
      </c>
      <c r="M276" s="132">
        <v>0.18552036199095023</v>
      </c>
      <c r="N276" s="201">
        <v>178</v>
      </c>
      <c r="O276" s="201">
        <v>27</v>
      </c>
      <c r="P276" s="132">
        <v>0.15168539325842698</v>
      </c>
      <c r="Q276" s="201">
        <v>142</v>
      </c>
      <c r="R276" s="201">
        <v>25</v>
      </c>
      <c r="S276" s="132">
        <v>0.176056338028169</v>
      </c>
      <c r="T276" s="201">
        <v>187</v>
      </c>
      <c r="U276" s="201">
        <v>27</v>
      </c>
      <c r="V276" s="132">
        <v>0.14438502673796791</v>
      </c>
      <c r="W276">
        <v>174</v>
      </c>
      <c r="X276">
        <v>37</v>
      </c>
      <c r="Y276">
        <v>0.21264367816091953</v>
      </c>
    </row>
    <row r="277" spans="1:25" x14ac:dyDescent="0.25">
      <c r="A277" s="38">
        <f>+COUNTIF($B$1:B277,ESTADISTICAS!B$9)</f>
        <v>0</v>
      </c>
      <c r="B277">
        <v>15</v>
      </c>
      <c r="C277" s="130">
        <v>15638</v>
      </c>
      <c r="D277" t="s">
        <v>1481</v>
      </c>
      <c r="E277" s="201">
        <v>47</v>
      </c>
      <c r="F277" s="201">
        <v>16</v>
      </c>
      <c r="G277" s="132">
        <v>0.34042553191489361</v>
      </c>
      <c r="H277" s="201">
        <v>48</v>
      </c>
      <c r="I277" s="201">
        <v>24</v>
      </c>
      <c r="J277" s="132">
        <v>0.5</v>
      </c>
      <c r="K277" s="201">
        <v>52</v>
      </c>
      <c r="L277" s="201">
        <v>19</v>
      </c>
      <c r="M277" s="132">
        <v>0.36538461538461536</v>
      </c>
      <c r="N277" s="201">
        <v>50</v>
      </c>
      <c r="O277" s="201">
        <v>15</v>
      </c>
      <c r="P277" s="132">
        <v>0.3</v>
      </c>
      <c r="Q277" s="201">
        <v>45</v>
      </c>
      <c r="R277" s="201">
        <v>17</v>
      </c>
      <c r="S277" s="132">
        <v>0.37777777777777777</v>
      </c>
      <c r="T277" s="201">
        <v>44</v>
      </c>
      <c r="U277" s="201">
        <v>15</v>
      </c>
      <c r="V277" s="132">
        <v>0.34090909090909088</v>
      </c>
      <c r="W277">
        <v>56</v>
      </c>
      <c r="X277">
        <v>17</v>
      </c>
      <c r="Y277">
        <v>0.30357142857142855</v>
      </c>
    </row>
    <row r="278" spans="1:25" x14ac:dyDescent="0.25">
      <c r="A278" s="38">
        <f>+COUNTIF($B$1:B278,ESTADISTICAS!B$9)</f>
        <v>0</v>
      </c>
      <c r="B278">
        <v>15</v>
      </c>
      <c r="C278" s="130">
        <v>15646</v>
      </c>
      <c r="D278" t="s">
        <v>1482</v>
      </c>
      <c r="E278" s="201">
        <v>236</v>
      </c>
      <c r="F278" s="201">
        <v>76</v>
      </c>
      <c r="G278" s="132">
        <v>0.32203389830508472</v>
      </c>
      <c r="H278" s="201">
        <v>235</v>
      </c>
      <c r="I278" s="201">
        <v>63</v>
      </c>
      <c r="J278" s="132">
        <v>0.26808510638297872</v>
      </c>
      <c r="K278" s="201">
        <v>229</v>
      </c>
      <c r="L278" s="201">
        <v>87</v>
      </c>
      <c r="M278" s="132">
        <v>0.37991266375545851</v>
      </c>
      <c r="N278" s="201">
        <v>248</v>
      </c>
      <c r="O278" s="201">
        <v>77</v>
      </c>
      <c r="P278" s="132">
        <v>0.31048387096774194</v>
      </c>
      <c r="Q278" s="201">
        <v>228</v>
      </c>
      <c r="R278" s="201">
        <v>87</v>
      </c>
      <c r="S278" s="132">
        <v>0.38157894736842107</v>
      </c>
      <c r="T278" s="201">
        <v>217</v>
      </c>
      <c r="U278" s="201">
        <v>79</v>
      </c>
      <c r="V278" s="132">
        <v>0.36405529953917048</v>
      </c>
      <c r="W278">
        <v>225</v>
      </c>
      <c r="X278">
        <v>73</v>
      </c>
      <c r="Y278">
        <v>0.32444444444444442</v>
      </c>
    </row>
    <row r="279" spans="1:25" x14ac:dyDescent="0.25">
      <c r="A279" s="38">
        <f>+COUNTIF($B$1:B279,ESTADISTICAS!B$9)</f>
        <v>0</v>
      </c>
      <c r="B279">
        <v>15</v>
      </c>
      <c r="C279" s="130">
        <v>15660</v>
      </c>
      <c r="D279" t="s">
        <v>1483</v>
      </c>
      <c r="E279" s="201">
        <v>25</v>
      </c>
      <c r="F279" s="201">
        <v>4</v>
      </c>
      <c r="G279" s="132">
        <v>0.16</v>
      </c>
      <c r="H279" s="201">
        <v>21</v>
      </c>
      <c r="I279" s="201">
        <v>8</v>
      </c>
      <c r="J279" s="132">
        <v>0.38095238095238093</v>
      </c>
      <c r="K279" s="201">
        <v>17</v>
      </c>
      <c r="L279" s="201">
        <v>6</v>
      </c>
      <c r="M279" s="132">
        <v>0.35294117647058826</v>
      </c>
      <c r="N279" s="201">
        <v>34</v>
      </c>
      <c r="O279" s="201">
        <v>17</v>
      </c>
      <c r="P279" s="132">
        <v>0.5</v>
      </c>
      <c r="Q279" s="201">
        <v>21</v>
      </c>
      <c r="R279" s="201">
        <v>3</v>
      </c>
      <c r="S279" s="132">
        <v>0.14285714285714285</v>
      </c>
      <c r="T279" s="201">
        <v>24</v>
      </c>
      <c r="U279" s="201">
        <v>10</v>
      </c>
      <c r="V279" s="132">
        <v>0.41666666666666669</v>
      </c>
      <c r="W279">
        <v>21</v>
      </c>
      <c r="X279">
        <v>7</v>
      </c>
      <c r="Y279">
        <v>0.33333333333333331</v>
      </c>
    </row>
    <row r="280" spans="1:25" x14ac:dyDescent="0.25">
      <c r="A280" s="38">
        <f>+COUNTIF($B$1:B280,ESTADISTICAS!B$9)</f>
        <v>0</v>
      </c>
      <c r="B280">
        <v>15</v>
      </c>
      <c r="C280" s="130">
        <v>15664</v>
      </c>
      <c r="D280" t="s">
        <v>1484</v>
      </c>
      <c r="E280" s="201">
        <v>36</v>
      </c>
      <c r="F280" s="201">
        <v>6</v>
      </c>
      <c r="G280" s="132">
        <v>0.16666666666666666</v>
      </c>
      <c r="H280" s="201">
        <v>41</v>
      </c>
      <c r="I280" s="201">
        <v>7</v>
      </c>
      <c r="J280" s="132">
        <v>0.17073170731707318</v>
      </c>
      <c r="K280" s="201">
        <v>46</v>
      </c>
      <c r="L280" s="201">
        <v>6</v>
      </c>
      <c r="M280" s="132">
        <v>0.13043478260869565</v>
      </c>
      <c r="N280" s="201">
        <v>45</v>
      </c>
      <c r="O280" s="201">
        <v>6</v>
      </c>
      <c r="P280" s="132">
        <v>0.13333333333333333</v>
      </c>
      <c r="Q280" s="201">
        <v>38</v>
      </c>
      <c r="R280" s="201">
        <v>12</v>
      </c>
      <c r="S280" s="132">
        <v>0.31578947368421051</v>
      </c>
      <c r="T280" s="201">
        <v>43</v>
      </c>
      <c r="U280" s="201">
        <v>9</v>
      </c>
      <c r="V280" s="132">
        <v>0.20930232558139536</v>
      </c>
      <c r="W280">
        <v>43</v>
      </c>
      <c r="X280">
        <v>12</v>
      </c>
      <c r="Y280">
        <v>0.27906976744186046</v>
      </c>
    </row>
    <row r="281" spans="1:25" x14ac:dyDescent="0.25">
      <c r="A281" s="38">
        <f>+COUNTIF($B$1:B281,ESTADISTICAS!B$9)</f>
        <v>0</v>
      </c>
      <c r="B281">
        <v>15</v>
      </c>
      <c r="C281" s="130">
        <v>15667</v>
      </c>
      <c r="D281" t="s">
        <v>1485</v>
      </c>
      <c r="E281" s="201">
        <v>85</v>
      </c>
      <c r="F281" s="201">
        <v>21</v>
      </c>
      <c r="G281" s="132">
        <v>0.24705882352941178</v>
      </c>
      <c r="H281" s="201">
        <v>63</v>
      </c>
      <c r="I281" s="201">
        <v>24</v>
      </c>
      <c r="J281" s="132">
        <v>0.38095238095238093</v>
      </c>
      <c r="K281" s="201">
        <v>58</v>
      </c>
      <c r="L281" s="201">
        <v>27</v>
      </c>
      <c r="M281" s="132">
        <v>0.46551724137931033</v>
      </c>
      <c r="N281" s="201">
        <v>66</v>
      </c>
      <c r="O281" s="201">
        <v>25</v>
      </c>
      <c r="P281" s="132">
        <v>0.37878787878787878</v>
      </c>
      <c r="Q281" s="201">
        <v>68</v>
      </c>
      <c r="R281" s="201">
        <v>24</v>
      </c>
      <c r="S281" s="132">
        <v>0.35294117647058826</v>
      </c>
      <c r="T281" s="201">
        <v>58</v>
      </c>
      <c r="U281" s="201">
        <v>24</v>
      </c>
      <c r="V281" s="132">
        <v>0.41379310344827586</v>
      </c>
      <c r="W281">
        <v>58</v>
      </c>
      <c r="X281">
        <v>19</v>
      </c>
      <c r="Y281">
        <v>0.32758620689655171</v>
      </c>
    </row>
    <row r="282" spans="1:25" x14ac:dyDescent="0.25">
      <c r="A282" s="38">
        <f>+COUNTIF($B$1:B282,ESTADISTICAS!B$9)</f>
        <v>0</v>
      </c>
      <c r="B282">
        <v>15</v>
      </c>
      <c r="C282" s="130">
        <v>15673</v>
      </c>
      <c r="D282" t="s">
        <v>1486</v>
      </c>
      <c r="E282" s="201">
        <v>56</v>
      </c>
      <c r="F282" s="201">
        <v>17</v>
      </c>
      <c r="G282" s="132">
        <v>0.30357142857142855</v>
      </c>
      <c r="H282" s="201">
        <v>45</v>
      </c>
      <c r="I282" s="201">
        <v>9</v>
      </c>
      <c r="J282" s="132">
        <v>0.2</v>
      </c>
      <c r="K282" s="201">
        <v>53</v>
      </c>
      <c r="L282" s="201">
        <v>14</v>
      </c>
      <c r="M282" s="132">
        <v>0.26415094339622641</v>
      </c>
      <c r="N282" s="201">
        <v>49</v>
      </c>
      <c r="O282" s="201">
        <v>12</v>
      </c>
      <c r="P282" s="132">
        <v>0.24489795918367346</v>
      </c>
      <c r="Q282" s="201">
        <v>45</v>
      </c>
      <c r="R282" s="201">
        <v>16</v>
      </c>
      <c r="S282" s="132">
        <v>0.35555555555555557</v>
      </c>
      <c r="T282" s="201">
        <v>37</v>
      </c>
      <c r="U282" s="201">
        <v>8</v>
      </c>
      <c r="V282" s="132">
        <v>0.21621621621621623</v>
      </c>
      <c r="W282">
        <v>26</v>
      </c>
      <c r="X282">
        <v>5</v>
      </c>
      <c r="Y282">
        <v>0.19230769230769232</v>
      </c>
    </row>
    <row r="283" spans="1:25" x14ac:dyDescent="0.25">
      <c r="A283" s="38">
        <f>+COUNTIF($B$1:B283,ESTADISTICAS!B$9)</f>
        <v>0</v>
      </c>
      <c r="B283">
        <v>15</v>
      </c>
      <c r="C283" s="130">
        <v>15676</v>
      </c>
      <c r="D283" t="s">
        <v>1487</v>
      </c>
      <c r="E283" s="201">
        <v>53</v>
      </c>
      <c r="F283" s="201">
        <v>7</v>
      </c>
      <c r="G283" s="132">
        <v>0.13207547169811321</v>
      </c>
      <c r="H283" s="201">
        <v>43</v>
      </c>
      <c r="I283" s="201">
        <v>3</v>
      </c>
      <c r="J283" s="132">
        <v>6.9767441860465115E-2</v>
      </c>
      <c r="K283" s="201">
        <v>51</v>
      </c>
      <c r="L283" s="201">
        <v>6</v>
      </c>
      <c r="M283" s="132">
        <v>0.11764705882352941</v>
      </c>
      <c r="N283" s="201">
        <v>48</v>
      </c>
      <c r="O283" s="201">
        <v>8</v>
      </c>
      <c r="P283" s="132">
        <v>0.16666666666666666</v>
      </c>
      <c r="Q283" s="201">
        <v>53</v>
      </c>
      <c r="R283" s="201">
        <v>4</v>
      </c>
      <c r="S283" s="132">
        <v>7.5471698113207544E-2</v>
      </c>
      <c r="T283" s="201">
        <v>44</v>
      </c>
      <c r="U283" s="201">
        <v>5</v>
      </c>
      <c r="V283" s="132">
        <v>0.11363636363636363</v>
      </c>
      <c r="W283">
        <v>47</v>
      </c>
      <c r="X283">
        <v>14</v>
      </c>
      <c r="Y283">
        <v>0.2978723404255319</v>
      </c>
    </row>
    <row r="284" spans="1:25" x14ac:dyDescent="0.25">
      <c r="A284" s="38">
        <f>+COUNTIF($B$1:B284,ESTADISTICAS!B$9)</f>
        <v>0</v>
      </c>
      <c r="B284">
        <v>15</v>
      </c>
      <c r="C284" s="130">
        <v>15681</v>
      </c>
      <c r="D284" t="s">
        <v>1488</v>
      </c>
      <c r="E284" s="201">
        <v>87</v>
      </c>
      <c r="F284" s="201">
        <v>14</v>
      </c>
      <c r="G284" s="132">
        <v>0.16091954022988506</v>
      </c>
      <c r="H284" s="201">
        <v>90</v>
      </c>
      <c r="I284" s="201">
        <v>18</v>
      </c>
      <c r="J284" s="132">
        <v>0.2</v>
      </c>
      <c r="K284" s="201">
        <v>114</v>
      </c>
      <c r="L284" s="201">
        <v>27</v>
      </c>
      <c r="M284" s="132">
        <v>0.23684210526315788</v>
      </c>
      <c r="N284" s="201">
        <v>93</v>
      </c>
      <c r="O284" s="201">
        <v>21</v>
      </c>
      <c r="P284" s="132">
        <v>0.22580645161290322</v>
      </c>
      <c r="Q284" s="201">
        <v>94</v>
      </c>
      <c r="R284" s="201">
        <v>26</v>
      </c>
      <c r="S284" s="132">
        <v>0.27659574468085107</v>
      </c>
      <c r="T284" s="201">
        <v>76</v>
      </c>
      <c r="U284" s="201">
        <v>13</v>
      </c>
      <c r="V284" s="132">
        <v>0.17105263157894737</v>
      </c>
      <c r="W284">
        <v>64</v>
      </c>
      <c r="X284">
        <v>23</v>
      </c>
      <c r="Y284">
        <v>0.359375</v>
      </c>
    </row>
    <row r="285" spans="1:25" x14ac:dyDescent="0.25">
      <c r="A285" s="38">
        <f>+COUNTIF($B$1:B285,ESTADISTICAS!B$9)</f>
        <v>0</v>
      </c>
      <c r="B285">
        <v>15</v>
      </c>
      <c r="C285" s="130">
        <v>15686</v>
      </c>
      <c r="D285" t="s">
        <v>1489</v>
      </c>
      <c r="E285" s="201">
        <v>95</v>
      </c>
      <c r="F285" s="201">
        <v>23</v>
      </c>
      <c r="G285" s="132">
        <v>0.24210526315789474</v>
      </c>
      <c r="H285" s="201">
        <v>101</v>
      </c>
      <c r="I285" s="201">
        <v>20</v>
      </c>
      <c r="J285" s="132">
        <v>0.19801980198019803</v>
      </c>
      <c r="K285" s="201">
        <v>93</v>
      </c>
      <c r="L285" s="201">
        <v>23</v>
      </c>
      <c r="M285" s="132">
        <v>0.24731182795698925</v>
      </c>
      <c r="N285" s="201">
        <v>109</v>
      </c>
      <c r="O285" s="201">
        <v>25</v>
      </c>
      <c r="P285" s="132">
        <v>0.22935779816513763</v>
      </c>
      <c r="Q285" s="201">
        <v>90</v>
      </c>
      <c r="R285" s="201">
        <v>32</v>
      </c>
      <c r="S285" s="132">
        <v>0.35555555555555557</v>
      </c>
      <c r="T285" s="201">
        <v>69</v>
      </c>
      <c r="U285" s="201">
        <v>22</v>
      </c>
      <c r="V285" s="132">
        <v>0.3188405797101449</v>
      </c>
      <c r="W285">
        <v>67</v>
      </c>
      <c r="X285">
        <v>19</v>
      </c>
      <c r="Y285">
        <v>0.28358208955223879</v>
      </c>
    </row>
    <row r="286" spans="1:25" x14ac:dyDescent="0.25">
      <c r="A286" s="38">
        <f>+COUNTIF($B$1:B286,ESTADISTICAS!B$9)</f>
        <v>0</v>
      </c>
      <c r="B286">
        <v>15</v>
      </c>
      <c r="C286" s="130">
        <v>15690</v>
      </c>
      <c r="D286" t="s">
        <v>1490</v>
      </c>
      <c r="E286" s="201">
        <v>43</v>
      </c>
      <c r="F286" s="201">
        <v>20</v>
      </c>
      <c r="G286" s="132">
        <v>0.46511627906976744</v>
      </c>
      <c r="H286" s="201">
        <v>42</v>
      </c>
      <c r="I286" s="201">
        <v>12</v>
      </c>
      <c r="J286" s="132">
        <v>0.2857142857142857</v>
      </c>
      <c r="K286" s="201">
        <v>49</v>
      </c>
      <c r="L286" s="201">
        <v>27</v>
      </c>
      <c r="M286" s="132">
        <v>0.55102040816326525</v>
      </c>
      <c r="N286" s="201">
        <v>55</v>
      </c>
      <c r="O286" s="201">
        <v>23</v>
      </c>
      <c r="P286" s="132">
        <v>0.41818181818181815</v>
      </c>
      <c r="Q286" s="201">
        <v>47</v>
      </c>
      <c r="R286" s="201">
        <v>18</v>
      </c>
      <c r="S286" s="132">
        <v>0.38297872340425532</v>
      </c>
      <c r="T286" s="201">
        <v>46</v>
      </c>
      <c r="U286" s="201">
        <v>12</v>
      </c>
      <c r="V286" s="132">
        <v>0.2608695652173913</v>
      </c>
      <c r="W286">
        <v>35</v>
      </c>
      <c r="X286">
        <v>20</v>
      </c>
      <c r="Y286">
        <v>0.5714285714285714</v>
      </c>
    </row>
    <row r="287" spans="1:25" x14ac:dyDescent="0.25">
      <c r="A287" s="38">
        <f>+COUNTIF($B$1:B287,ESTADISTICAS!B$9)</f>
        <v>0</v>
      </c>
      <c r="B287">
        <v>15</v>
      </c>
      <c r="C287" s="130">
        <v>15693</v>
      </c>
      <c r="D287" t="s">
        <v>1491</v>
      </c>
      <c r="E287" s="201">
        <v>130</v>
      </c>
      <c r="F287" s="201">
        <v>60</v>
      </c>
      <c r="G287" s="132">
        <v>0.46153846153846156</v>
      </c>
      <c r="H287" s="201">
        <v>150</v>
      </c>
      <c r="I287" s="201">
        <v>71</v>
      </c>
      <c r="J287" s="132">
        <v>0.47333333333333333</v>
      </c>
      <c r="K287" s="201">
        <v>147</v>
      </c>
      <c r="L287" s="201">
        <v>71</v>
      </c>
      <c r="M287" s="132">
        <v>0.48299319727891155</v>
      </c>
      <c r="N287" s="201">
        <v>138</v>
      </c>
      <c r="O287" s="201">
        <v>76</v>
      </c>
      <c r="P287" s="132">
        <v>0.55072463768115942</v>
      </c>
      <c r="Q287" s="201">
        <v>132</v>
      </c>
      <c r="R287" s="201">
        <v>76</v>
      </c>
      <c r="S287" s="132">
        <v>0.5757575757575758</v>
      </c>
      <c r="T287" s="201">
        <v>126</v>
      </c>
      <c r="U287" s="201">
        <v>65</v>
      </c>
      <c r="V287" s="132">
        <v>0.51587301587301593</v>
      </c>
      <c r="W287">
        <v>112</v>
      </c>
      <c r="X287">
        <v>52</v>
      </c>
      <c r="Y287">
        <v>0.4642857142857143</v>
      </c>
    </row>
    <row r="288" spans="1:25" x14ac:dyDescent="0.25">
      <c r="A288" s="38">
        <f>+COUNTIF($B$1:B288,ESTADISTICAS!B$9)</f>
        <v>0</v>
      </c>
      <c r="B288">
        <v>15</v>
      </c>
      <c r="C288" s="130">
        <v>15696</v>
      </c>
      <c r="D288" t="s">
        <v>1492</v>
      </c>
      <c r="E288" s="201">
        <v>19</v>
      </c>
      <c r="F288" s="201">
        <v>4</v>
      </c>
      <c r="G288" s="132">
        <v>0.21052631578947367</v>
      </c>
      <c r="H288" s="201">
        <v>45</v>
      </c>
      <c r="I288" s="201">
        <v>4</v>
      </c>
      <c r="J288" s="132">
        <v>8.8888888888888892E-2</v>
      </c>
      <c r="K288" s="201">
        <v>32</v>
      </c>
      <c r="L288" s="201">
        <v>3</v>
      </c>
      <c r="M288" s="132">
        <v>9.375E-2</v>
      </c>
      <c r="N288" s="201">
        <v>40</v>
      </c>
      <c r="O288" s="201">
        <v>7</v>
      </c>
      <c r="P288" s="132">
        <v>0.17499999999999999</v>
      </c>
      <c r="Q288" s="201">
        <v>40</v>
      </c>
      <c r="R288" s="201">
        <v>11</v>
      </c>
      <c r="S288" s="132">
        <v>0.27500000000000002</v>
      </c>
      <c r="T288" s="201">
        <v>26</v>
      </c>
      <c r="U288" s="201">
        <v>4</v>
      </c>
      <c r="V288" s="132">
        <v>0.15384615384615385</v>
      </c>
      <c r="W288">
        <v>37</v>
      </c>
      <c r="X288">
        <v>5</v>
      </c>
      <c r="Y288">
        <v>0.13513513513513514</v>
      </c>
    </row>
    <row r="289" spans="1:25" x14ac:dyDescent="0.25">
      <c r="A289" s="38">
        <f>+COUNTIF($B$1:B289,ESTADISTICAS!B$9)</f>
        <v>0</v>
      </c>
      <c r="B289">
        <v>15</v>
      </c>
      <c r="C289" s="130">
        <v>15720</v>
      </c>
      <c r="D289" t="s">
        <v>1493</v>
      </c>
      <c r="E289" s="201">
        <v>18</v>
      </c>
      <c r="F289" s="201">
        <v>3</v>
      </c>
      <c r="G289" s="132">
        <v>0.16666666666666666</v>
      </c>
      <c r="H289" s="201">
        <v>26</v>
      </c>
      <c r="I289" s="201">
        <v>6</v>
      </c>
      <c r="J289" s="132">
        <v>0.23076923076923078</v>
      </c>
      <c r="K289" s="201">
        <v>23</v>
      </c>
      <c r="L289" s="201">
        <v>5</v>
      </c>
      <c r="M289" s="132">
        <v>0.21739130434782608</v>
      </c>
      <c r="N289" s="201">
        <v>30</v>
      </c>
      <c r="O289" s="201">
        <v>8</v>
      </c>
      <c r="P289" s="132">
        <v>0.26666666666666666</v>
      </c>
      <c r="Q289" s="201">
        <v>25</v>
      </c>
      <c r="R289" s="201">
        <v>7</v>
      </c>
      <c r="S289" s="132">
        <v>0.28000000000000003</v>
      </c>
      <c r="T289" s="201">
        <v>21</v>
      </c>
      <c r="U289" s="201">
        <v>5</v>
      </c>
      <c r="V289" s="132">
        <v>0.23809523809523808</v>
      </c>
      <c r="W289">
        <v>32</v>
      </c>
      <c r="X289">
        <v>16</v>
      </c>
      <c r="Y289">
        <v>0.5</v>
      </c>
    </row>
    <row r="290" spans="1:25" x14ac:dyDescent="0.25">
      <c r="A290" s="38">
        <f>+COUNTIF($B$1:B290,ESTADISTICAS!B$9)</f>
        <v>0</v>
      </c>
      <c r="B290">
        <v>15</v>
      </c>
      <c r="C290" s="130">
        <v>15723</v>
      </c>
      <c r="D290" t="s">
        <v>1494</v>
      </c>
      <c r="E290" s="201">
        <v>31</v>
      </c>
      <c r="F290" s="201">
        <v>4</v>
      </c>
      <c r="G290" s="132">
        <v>0.12903225806451613</v>
      </c>
      <c r="H290" s="201">
        <v>20</v>
      </c>
      <c r="I290" s="201">
        <v>7</v>
      </c>
      <c r="J290" s="132">
        <v>0.35</v>
      </c>
      <c r="K290" s="201">
        <v>20</v>
      </c>
      <c r="L290" s="201">
        <v>9</v>
      </c>
      <c r="M290" s="132">
        <v>0.45</v>
      </c>
      <c r="N290" s="201">
        <v>19</v>
      </c>
      <c r="O290" s="201">
        <v>3</v>
      </c>
      <c r="P290" s="132">
        <v>0.15789473684210525</v>
      </c>
      <c r="Q290" s="201">
        <v>18</v>
      </c>
      <c r="R290" s="201">
        <v>10</v>
      </c>
      <c r="S290" s="132">
        <v>0.55555555555555558</v>
      </c>
      <c r="T290" s="201">
        <v>21</v>
      </c>
      <c r="U290" s="201">
        <v>6</v>
      </c>
      <c r="V290" s="132">
        <v>0.2857142857142857</v>
      </c>
      <c r="W290">
        <v>20</v>
      </c>
      <c r="X290">
        <v>7</v>
      </c>
      <c r="Y290">
        <v>0.35</v>
      </c>
    </row>
    <row r="291" spans="1:25" x14ac:dyDescent="0.25">
      <c r="A291" s="38">
        <f>+COUNTIF($B$1:B291,ESTADISTICAS!B$9)</f>
        <v>0</v>
      </c>
      <c r="B291">
        <v>15</v>
      </c>
      <c r="C291" s="130">
        <v>15740</v>
      </c>
      <c r="D291" t="s">
        <v>1495</v>
      </c>
      <c r="E291" s="201">
        <v>113</v>
      </c>
      <c r="F291" s="201">
        <v>43</v>
      </c>
      <c r="G291" s="132">
        <v>0.38053097345132741</v>
      </c>
      <c r="H291" s="201">
        <v>90</v>
      </c>
      <c r="I291" s="201">
        <v>30</v>
      </c>
      <c r="J291" s="132">
        <v>0.33333333333333331</v>
      </c>
      <c r="K291" s="201">
        <v>108</v>
      </c>
      <c r="L291" s="201">
        <v>44</v>
      </c>
      <c r="M291" s="132">
        <v>0.40740740740740738</v>
      </c>
      <c r="N291" s="201">
        <v>137</v>
      </c>
      <c r="O291" s="201">
        <v>48</v>
      </c>
      <c r="P291" s="132">
        <v>0.35036496350364965</v>
      </c>
      <c r="Q291" s="201">
        <v>94</v>
      </c>
      <c r="R291" s="201">
        <v>34</v>
      </c>
      <c r="S291" s="132">
        <v>0.36170212765957449</v>
      </c>
      <c r="T291" s="201">
        <v>100</v>
      </c>
      <c r="U291" s="201">
        <v>29</v>
      </c>
      <c r="V291" s="132">
        <v>0.28999999999999998</v>
      </c>
      <c r="W291">
        <v>101</v>
      </c>
      <c r="X291">
        <v>32</v>
      </c>
      <c r="Y291">
        <v>0.31683168316831684</v>
      </c>
    </row>
    <row r="292" spans="1:25" x14ac:dyDescent="0.25">
      <c r="A292" s="38">
        <f>+COUNTIF($B$1:B292,ESTADISTICAS!B$9)</f>
        <v>0</v>
      </c>
      <c r="B292">
        <v>15</v>
      </c>
      <c r="C292" s="130">
        <v>15753</v>
      </c>
      <c r="D292" t="s">
        <v>1496</v>
      </c>
      <c r="E292" s="201">
        <v>143</v>
      </c>
      <c r="F292" s="201">
        <v>52</v>
      </c>
      <c r="G292" s="132">
        <v>0.36363636363636365</v>
      </c>
      <c r="H292" s="201">
        <v>121</v>
      </c>
      <c r="I292" s="201">
        <v>54</v>
      </c>
      <c r="J292" s="132">
        <v>0.4462809917355372</v>
      </c>
      <c r="K292" s="201">
        <v>128</v>
      </c>
      <c r="L292" s="201">
        <v>51</v>
      </c>
      <c r="M292" s="132">
        <v>0.3984375</v>
      </c>
      <c r="N292" s="201">
        <v>170</v>
      </c>
      <c r="O292" s="201">
        <v>62</v>
      </c>
      <c r="P292" s="132">
        <v>0.36470588235294116</v>
      </c>
      <c r="Q292" s="201">
        <v>114</v>
      </c>
      <c r="R292" s="201">
        <v>37</v>
      </c>
      <c r="S292" s="132">
        <v>0.32456140350877194</v>
      </c>
      <c r="T292" s="201">
        <v>106</v>
      </c>
      <c r="U292" s="201">
        <v>50</v>
      </c>
      <c r="V292" s="132">
        <v>0.47169811320754718</v>
      </c>
      <c r="W292">
        <v>149</v>
      </c>
      <c r="X292">
        <v>56</v>
      </c>
      <c r="Y292">
        <v>0.37583892617449666</v>
      </c>
    </row>
    <row r="293" spans="1:25" x14ac:dyDescent="0.25">
      <c r="A293" s="38">
        <f>+COUNTIF($B$1:B293,ESTADISTICAS!B$9)</f>
        <v>0</v>
      </c>
      <c r="B293">
        <v>15</v>
      </c>
      <c r="C293" s="130">
        <v>15755</v>
      </c>
      <c r="D293" t="s">
        <v>1497</v>
      </c>
      <c r="E293" s="201">
        <v>69</v>
      </c>
      <c r="F293" s="201">
        <v>10</v>
      </c>
      <c r="G293" s="132">
        <v>0.14492753623188406</v>
      </c>
      <c r="H293" s="201">
        <v>76</v>
      </c>
      <c r="I293" s="201">
        <v>20</v>
      </c>
      <c r="J293" s="132">
        <v>0.26315789473684209</v>
      </c>
      <c r="K293" s="201">
        <v>75</v>
      </c>
      <c r="L293" s="201">
        <v>31</v>
      </c>
      <c r="M293" s="132">
        <v>0.41333333333333333</v>
      </c>
      <c r="N293" s="201">
        <v>54</v>
      </c>
      <c r="O293" s="201">
        <v>20</v>
      </c>
      <c r="P293" s="132">
        <v>0.37037037037037035</v>
      </c>
      <c r="Q293" s="201">
        <v>61</v>
      </c>
      <c r="R293" s="201">
        <v>24</v>
      </c>
      <c r="S293" s="132">
        <v>0.39344262295081966</v>
      </c>
      <c r="T293" s="201">
        <v>73</v>
      </c>
      <c r="U293" s="201">
        <v>37</v>
      </c>
      <c r="V293" s="132">
        <v>0.50684931506849318</v>
      </c>
      <c r="W293">
        <v>73</v>
      </c>
      <c r="X293">
        <v>17</v>
      </c>
      <c r="Y293">
        <v>0.23287671232876711</v>
      </c>
    </row>
    <row r="294" spans="1:25" x14ac:dyDescent="0.25">
      <c r="A294" s="38">
        <f>+COUNTIF($B$1:B294,ESTADISTICAS!B$9)</f>
        <v>0</v>
      </c>
      <c r="B294">
        <v>15</v>
      </c>
      <c r="C294" s="130">
        <v>15757</v>
      </c>
      <c r="D294" t="s">
        <v>1498</v>
      </c>
      <c r="E294" s="201">
        <v>123</v>
      </c>
      <c r="F294" s="201">
        <v>42</v>
      </c>
      <c r="G294" s="132">
        <v>0.34146341463414637</v>
      </c>
      <c r="H294" s="201">
        <v>116</v>
      </c>
      <c r="I294" s="201">
        <v>33</v>
      </c>
      <c r="J294" s="132">
        <v>0.28448275862068967</v>
      </c>
      <c r="K294" s="201">
        <v>96</v>
      </c>
      <c r="L294" s="201">
        <v>35</v>
      </c>
      <c r="M294" s="132">
        <v>0.36458333333333331</v>
      </c>
      <c r="N294" s="201">
        <v>103</v>
      </c>
      <c r="O294" s="201">
        <v>41</v>
      </c>
      <c r="P294" s="132">
        <v>0.39805825242718446</v>
      </c>
      <c r="Q294" s="201">
        <v>135</v>
      </c>
      <c r="R294" s="201">
        <v>71</v>
      </c>
      <c r="S294" s="132">
        <v>0.52592592592592591</v>
      </c>
      <c r="T294" s="201">
        <v>104</v>
      </c>
      <c r="U294" s="201">
        <v>44</v>
      </c>
      <c r="V294" s="132">
        <v>0.42307692307692307</v>
      </c>
      <c r="W294">
        <v>93</v>
      </c>
      <c r="X294">
        <v>46</v>
      </c>
      <c r="Y294">
        <v>0.4946236559139785</v>
      </c>
    </row>
    <row r="295" spans="1:25" x14ac:dyDescent="0.25">
      <c r="A295" s="38">
        <f>+COUNTIF($B$1:B295,ESTADISTICAS!B$9)</f>
        <v>0</v>
      </c>
      <c r="B295">
        <v>15</v>
      </c>
      <c r="C295" s="130">
        <v>15759</v>
      </c>
      <c r="D295" t="s">
        <v>1499</v>
      </c>
      <c r="E295" s="201">
        <v>1689</v>
      </c>
      <c r="F295" s="201">
        <v>968</v>
      </c>
      <c r="G295" s="132">
        <v>0.57312018946121968</v>
      </c>
      <c r="H295" s="201">
        <v>1771</v>
      </c>
      <c r="I295" s="201">
        <v>1066</v>
      </c>
      <c r="J295" s="132">
        <v>0.6019198193111237</v>
      </c>
      <c r="K295" s="201">
        <v>1766</v>
      </c>
      <c r="L295" s="201">
        <v>1069</v>
      </c>
      <c r="M295" s="132">
        <v>0.60532276330690826</v>
      </c>
      <c r="N295" s="201">
        <v>1841</v>
      </c>
      <c r="O295" s="201">
        <v>1037</v>
      </c>
      <c r="P295" s="132">
        <v>0.56328082563824011</v>
      </c>
      <c r="Q295" s="201">
        <v>1734</v>
      </c>
      <c r="R295" s="201">
        <v>940</v>
      </c>
      <c r="S295" s="132">
        <v>0.54209919261822381</v>
      </c>
      <c r="T295" s="201">
        <v>1834</v>
      </c>
      <c r="U295" s="201">
        <v>986</v>
      </c>
      <c r="V295" s="132">
        <v>0.53762268266085056</v>
      </c>
      <c r="W295">
        <v>1773</v>
      </c>
      <c r="X295">
        <v>1039</v>
      </c>
      <c r="Y295">
        <v>0.58601240834743373</v>
      </c>
    </row>
    <row r="296" spans="1:25" x14ac:dyDescent="0.25">
      <c r="A296" s="38">
        <f>+COUNTIF($B$1:B296,ESTADISTICAS!B$9)</f>
        <v>0</v>
      </c>
      <c r="B296">
        <v>15</v>
      </c>
      <c r="C296" s="130">
        <v>15761</v>
      </c>
      <c r="D296" t="s">
        <v>1500</v>
      </c>
      <c r="E296" s="201">
        <v>61</v>
      </c>
      <c r="F296" s="201">
        <v>8</v>
      </c>
      <c r="G296" s="132">
        <v>0.13114754098360656</v>
      </c>
      <c r="H296" s="201">
        <v>63</v>
      </c>
      <c r="I296" s="201">
        <v>22</v>
      </c>
      <c r="J296" s="132">
        <v>0.34920634920634919</v>
      </c>
      <c r="K296" s="201">
        <v>40</v>
      </c>
      <c r="L296" s="201">
        <v>9</v>
      </c>
      <c r="M296" s="132">
        <v>0.22500000000000001</v>
      </c>
      <c r="N296" s="201">
        <v>46</v>
      </c>
      <c r="O296" s="201">
        <v>8</v>
      </c>
      <c r="P296" s="132">
        <v>0.17391304347826086</v>
      </c>
      <c r="Q296" s="201">
        <v>44</v>
      </c>
      <c r="R296" s="201">
        <v>10</v>
      </c>
      <c r="S296" s="132">
        <v>0.22727272727272727</v>
      </c>
      <c r="T296" s="201">
        <v>42</v>
      </c>
      <c r="U296" s="201">
        <v>10</v>
      </c>
      <c r="V296" s="132">
        <v>0.23809523809523808</v>
      </c>
      <c r="W296">
        <v>39</v>
      </c>
      <c r="X296">
        <v>12</v>
      </c>
      <c r="Y296">
        <v>0.30769230769230771</v>
      </c>
    </row>
    <row r="297" spans="1:25" x14ac:dyDescent="0.25">
      <c r="A297" s="38">
        <f>+COUNTIF($B$1:B297,ESTADISTICAS!B$9)</f>
        <v>0</v>
      </c>
      <c r="B297">
        <v>15</v>
      </c>
      <c r="C297" s="130">
        <v>15762</v>
      </c>
      <c r="D297" t="s">
        <v>1501</v>
      </c>
      <c r="E297" s="201">
        <v>43</v>
      </c>
      <c r="F297" s="201">
        <v>15</v>
      </c>
      <c r="G297" s="132">
        <v>0.34883720930232559</v>
      </c>
      <c r="H297" s="201">
        <v>48</v>
      </c>
      <c r="I297" s="201">
        <v>29</v>
      </c>
      <c r="J297" s="132">
        <v>0.60416666666666663</v>
      </c>
      <c r="K297" s="201">
        <v>46</v>
      </c>
      <c r="L297" s="201">
        <v>14</v>
      </c>
      <c r="M297" s="132">
        <v>0.30434782608695654</v>
      </c>
      <c r="N297" s="201">
        <v>33</v>
      </c>
      <c r="O297" s="201">
        <v>15</v>
      </c>
      <c r="P297" s="132">
        <v>0.45454545454545453</v>
      </c>
      <c r="Q297" s="201">
        <v>45</v>
      </c>
      <c r="R297" s="201">
        <v>20</v>
      </c>
      <c r="S297" s="132">
        <v>0.44444444444444442</v>
      </c>
      <c r="T297" s="201">
        <v>45</v>
      </c>
      <c r="U297" s="201">
        <v>18</v>
      </c>
      <c r="V297" s="132">
        <v>0.4</v>
      </c>
      <c r="W297">
        <v>41</v>
      </c>
      <c r="X297">
        <v>14</v>
      </c>
      <c r="Y297">
        <v>0.34146341463414637</v>
      </c>
    </row>
    <row r="298" spans="1:25" x14ac:dyDescent="0.25">
      <c r="A298" s="38">
        <f>+COUNTIF($B$1:B298,ESTADISTICAS!B$9)</f>
        <v>0</v>
      </c>
      <c r="B298">
        <v>15</v>
      </c>
      <c r="C298" s="130">
        <v>15763</v>
      </c>
      <c r="D298" t="s">
        <v>1502</v>
      </c>
      <c r="E298" s="201">
        <v>64</v>
      </c>
      <c r="F298" s="201">
        <v>16</v>
      </c>
      <c r="G298" s="132">
        <v>0.25</v>
      </c>
      <c r="H298" s="201">
        <v>84</v>
      </c>
      <c r="I298" s="201">
        <v>24</v>
      </c>
      <c r="J298" s="132">
        <v>0.2857142857142857</v>
      </c>
      <c r="K298" s="201">
        <v>81</v>
      </c>
      <c r="L298" s="201">
        <v>35</v>
      </c>
      <c r="M298" s="132">
        <v>0.43209876543209874</v>
      </c>
      <c r="N298" s="201">
        <v>89</v>
      </c>
      <c r="O298" s="201">
        <v>37</v>
      </c>
      <c r="P298" s="132">
        <v>0.4157303370786517</v>
      </c>
      <c r="Q298" s="201">
        <v>79</v>
      </c>
      <c r="R298" s="201">
        <v>39</v>
      </c>
      <c r="S298" s="132">
        <v>0.49367088607594939</v>
      </c>
      <c r="T298" s="201">
        <v>81</v>
      </c>
      <c r="U298" s="201">
        <v>42</v>
      </c>
      <c r="V298" s="132">
        <v>0.51851851851851849</v>
      </c>
      <c r="W298">
        <v>64</v>
      </c>
      <c r="X298">
        <v>20</v>
      </c>
      <c r="Y298">
        <v>0.3125</v>
      </c>
    </row>
    <row r="299" spans="1:25" x14ac:dyDescent="0.25">
      <c r="A299" s="38">
        <f>+COUNTIF($B$1:B299,ESTADISTICAS!B$9)</f>
        <v>0</v>
      </c>
      <c r="B299">
        <v>15</v>
      </c>
      <c r="C299" s="130">
        <v>15764</v>
      </c>
      <c r="D299" t="s">
        <v>1503</v>
      </c>
      <c r="E299" s="201">
        <v>73</v>
      </c>
      <c r="F299" s="201">
        <v>19</v>
      </c>
      <c r="G299" s="132">
        <v>0.26027397260273971</v>
      </c>
      <c r="H299" s="201">
        <v>84</v>
      </c>
      <c r="I299" s="201">
        <v>21</v>
      </c>
      <c r="J299" s="132">
        <v>0.25</v>
      </c>
      <c r="K299" s="201">
        <v>81</v>
      </c>
      <c r="L299" s="201">
        <v>47</v>
      </c>
      <c r="M299" s="132">
        <v>0.58024691358024694</v>
      </c>
      <c r="N299" s="201">
        <v>76</v>
      </c>
      <c r="O299" s="201">
        <v>25</v>
      </c>
      <c r="P299" s="132">
        <v>0.32894736842105265</v>
      </c>
      <c r="Q299" s="201">
        <v>117</v>
      </c>
      <c r="R299" s="201">
        <v>51</v>
      </c>
      <c r="S299" s="132">
        <v>0.4358974358974359</v>
      </c>
      <c r="T299" s="201">
        <v>121</v>
      </c>
      <c r="U299" s="201">
        <v>49</v>
      </c>
      <c r="V299" s="132">
        <v>0.4049586776859504</v>
      </c>
      <c r="W299">
        <v>106</v>
      </c>
      <c r="X299">
        <v>44</v>
      </c>
      <c r="Y299">
        <v>0.41509433962264153</v>
      </c>
    </row>
    <row r="300" spans="1:25" x14ac:dyDescent="0.25">
      <c r="A300" s="38">
        <f>+COUNTIF($B$1:B300,ESTADISTICAS!B$9)</f>
        <v>0</v>
      </c>
      <c r="B300">
        <v>15</v>
      </c>
      <c r="C300" s="130">
        <v>15774</v>
      </c>
      <c r="D300" t="s">
        <v>1504</v>
      </c>
      <c r="E300" s="201">
        <v>39</v>
      </c>
      <c r="F300" s="201">
        <v>10</v>
      </c>
      <c r="G300" s="132">
        <v>0.25641025641025639</v>
      </c>
      <c r="H300" s="201">
        <v>21</v>
      </c>
      <c r="I300" s="201">
        <v>7</v>
      </c>
      <c r="J300" s="132">
        <v>0.33333333333333331</v>
      </c>
      <c r="K300" s="201">
        <v>33</v>
      </c>
      <c r="L300" s="201">
        <v>10</v>
      </c>
      <c r="M300" s="132">
        <v>0.30303030303030304</v>
      </c>
      <c r="N300" s="201">
        <v>25</v>
      </c>
      <c r="O300" s="201">
        <v>10</v>
      </c>
      <c r="P300" s="132">
        <v>0.4</v>
      </c>
      <c r="Q300" s="201">
        <v>26</v>
      </c>
      <c r="R300" s="201">
        <v>11</v>
      </c>
      <c r="S300" s="132">
        <v>0.42307692307692307</v>
      </c>
      <c r="T300" s="201">
        <v>39</v>
      </c>
      <c r="U300" s="201">
        <v>15</v>
      </c>
      <c r="V300" s="132">
        <v>0.38461538461538464</v>
      </c>
      <c r="W300">
        <v>24</v>
      </c>
      <c r="X300">
        <v>9</v>
      </c>
      <c r="Y300">
        <v>0.375</v>
      </c>
    </row>
    <row r="301" spans="1:25" x14ac:dyDescent="0.25">
      <c r="A301" s="38">
        <f>+COUNTIF($B$1:B301,ESTADISTICAS!B$9)</f>
        <v>0</v>
      </c>
      <c r="B301">
        <v>15</v>
      </c>
      <c r="C301" s="130">
        <v>15776</v>
      </c>
      <c r="D301" t="s">
        <v>1505</v>
      </c>
      <c r="E301" s="201">
        <v>68</v>
      </c>
      <c r="F301" s="201">
        <v>21</v>
      </c>
      <c r="G301" s="132">
        <v>0.30882352941176472</v>
      </c>
      <c r="H301" s="201">
        <v>87</v>
      </c>
      <c r="I301" s="201">
        <v>24</v>
      </c>
      <c r="J301" s="132">
        <v>0.27586206896551724</v>
      </c>
      <c r="K301" s="201">
        <v>75</v>
      </c>
      <c r="L301" s="201">
        <v>25</v>
      </c>
      <c r="M301" s="132">
        <v>0.33333333333333331</v>
      </c>
      <c r="N301" s="201">
        <v>81</v>
      </c>
      <c r="O301" s="201">
        <v>17</v>
      </c>
      <c r="P301" s="132">
        <v>0.20987654320987653</v>
      </c>
      <c r="Q301" s="201">
        <v>75</v>
      </c>
      <c r="R301" s="201">
        <v>15</v>
      </c>
      <c r="S301" s="132">
        <v>0.2</v>
      </c>
      <c r="T301" s="201">
        <v>72</v>
      </c>
      <c r="U301" s="201">
        <v>16</v>
      </c>
      <c r="V301" s="132">
        <v>0.22222222222222221</v>
      </c>
      <c r="W301">
        <v>59</v>
      </c>
      <c r="X301">
        <v>16</v>
      </c>
      <c r="Y301">
        <v>0.2711864406779661</v>
      </c>
    </row>
    <row r="302" spans="1:25" x14ac:dyDescent="0.25">
      <c r="A302" s="38">
        <f>+COUNTIF($B$1:B302,ESTADISTICAS!B$9)</f>
        <v>0</v>
      </c>
      <c r="B302">
        <v>15</v>
      </c>
      <c r="C302" s="130">
        <v>15778</v>
      </c>
      <c r="D302" t="s">
        <v>1506</v>
      </c>
      <c r="E302" s="201">
        <v>37</v>
      </c>
      <c r="F302" s="201">
        <v>5</v>
      </c>
      <c r="G302" s="132">
        <v>0.13513513513513514</v>
      </c>
      <c r="H302" s="201">
        <v>41</v>
      </c>
      <c r="I302" s="201">
        <v>8</v>
      </c>
      <c r="J302" s="132">
        <v>0.1951219512195122</v>
      </c>
      <c r="K302" s="201">
        <v>48</v>
      </c>
      <c r="L302" s="201">
        <v>8</v>
      </c>
      <c r="M302" s="132">
        <v>0.16666666666666666</v>
      </c>
      <c r="N302" s="201">
        <v>41</v>
      </c>
      <c r="O302" s="201">
        <v>9</v>
      </c>
      <c r="P302" s="132">
        <v>0.21951219512195122</v>
      </c>
      <c r="Q302" s="201">
        <v>43</v>
      </c>
      <c r="R302" s="201">
        <v>15</v>
      </c>
      <c r="S302" s="132">
        <v>0.34883720930232559</v>
      </c>
      <c r="T302" s="201">
        <v>45</v>
      </c>
      <c r="U302" s="201">
        <v>8</v>
      </c>
      <c r="V302" s="132">
        <v>0.17777777777777778</v>
      </c>
      <c r="W302">
        <v>34</v>
      </c>
      <c r="X302">
        <v>9</v>
      </c>
      <c r="Y302">
        <v>0.26470588235294118</v>
      </c>
    </row>
    <row r="303" spans="1:25" x14ac:dyDescent="0.25">
      <c r="A303" s="38">
        <f>+COUNTIF($B$1:B303,ESTADISTICAS!B$9)</f>
        <v>0</v>
      </c>
      <c r="B303">
        <v>15</v>
      </c>
      <c r="C303" s="130">
        <v>15790</v>
      </c>
      <c r="D303" t="s">
        <v>1507</v>
      </c>
      <c r="E303" s="201">
        <v>79</v>
      </c>
      <c r="F303" s="201">
        <v>27</v>
      </c>
      <c r="G303" s="132">
        <v>0.34177215189873417</v>
      </c>
      <c r="H303" s="201">
        <v>61</v>
      </c>
      <c r="I303" s="201">
        <v>14</v>
      </c>
      <c r="J303" s="132">
        <v>0.22950819672131148</v>
      </c>
      <c r="K303" s="201">
        <v>76</v>
      </c>
      <c r="L303" s="201">
        <v>30</v>
      </c>
      <c r="M303" s="132">
        <v>0.39473684210526316</v>
      </c>
      <c r="N303" s="201">
        <v>69</v>
      </c>
      <c r="O303" s="201">
        <v>29</v>
      </c>
      <c r="P303" s="132">
        <v>0.42028985507246375</v>
      </c>
      <c r="Q303" s="201">
        <v>62</v>
      </c>
      <c r="R303" s="201">
        <v>28</v>
      </c>
      <c r="S303" s="132">
        <v>0.45161290322580644</v>
      </c>
      <c r="T303" s="201">
        <v>69</v>
      </c>
      <c r="U303" s="201">
        <v>31</v>
      </c>
      <c r="V303" s="132">
        <v>0.44927536231884058</v>
      </c>
      <c r="W303">
        <v>68</v>
      </c>
      <c r="X303">
        <v>21</v>
      </c>
      <c r="Y303">
        <v>0.30882352941176472</v>
      </c>
    </row>
    <row r="304" spans="1:25" x14ac:dyDescent="0.25">
      <c r="A304" s="38">
        <f>+COUNTIF($B$1:B304,ESTADISTICAS!B$9)</f>
        <v>0</v>
      </c>
      <c r="B304">
        <v>15</v>
      </c>
      <c r="C304" s="130">
        <v>15798</v>
      </c>
      <c r="D304" t="s">
        <v>1508</v>
      </c>
      <c r="E304" s="201">
        <v>40</v>
      </c>
      <c r="F304" s="201">
        <v>16</v>
      </c>
      <c r="G304" s="132">
        <v>0.4</v>
      </c>
      <c r="H304" s="201">
        <v>37</v>
      </c>
      <c r="I304" s="201">
        <v>13</v>
      </c>
      <c r="J304" s="132">
        <v>0.35135135135135137</v>
      </c>
      <c r="K304" s="201">
        <v>45</v>
      </c>
      <c r="L304" s="201">
        <v>25</v>
      </c>
      <c r="M304" s="132">
        <v>0.55555555555555558</v>
      </c>
      <c r="N304" s="201">
        <v>45</v>
      </c>
      <c r="O304" s="201">
        <v>23</v>
      </c>
      <c r="P304" s="132">
        <v>0.51111111111111107</v>
      </c>
      <c r="Q304" s="201">
        <v>30</v>
      </c>
      <c r="R304" s="201">
        <v>17</v>
      </c>
      <c r="S304" s="132">
        <v>0.56666666666666665</v>
      </c>
      <c r="T304" s="201">
        <v>41</v>
      </c>
      <c r="U304" s="201">
        <v>22</v>
      </c>
      <c r="V304" s="132">
        <v>0.53658536585365857</v>
      </c>
      <c r="W304">
        <v>39</v>
      </c>
      <c r="X304">
        <v>17</v>
      </c>
      <c r="Y304">
        <v>0.4358974358974359</v>
      </c>
    </row>
    <row r="305" spans="1:25" x14ac:dyDescent="0.25">
      <c r="A305" s="38">
        <f>+COUNTIF($B$1:B305,ESTADISTICAS!B$9)</f>
        <v>0</v>
      </c>
      <c r="B305">
        <v>15</v>
      </c>
      <c r="C305" s="130">
        <v>15804</v>
      </c>
      <c r="D305" t="s">
        <v>1509</v>
      </c>
      <c r="E305" s="201">
        <v>96</v>
      </c>
      <c r="F305" s="201">
        <v>31</v>
      </c>
      <c r="G305" s="132">
        <v>0.32291666666666669</v>
      </c>
      <c r="H305" s="201">
        <v>117</v>
      </c>
      <c r="I305" s="201">
        <v>38</v>
      </c>
      <c r="J305" s="132">
        <v>0.3247863247863248</v>
      </c>
      <c r="K305" s="201">
        <v>96</v>
      </c>
      <c r="L305" s="201">
        <v>29</v>
      </c>
      <c r="M305" s="132">
        <v>0.30208333333333331</v>
      </c>
      <c r="N305" s="201">
        <v>112</v>
      </c>
      <c r="O305" s="201">
        <v>23</v>
      </c>
      <c r="P305" s="132">
        <v>0.20535714285714285</v>
      </c>
      <c r="Q305" s="201">
        <v>127</v>
      </c>
      <c r="R305" s="201">
        <v>36</v>
      </c>
      <c r="S305" s="132">
        <v>0.28346456692913385</v>
      </c>
      <c r="T305" s="201">
        <v>110</v>
      </c>
      <c r="U305" s="201">
        <v>30</v>
      </c>
      <c r="V305" s="132">
        <v>0.27272727272727271</v>
      </c>
      <c r="W305">
        <v>102</v>
      </c>
      <c r="X305">
        <v>21</v>
      </c>
      <c r="Y305">
        <v>0.20588235294117646</v>
      </c>
    </row>
    <row r="306" spans="1:25" x14ac:dyDescent="0.25">
      <c r="A306" s="38">
        <f>+COUNTIF($B$1:B306,ESTADISTICAS!B$9)</f>
        <v>0</v>
      </c>
      <c r="B306">
        <v>15</v>
      </c>
      <c r="C306" s="130">
        <v>15806</v>
      </c>
      <c r="D306" t="s">
        <v>1510</v>
      </c>
      <c r="E306" s="201">
        <v>146</v>
      </c>
      <c r="F306" s="201">
        <v>67</v>
      </c>
      <c r="G306" s="132">
        <v>0.4589041095890411</v>
      </c>
      <c r="H306" s="201">
        <v>137</v>
      </c>
      <c r="I306" s="201">
        <v>70</v>
      </c>
      <c r="J306" s="132">
        <v>0.51094890510948909</v>
      </c>
      <c r="K306" s="201">
        <v>114</v>
      </c>
      <c r="L306" s="201">
        <v>59</v>
      </c>
      <c r="M306" s="132">
        <v>0.51754385964912286</v>
      </c>
      <c r="N306" s="201">
        <v>140</v>
      </c>
      <c r="O306" s="201">
        <v>71</v>
      </c>
      <c r="P306" s="132">
        <v>0.50714285714285712</v>
      </c>
      <c r="Q306" s="201">
        <v>130</v>
      </c>
      <c r="R306" s="201">
        <v>50</v>
      </c>
      <c r="S306" s="132">
        <v>0.38461538461538464</v>
      </c>
      <c r="T306" s="201">
        <v>132</v>
      </c>
      <c r="U306" s="201">
        <v>54</v>
      </c>
      <c r="V306" s="132">
        <v>0.40909090909090912</v>
      </c>
      <c r="W306">
        <v>114</v>
      </c>
      <c r="X306">
        <v>48</v>
      </c>
      <c r="Y306">
        <v>0.42105263157894735</v>
      </c>
    </row>
    <row r="307" spans="1:25" x14ac:dyDescent="0.25">
      <c r="A307" s="38">
        <f>+COUNTIF($B$1:B307,ESTADISTICAS!B$9)</f>
        <v>0</v>
      </c>
      <c r="B307">
        <v>15</v>
      </c>
      <c r="C307" s="130">
        <v>15808</v>
      </c>
      <c r="D307" t="s">
        <v>1511</v>
      </c>
      <c r="E307" s="201">
        <v>38</v>
      </c>
      <c r="F307" s="201">
        <v>10</v>
      </c>
      <c r="G307" s="132">
        <v>0.26315789473684209</v>
      </c>
      <c r="H307" s="201">
        <v>15</v>
      </c>
      <c r="I307" s="201">
        <v>8</v>
      </c>
      <c r="J307" s="132">
        <v>0.53333333333333333</v>
      </c>
      <c r="K307" s="201">
        <v>37</v>
      </c>
      <c r="L307" s="201">
        <v>12</v>
      </c>
      <c r="M307" s="132">
        <v>0.32432432432432434</v>
      </c>
      <c r="N307" s="201">
        <v>27</v>
      </c>
      <c r="O307" s="201">
        <v>8</v>
      </c>
      <c r="P307" s="132">
        <v>0.29629629629629628</v>
      </c>
      <c r="Q307" s="201">
        <v>31</v>
      </c>
      <c r="R307" s="201">
        <v>10</v>
      </c>
      <c r="S307" s="132">
        <v>0.32258064516129031</v>
      </c>
      <c r="T307" s="201">
        <v>31</v>
      </c>
      <c r="U307" s="201">
        <v>10</v>
      </c>
      <c r="V307" s="132">
        <v>0.32258064516129031</v>
      </c>
      <c r="W307">
        <v>35</v>
      </c>
      <c r="X307">
        <v>11</v>
      </c>
      <c r="Y307">
        <v>0.31428571428571428</v>
      </c>
    </row>
    <row r="308" spans="1:25" x14ac:dyDescent="0.25">
      <c r="A308" s="38">
        <f>+COUNTIF($B$1:B308,ESTADISTICAS!B$9)</f>
        <v>0</v>
      </c>
      <c r="B308">
        <v>15</v>
      </c>
      <c r="C308" s="130">
        <v>15810</v>
      </c>
      <c r="D308" t="s">
        <v>1512</v>
      </c>
      <c r="E308" s="201">
        <v>35</v>
      </c>
      <c r="F308" s="201">
        <v>6</v>
      </c>
      <c r="G308" s="132">
        <v>0.17142857142857143</v>
      </c>
      <c r="H308" s="201">
        <v>42</v>
      </c>
      <c r="I308" s="201">
        <v>8</v>
      </c>
      <c r="J308" s="132">
        <v>0.19047619047619047</v>
      </c>
      <c r="K308" s="201">
        <v>41</v>
      </c>
      <c r="L308" s="201">
        <v>9</v>
      </c>
      <c r="M308" s="132">
        <v>0.21951219512195122</v>
      </c>
      <c r="N308" s="201">
        <v>53</v>
      </c>
      <c r="O308" s="201">
        <v>9</v>
      </c>
      <c r="P308" s="132">
        <v>0.16981132075471697</v>
      </c>
      <c r="Q308" s="201">
        <v>55</v>
      </c>
      <c r="R308" s="201">
        <v>7</v>
      </c>
      <c r="S308" s="132">
        <v>0.12727272727272726</v>
      </c>
      <c r="T308" s="201">
        <v>43</v>
      </c>
      <c r="U308" s="201">
        <v>19</v>
      </c>
      <c r="V308" s="132">
        <v>0.44186046511627908</v>
      </c>
      <c r="W308">
        <v>28</v>
      </c>
      <c r="X308">
        <v>10</v>
      </c>
      <c r="Y308">
        <v>0.35714285714285715</v>
      </c>
    </row>
    <row r="309" spans="1:25" x14ac:dyDescent="0.25">
      <c r="A309" s="38">
        <f>+COUNTIF($B$1:B309,ESTADISTICAS!B$9)</f>
        <v>0</v>
      </c>
      <c r="B309">
        <v>15</v>
      </c>
      <c r="C309" s="130">
        <v>15814</v>
      </c>
      <c r="D309" t="s">
        <v>1513</v>
      </c>
      <c r="E309" s="201">
        <v>139</v>
      </c>
      <c r="F309" s="201">
        <v>41</v>
      </c>
      <c r="G309" s="132">
        <v>0.29496402877697842</v>
      </c>
      <c r="H309" s="201">
        <v>142</v>
      </c>
      <c r="I309" s="201">
        <v>53</v>
      </c>
      <c r="J309" s="132">
        <v>0.37323943661971831</v>
      </c>
      <c r="K309" s="201">
        <v>143</v>
      </c>
      <c r="L309" s="201">
        <v>36</v>
      </c>
      <c r="M309" s="132">
        <v>0.25174825174825177</v>
      </c>
      <c r="N309" s="201">
        <v>142</v>
      </c>
      <c r="O309" s="201">
        <v>55</v>
      </c>
      <c r="P309" s="132">
        <v>0.38732394366197181</v>
      </c>
      <c r="Q309" s="201">
        <v>125</v>
      </c>
      <c r="R309" s="201">
        <v>40</v>
      </c>
      <c r="S309" s="132">
        <v>0.32</v>
      </c>
      <c r="T309" s="201">
        <v>147</v>
      </c>
      <c r="U309" s="201">
        <v>39</v>
      </c>
      <c r="V309" s="132">
        <v>0.26530612244897961</v>
      </c>
      <c r="W309">
        <v>107</v>
      </c>
      <c r="X309">
        <v>33</v>
      </c>
      <c r="Y309">
        <v>0.30841121495327101</v>
      </c>
    </row>
    <row r="310" spans="1:25" x14ac:dyDescent="0.25">
      <c r="A310" s="38">
        <f>+COUNTIF($B$1:B310,ESTADISTICAS!B$9)</f>
        <v>0</v>
      </c>
      <c r="B310">
        <v>15</v>
      </c>
      <c r="C310" s="130">
        <v>15816</v>
      </c>
      <c r="D310" t="s">
        <v>1514</v>
      </c>
      <c r="E310" s="201">
        <v>35</v>
      </c>
      <c r="F310" s="201">
        <v>7</v>
      </c>
      <c r="G310" s="132">
        <v>0.2</v>
      </c>
      <c r="H310" s="201">
        <v>38</v>
      </c>
      <c r="I310" s="201">
        <v>7</v>
      </c>
      <c r="J310" s="132">
        <v>0.18421052631578946</v>
      </c>
      <c r="K310" s="201">
        <v>45</v>
      </c>
      <c r="L310" s="201">
        <v>7</v>
      </c>
      <c r="M310" s="132">
        <v>0.15555555555555556</v>
      </c>
      <c r="N310" s="201">
        <v>46</v>
      </c>
      <c r="O310" s="201">
        <v>13</v>
      </c>
      <c r="P310" s="132">
        <v>0.28260869565217389</v>
      </c>
      <c r="Q310" s="201">
        <v>29</v>
      </c>
      <c r="R310" s="201">
        <v>6</v>
      </c>
      <c r="S310" s="132">
        <v>0.20689655172413793</v>
      </c>
      <c r="T310" s="201">
        <v>86</v>
      </c>
      <c r="U310" s="201">
        <v>11</v>
      </c>
      <c r="V310" s="132">
        <v>0.12790697674418605</v>
      </c>
      <c r="W310">
        <v>59</v>
      </c>
      <c r="X310">
        <v>8</v>
      </c>
      <c r="Y310">
        <v>0.13559322033898305</v>
      </c>
    </row>
    <row r="311" spans="1:25" x14ac:dyDescent="0.25">
      <c r="A311" s="38">
        <f>+COUNTIF($B$1:B311,ESTADISTICAS!B$9)</f>
        <v>0</v>
      </c>
      <c r="B311">
        <v>15</v>
      </c>
      <c r="C311" s="130">
        <v>15820</v>
      </c>
      <c r="D311" t="s">
        <v>1515</v>
      </c>
      <c r="E311" s="201">
        <v>33</v>
      </c>
      <c r="F311" s="201">
        <v>11</v>
      </c>
      <c r="G311" s="132">
        <v>0.33333333333333331</v>
      </c>
      <c r="H311" s="201">
        <v>44</v>
      </c>
      <c r="I311" s="201">
        <v>15</v>
      </c>
      <c r="J311" s="132">
        <v>0.34090909090909088</v>
      </c>
      <c r="K311" s="201">
        <v>44</v>
      </c>
      <c r="L311" s="201">
        <v>20</v>
      </c>
      <c r="M311" s="132">
        <v>0.45454545454545453</v>
      </c>
      <c r="N311" s="201">
        <v>47</v>
      </c>
      <c r="O311" s="201">
        <v>11</v>
      </c>
      <c r="P311" s="132">
        <v>0.23404255319148937</v>
      </c>
      <c r="Q311" s="201">
        <v>33</v>
      </c>
      <c r="R311" s="201">
        <v>14</v>
      </c>
      <c r="S311" s="132">
        <v>0.42424242424242425</v>
      </c>
      <c r="T311" s="201">
        <v>40</v>
      </c>
      <c r="U311" s="201">
        <v>14</v>
      </c>
      <c r="V311" s="132">
        <v>0.35</v>
      </c>
      <c r="W311">
        <v>36</v>
      </c>
      <c r="X311">
        <v>10</v>
      </c>
      <c r="Y311">
        <v>0.27777777777777779</v>
      </c>
    </row>
    <row r="312" spans="1:25" x14ac:dyDescent="0.25">
      <c r="A312" s="38">
        <f>+COUNTIF($B$1:B312,ESTADISTICAS!B$9)</f>
        <v>0</v>
      </c>
      <c r="B312">
        <v>15</v>
      </c>
      <c r="C312" s="130">
        <v>15822</v>
      </c>
      <c r="D312" t="s">
        <v>1516</v>
      </c>
      <c r="E312" s="201">
        <v>81</v>
      </c>
      <c r="F312" s="201">
        <v>24</v>
      </c>
      <c r="G312" s="132">
        <v>0.29629629629629628</v>
      </c>
      <c r="H312" s="201">
        <v>86</v>
      </c>
      <c r="I312" s="201">
        <v>38</v>
      </c>
      <c r="J312" s="132">
        <v>0.44186046511627908</v>
      </c>
      <c r="K312" s="201">
        <v>78</v>
      </c>
      <c r="L312" s="201">
        <v>24</v>
      </c>
      <c r="M312" s="132">
        <v>0.30769230769230771</v>
      </c>
      <c r="N312" s="201">
        <v>74</v>
      </c>
      <c r="O312" s="201">
        <v>25</v>
      </c>
      <c r="P312" s="132">
        <v>0.33783783783783783</v>
      </c>
      <c r="Q312" s="201">
        <v>49</v>
      </c>
      <c r="R312" s="201">
        <v>15</v>
      </c>
      <c r="S312" s="132">
        <v>0.30612244897959184</v>
      </c>
      <c r="T312" s="201">
        <v>57</v>
      </c>
      <c r="U312" s="201">
        <v>12</v>
      </c>
      <c r="V312" s="132">
        <v>0.21052631578947367</v>
      </c>
      <c r="W312">
        <v>38</v>
      </c>
      <c r="X312">
        <v>13</v>
      </c>
      <c r="Y312">
        <v>0.34210526315789475</v>
      </c>
    </row>
    <row r="313" spans="1:25" x14ac:dyDescent="0.25">
      <c r="A313" s="38">
        <f>+COUNTIF($B$1:B313,ESTADISTICAS!B$9)</f>
        <v>0</v>
      </c>
      <c r="B313">
        <v>15</v>
      </c>
      <c r="C313" s="130">
        <v>15832</v>
      </c>
      <c r="D313" t="s">
        <v>1517</v>
      </c>
      <c r="E313" s="201">
        <v>25</v>
      </c>
      <c r="F313" s="201">
        <v>1</v>
      </c>
      <c r="G313" s="132">
        <v>0.04</v>
      </c>
      <c r="H313" s="201">
        <v>20</v>
      </c>
      <c r="I313" s="201">
        <v>2</v>
      </c>
      <c r="J313" s="132">
        <v>0.1</v>
      </c>
      <c r="K313" s="201">
        <v>23</v>
      </c>
      <c r="L313" s="201">
        <v>6</v>
      </c>
      <c r="M313" s="132">
        <v>0.2608695652173913</v>
      </c>
      <c r="N313" s="201">
        <v>20</v>
      </c>
      <c r="O313" s="201">
        <v>5</v>
      </c>
      <c r="P313" s="132">
        <v>0.25</v>
      </c>
      <c r="Q313" s="201">
        <v>18</v>
      </c>
      <c r="R313" s="201">
        <v>6</v>
      </c>
      <c r="S313" s="132">
        <v>0.33333333333333331</v>
      </c>
      <c r="T313" s="201">
        <v>15</v>
      </c>
      <c r="U313" s="201">
        <v>3</v>
      </c>
      <c r="V313" s="132">
        <v>0.2</v>
      </c>
      <c r="W313">
        <v>22</v>
      </c>
      <c r="X313">
        <v>3</v>
      </c>
      <c r="Y313">
        <v>0.13636363636363635</v>
      </c>
    </row>
    <row r="314" spans="1:25" x14ac:dyDescent="0.25">
      <c r="A314" s="38">
        <f>+COUNTIF($B$1:B314,ESTADISTICAS!B$9)</f>
        <v>0</v>
      </c>
      <c r="B314">
        <v>15</v>
      </c>
      <c r="C314" s="130">
        <v>15835</v>
      </c>
      <c r="D314" t="s">
        <v>1518</v>
      </c>
      <c r="E314" s="201">
        <v>144</v>
      </c>
      <c r="F314" s="201">
        <v>45</v>
      </c>
      <c r="G314" s="132">
        <v>0.3125</v>
      </c>
      <c r="H314" s="201">
        <v>131</v>
      </c>
      <c r="I314" s="201">
        <v>52</v>
      </c>
      <c r="J314" s="132">
        <v>0.39694656488549618</v>
      </c>
      <c r="K314" s="201">
        <v>136</v>
      </c>
      <c r="L314" s="201">
        <v>51</v>
      </c>
      <c r="M314" s="132">
        <v>0.375</v>
      </c>
      <c r="N314" s="201">
        <v>142</v>
      </c>
      <c r="O314" s="201">
        <v>48</v>
      </c>
      <c r="P314" s="132">
        <v>0.3380281690140845</v>
      </c>
      <c r="Q314" s="201">
        <v>110</v>
      </c>
      <c r="R314" s="201">
        <v>43</v>
      </c>
      <c r="S314" s="132">
        <v>0.39090909090909093</v>
      </c>
      <c r="T314" s="201">
        <v>138</v>
      </c>
      <c r="U314" s="201">
        <v>39</v>
      </c>
      <c r="V314" s="132">
        <v>0.28260869565217389</v>
      </c>
      <c r="W314">
        <v>111</v>
      </c>
      <c r="X314">
        <v>38</v>
      </c>
      <c r="Y314">
        <v>0.34234234234234234</v>
      </c>
    </row>
    <row r="315" spans="1:25" x14ac:dyDescent="0.25">
      <c r="A315" s="38">
        <f>+COUNTIF($B$1:B315,ESTADISTICAS!B$9)</f>
        <v>0</v>
      </c>
      <c r="B315">
        <v>15</v>
      </c>
      <c r="C315" s="130">
        <v>15837</v>
      </c>
      <c r="D315" t="s">
        <v>1519</v>
      </c>
      <c r="E315" s="201">
        <v>130</v>
      </c>
      <c r="F315" s="201">
        <v>34</v>
      </c>
      <c r="G315" s="132">
        <v>0.26153846153846155</v>
      </c>
      <c r="H315" s="201">
        <v>136</v>
      </c>
      <c r="I315" s="201">
        <v>47</v>
      </c>
      <c r="J315" s="132">
        <v>0.34558823529411764</v>
      </c>
      <c r="K315" s="201">
        <v>123</v>
      </c>
      <c r="L315" s="201">
        <v>46</v>
      </c>
      <c r="M315" s="132">
        <v>0.37398373983739835</v>
      </c>
      <c r="N315" s="201">
        <v>127</v>
      </c>
      <c r="O315" s="201">
        <v>58</v>
      </c>
      <c r="P315" s="132">
        <v>0.45669291338582679</v>
      </c>
      <c r="Q315" s="201">
        <v>129</v>
      </c>
      <c r="R315" s="201">
        <v>54</v>
      </c>
      <c r="S315" s="132">
        <v>0.41860465116279072</v>
      </c>
      <c r="T315" s="201">
        <v>162</v>
      </c>
      <c r="U315" s="201">
        <v>59</v>
      </c>
      <c r="V315" s="132">
        <v>0.36419753086419754</v>
      </c>
      <c r="W315">
        <v>122</v>
      </c>
      <c r="X315">
        <v>38</v>
      </c>
      <c r="Y315">
        <v>0.31147540983606559</v>
      </c>
    </row>
    <row r="316" spans="1:25" x14ac:dyDescent="0.25">
      <c r="A316" s="38">
        <f>+COUNTIF($B$1:B316,ESTADISTICAS!B$9)</f>
        <v>0</v>
      </c>
      <c r="B316">
        <v>15</v>
      </c>
      <c r="C316" s="130">
        <v>15839</v>
      </c>
      <c r="D316" t="s">
        <v>1520</v>
      </c>
      <c r="E316" s="201">
        <v>31</v>
      </c>
      <c r="F316" s="201">
        <v>8</v>
      </c>
      <c r="G316" s="132">
        <v>0.25806451612903225</v>
      </c>
      <c r="H316" s="201">
        <v>35</v>
      </c>
      <c r="I316" s="201">
        <v>14</v>
      </c>
      <c r="J316" s="132">
        <v>0.4</v>
      </c>
      <c r="K316" s="201">
        <v>29</v>
      </c>
      <c r="L316" s="201">
        <v>9</v>
      </c>
      <c r="M316" s="132">
        <v>0.31034482758620691</v>
      </c>
      <c r="N316" s="201">
        <v>35</v>
      </c>
      <c r="O316" s="201">
        <v>9</v>
      </c>
      <c r="P316" s="132">
        <v>0.25714285714285712</v>
      </c>
      <c r="Q316" s="201">
        <v>34</v>
      </c>
      <c r="R316" s="201">
        <v>11</v>
      </c>
      <c r="S316" s="132">
        <v>0.3235294117647059</v>
      </c>
      <c r="T316" s="201">
        <v>49</v>
      </c>
      <c r="U316" s="201">
        <v>12</v>
      </c>
      <c r="V316" s="132">
        <v>0.24489795918367346</v>
      </c>
      <c r="W316">
        <v>21</v>
      </c>
      <c r="X316">
        <v>8</v>
      </c>
      <c r="Y316">
        <v>0.38095238095238093</v>
      </c>
    </row>
    <row r="317" spans="1:25" x14ac:dyDescent="0.25">
      <c r="A317" s="38">
        <f>+COUNTIF($B$1:B317,ESTADISTICAS!B$9)</f>
        <v>0</v>
      </c>
      <c r="B317">
        <v>15</v>
      </c>
      <c r="C317" s="130">
        <v>15842</v>
      </c>
      <c r="D317" t="s">
        <v>1521</v>
      </c>
      <c r="E317" s="201">
        <v>115</v>
      </c>
      <c r="F317" s="201">
        <v>32</v>
      </c>
      <c r="G317" s="132">
        <v>0.27826086956521739</v>
      </c>
      <c r="H317" s="201">
        <v>95</v>
      </c>
      <c r="I317" s="201">
        <v>22</v>
      </c>
      <c r="J317" s="132">
        <v>0.23157894736842105</v>
      </c>
      <c r="K317" s="201">
        <v>116</v>
      </c>
      <c r="L317" s="201">
        <v>30</v>
      </c>
      <c r="M317" s="132">
        <v>0.25862068965517243</v>
      </c>
      <c r="N317" s="201">
        <v>106</v>
      </c>
      <c r="O317" s="201">
        <v>28</v>
      </c>
      <c r="P317" s="132">
        <v>0.26415094339622641</v>
      </c>
      <c r="Q317" s="201">
        <v>101</v>
      </c>
      <c r="R317" s="201">
        <v>35</v>
      </c>
      <c r="S317" s="132">
        <v>0.34653465346534651</v>
      </c>
      <c r="T317" s="201">
        <v>98</v>
      </c>
      <c r="U317" s="201">
        <v>31</v>
      </c>
      <c r="V317" s="132">
        <v>0.31632653061224492</v>
      </c>
      <c r="W317">
        <v>107</v>
      </c>
      <c r="X317">
        <v>23</v>
      </c>
      <c r="Y317">
        <v>0.21495327102803738</v>
      </c>
    </row>
    <row r="318" spans="1:25" x14ac:dyDescent="0.25">
      <c r="A318" s="38">
        <f>+COUNTIF($B$1:B318,ESTADISTICAS!B$9)</f>
        <v>0</v>
      </c>
      <c r="B318">
        <v>15</v>
      </c>
      <c r="C318" s="130">
        <v>15861</v>
      </c>
      <c r="D318" t="s">
        <v>1522</v>
      </c>
      <c r="E318" s="201">
        <v>196</v>
      </c>
      <c r="F318" s="201">
        <v>71</v>
      </c>
      <c r="G318" s="132">
        <v>0.36224489795918369</v>
      </c>
      <c r="H318" s="201">
        <v>192</v>
      </c>
      <c r="I318" s="201">
        <v>81</v>
      </c>
      <c r="J318" s="132">
        <v>0.421875</v>
      </c>
      <c r="K318" s="201">
        <v>172</v>
      </c>
      <c r="L318" s="201">
        <v>48</v>
      </c>
      <c r="M318" s="132">
        <v>0.27906976744186046</v>
      </c>
      <c r="N318" s="201">
        <v>242</v>
      </c>
      <c r="O318" s="201">
        <v>67</v>
      </c>
      <c r="P318" s="132">
        <v>0.27685950413223143</v>
      </c>
      <c r="Q318" s="201">
        <v>238</v>
      </c>
      <c r="R318" s="201">
        <v>81</v>
      </c>
      <c r="S318" s="132">
        <v>0.34033613445378152</v>
      </c>
      <c r="T318" s="201">
        <v>215</v>
      </c>
      <c r="U318" s="201">
        <v>51</v>
      </c>
      <c r="V318" s="132">
        <v>0.23720930232558141</v>
      </c>
      <c r="W318">
        <v>196</v>
      </c>
      <c r="X318">
        <v>53</v>
      </c>
      <c r="Y318">
        <v>0.27040816326530615</v>
      </c>
    </row>
    <row r="319" spans="1:25" x14ac:dyDescent="0.25">
      <c r="A319" s="38">
        <f>+COUNTIF($B$1:B319,ESTADISTICAS!B$9)</f>
        <v>0</v>
      </c>
      <c r="B319">
        <v>15</v>
      </c>
      <c r="C319" s="130">
        <v>15879</v>
      </c>
      <c r="D319" t="s">
        <v>1523</v>
      </c>
      <c r="E319" s="201">
        <v>29</v>
      </c>
      <c r="F319" s="201">
        <v>8</v>
      </c>
      <c r="G319" s="132">
        <v>0.27586206896551724</v>
      </c>
      <c r="H319" s="201">
        <v>29</v>
      </c>
      <c r="I319" s="201">
        <v>11</v>
      </c>
      <c r="J319" s="132">
        <v>0.37931034482758619</v>
      </c>
      <c r="K319" s="201">
        <v>34</v>
      </c>
      <c r="L319" s="201">
        <v>8</v>
      </c>
      <c r="M319" s="132">
        <v>0.23529411764705882</v>
      </c>
      <c r="N319" s="201">
        <v>22</v>
      </c>
      <c r="O319" s="201">
        <v>9</v>
      </c>
      <c r="P319" s="132">
        <v>0.40909090909090912</v>
      </c>
      <c r="Q319" s="201">
        <v>31</v>
      </c>
      <c r="R319" s="201">
        <v>7</v>
      </c>
      <c r="S319" s="132">
        <v>0.22580645161290322</v>
      </c>
      <c r="T319" s="201">
        <v>24</v>
      </c>
      <c r="U319" s="201">
        <v>8</v>
      </c>
      <c r="V319" s="132">
        <v>0.33333333333333331</v>
      </c>
      <c r="W319">
        <v>23</v>
      </c>
      <c r="X319">
        <v>7</v>
      </c>
      <c r="Y319">
        <v>0.30434782608695654</v>
      </c>
    </row>
    <row r="320" spans="1:25" x14ac:dyDescent="0.25">
      <c r="A320" s="38">
        <f>+COUNTIF($B$1:B320,ESTADISTICAS!B$9)</f>
        <v>0</v>
      </c>
      <c r="B320">
        <v>15</v>
      </c>
      <c r="C320" s="130">
        <v>15897</v>
      </c>
      <c r="D320" t="s">
        <v>1524</v>
      </c>
      <c r="E320" s="201">
        <v>63</v>
      </c>
      <c r="F320" s="201">
        <v>19</v>
      </c>
      <c r="G320" s="132">
        <v>0.30158730158730157</v>
      </c>
      <c r="H320" s="201">
        <v>77</v>
      </c>
      <c r="I320" s="201">
        <v>21</v>
      </c>
      <c r="J320" s="132">
        <v>0.27272727272727271</v>
      </c>
      <c r="K320" s="201">
        <v>78</v>
      </c>
      <c r="L320" s="201">
        <v>29</v>
      </c>
      <c r="M320" s="132">
        <v>0.37179487179487181</v>
      </c>
      <c r="N320" s="201">
        <v>67</v>
      </c>
      <c r="O320" s="201">
        <v>28</v>
      </c>
      <c r="P320" s="132">
        <v>0.41791044776119401</v>
      </c>
      <c r="Q320" s="201">
        <v>69</v>
      </c>
      <c r="R320" s="201">
        <v>19</v>
      </c>
      <c r="S320" s="132">
        <v>0.27536231884057971</v>
      </c>
      <c r="T320" s="201">
        <v>68</v>
      </c>
      <c r="U320" s="201">
        <v>23</v>
      </c>
      <c r="V320" s="132">
        <v>0.33823529411764708</v>
      </c>
      <c r="W320">
        <v>59</v>
      </c>
      <c r="X320">
        <v>17</v>
      </c>
      <c r="Y320">
        <v>0.28813559322033899</v>
      </c>
    </row>
    <row r="321" spans="1:25" x14ac:dyDescent="0.25">
      <c r="A321" s="38">
        <f>+COUNTIF($B$1:B321,ESTADISTICAS!B$9)</f>
        <v>0</v>
      </c>
      <c r="B321">
        <v>17</v>
      </c>
      <c r="C321" s="130">
        <v>17001</v>
      </c>
      <c r="D321" t="s">
        <v>1525</v>
      </c>
      <c r="E321" s="201">
        <v>4435</v>
      </c>
      <c r="F321" s="201">
        <v>1533</v>
      </c>
      <c r="G321" s="132">
        <v>0.34565952649379933</v>
      </c>
      <c r="H321" s="201">
        <v>3936</v>
      </c>
      <c r="I321" s="201">
        <v>1427</v>
      </c>
      <c r="J321" s="132">
        <v>0.36255081300813008</v>
      </c>
      <c r="K321" s="201">
        <v>3917</v>
      </c>
      <c r="L321" s="201">
        <v>1976</v>
      </c>
      <c r="M321" s="132">
        <v>0.50446770487618076</v>
      </c>
      <c r="N321" s="201">
        <v>3721</v>
      </c>
      <c r="O321" s="201">
        <v>1665</v>
      </c>
      <c r="P321" s="132">
        <v>0.4474603601182478</v>
      </c>
      <c r="Q321" s="201">
        <v>3403</v>
      </c>
      <c r="R321" s="201">
        <v>1815</v>
      </c>
      <c r="S321" s="132">
        <v>0.53335292389068467</v>
      </c>
      <c r="T321" s="201">
        <v>3444</v>
      </c>
      <c r="U321" s="201">
        <v>1730</v>
      </c>
      <c r="V321" s="132">
        <v>0.50232288037166084</v>
      </c>
      <c r="W321">
        <v>3624</v>
      </c>
      <c r="X321">
        <v>1747</v>
      </c>
      <c r="Y321">
        <v>0.48206401766004414</v>
      </c>
    </row>
    <row r="322" spans="1:25" x14ac:dyDescent="0.25">
      <c r="A322" s="38">
        <f>+COUNTIF($B$1:B322,ESTADISTICAS!B$9)</f>
        <v>0</v>
      </c>
      <c r="B322">
        <v>17</v>
      </c>
      <c r="C322" s="130">
        <v>17013</v>
      </c>
      <c r="D322" t="s">
        <v>1526</v>
      </c>
      <c r="E322" s="201">
        <v>270</v>
      </c>
      <c r="F322" s="201">
        <v>51</v>
      </c>
      <c r="G322" s="132">
        <v>0.18888888888888888</v>
      </c>
      <c r="H322" s="201">
        <v>240</v>
      </c>
      <c r="I322" s="201">
        <v>54</v>
      </c>
      <c r="J322" s="132">
        <v>0.22500000000000001</v>
      </c>
      <c r="K322" s="201">
        <v>259</v>
      </c>
      <c r="L322" s="201">
        <v>76</v>
      </c>
      <c r="M322" s="132">
        <v>0.29343629343629346</v>
      </c>
      <c r="N322" s="201">
        <v>208</v>
      </c>
      <c r="O322" s="201">
        <v>44</v>
      </c>
      <c r="P322" s="132">
        <v>0.21153846153846154</v>
      </c>
      <c r="Q322" s="201">
        <v>232</v>
      </c>
      <c r="R322" s="201">
        <v>54</v>
      </c>
      <c r="S322" s="132">
        <v>0.23275862068965517</v>
      </c>
      <c r="T322" s="201">
        <v>222</v>
      </c>
      <c r="U322" s="201">
        <v>55</v>
      </c>
      <c r="V322" s="132">
        <v>0.24774774774774774</v>
      </c>
      <c r="W322">
        <v>227</v>
      </c>
      <c r="X322">
        <v>45</v>
      </c>
      <c r="Y322">
        <v>0.19823788546255505</v>
      </c>
    </row>
    <row r="323" spans="1:25" x14ac:dyDescent="0.25">
      <c r="A323" s="38">
        <f>+COUNTIF($B$1:B323,ESTADISTICAS!B$9)</f>
        <v>0</v>
      </c>
      <c r="B323">
        <v>17</v>
      </c>
      <c r="C323" s="130">
        <v>17042</v>
      </c>
      <c r="D323" t="s">
        <v>1527</v>
      </c>
      <c r="E323" s="201">
        <v>339</v>
      </c>
      <c r="F323" s="201">
        <v>66</v>
      </c>
      <c r="G323" s="132">
        <v>0.19469026548672566</v>
      </c>
      <c r="H323" s="201">
        <v>298</v>
      </c>
      <c r="I323" s="201">
        <v>64</v>
      </c>
      <c r="J323" s="132">
        <v>0.21476510067114093</v>
      </c>
      <c r="K323" s="201">
        <v>314</v>
      </c>
      <c r="L323" s="201">
        <v>82</v>
      </c>
      <c r="M323" s="132">
        <v>0.26114649681528662</v>
      </c>
      <c r="N323" s="201">
        <v>335</v>
      </c>
      <c r="O323" s="201">
        <v>84</v>
      </c>
      <c r="P323" s="132">
        <v>0.2507462686567164</v>
      </c>
      <c r="Q323" s="201">
        <v>296</v>
      </c>
      <c r="R323" s="201">
        <v>71</v>
      </c>
      <c r="S323" s="132">
        <v>0.23986486486486486</v>
      </c>
      <c r="T323" s="201">
        <v>253</v>
      </c>
      <c r="U323" s="201">
        <v>79</v>
      </c>
      <c r="V323" s="132">
        <v>0.31225296442687744</v>
      </c>
      <c r="W323">
        <v>276</v>
      </c>
      <c r="X323">
        <v>58</v>
      </c>
      <c r="Y323">
        <v>0.21014492753623187</v>
      </c>
    </row>
    <row r="324" spans="1:25" x14ac:dyDescent="0.25">
      <c r="A324" s="38">
        <f>+COUNTIF($B$1:B324,ESTADISTICAS!B$9)</f>
        <v>0</v>
      </c>
      <c r="B324">
        <v>17</v>
      </c>
      <c r="C324" s="130">
        <v>17050</v>
      </c>
      <c r="D324" t="s">
        <v>1528</v>
      </c>
      <c r="E324" s="201">
        <v>143</v>
      </c>
      <c r="F324" s="201">
        <v>16</v>
      </c>
      <c r="G324" s="132">
        <v>0.11188811188811189</v>
      </c>
      <c r="H324" s="201">
        <v>126</v>
      </c>
      <c r="I324" s="201">
        <v>13</v>
      </c>
      <c r="J324" s="132">
        <v>0.10317460317460317</v>
      </c>
      <c r="K324" s="201">
        <v>122</v>
      </c>
      <c r="L324" s="201">
        <v>16</v>
      </c>
      <c r="M324" s="132">
        <v>0.13114754098360656</v>
      </c>
      <c r="N324" s="201">
        <v>137</v>
      </c>
      <c r="O324" s="201">
        <v>17</v>
      </c>
      <c r="P324" s="132">
        <v>0.12408759124087591</v>
      </c>
      <c r="Q324" s="201">
        <v>123</v>
      </c>
      <c r="R324" s="201">
        <v>43</v>
      </c>
      <c r="S324" s="132">
        <v>0.34959349593495936</v>
      </c>
      <c r="T324" s="201">
        <v>131</v>
      </c>
      <c r="U324" s="201">
        <v>29</v>
      </c>
      <c r="V324" s="132">
        <v>0.22137404580152673</v>
      </c>
      <c r="W324">
        <v>125</v>
      </c>
      <c r="X324">
        <v>11</v>
      </c>
      <c r="Y324">
        <v>8.7999999999999995E-2</v>
      </c>
    </row>
    <row r="325" spans="1:25" x14ac:dyDescent="0.25">
      <c r="A325" s="38">
        <f>+COUNTIF($B$1:B325,ESTADISTICAS!B$9)</f>
        <v>0</v>
      </c>
      <c r="B325">
        <v>17</v>
      </c>
      <c r="C325" s="130">
        <v>17088</v>
      </c>
      <c r="D325" t="s">
        <v>1529</v>
      </c>
      <c r="E325" s="201">
        <v>86</v>
      </c>
      <c r="F325" s="201">
        <v>33</v>
      </c>
      <c r="G325" s="132">
        <v>0.38372093023255816</v>
      </c>
      <c r="H325" s="201">
        <v>90</v>
      </c>
      <c r="I325" s="201">
        <v>12</v>
      </c>
      <c r="J325" s="132">
        <v>0.13333333333333333</v>
      </c>
      <c r="K325" s="201">
        <v>99</v>
      </c>
      <c r="L325" s="201">
        <v>31</v>
      </c>
      <c r="M325" s="132">
        <v>0.31313131313131315</v>
      </c>
      <c r="N325" s="201">
        <v>94</v>
      </c>
      <c r="O325" s="201">
        <v>28</v>
      </c>
      <c r="P325" s="132">
        <v>0.2978723404255319</v>
      </c>
      <c r="Q325" s="201">
        <v>69</v>
      </c>
      <c r="R325" s="201">
        <v>17</v>
      </c>
      <c r="S325" s="132">
        <v>0.24637681159420291</v>
      </c>
      <c r="T325" s="201">
        <v>73</v>
      </c>
      <c r="U325" s="201">
        <v>29</v>
      </c>
      <c r="V325" s="132">
        <v>0.39726027397260272</v>
      </c>
      <c r="W325">
        <v>84</v>
      </c>
      <c r="X325">
        <v>26</v>
      </c>
      <c r="Y325">
        <v>0.30952380952380953</v>
      </c>
    </row>
    <row r="326" spans="1:25" x14ac:dyDescent="0.25">
      <c r="A326" s="38">
        <f>+COUNTIF($B$1:B326,ESTADISTICAS!B$9)</f>
        <v>0</v>
      </c>
      <c r="B326">
        <v>17</v>
      </c>
      <c r="C326" s="130">
        <v>17174</v>
      </c>
      <c r="D326" t="s">
        <v>1530</v>
      </c>
      <c r="E326" s="201">
        <v>601</v>
      </c>
      <c r="F326" s="201">
        <v>157</v>
      </c>
      <c r="G326" s="132">
        <v>0.26123128119800332</v>
      </c>
      <c r="H326" s="201">
        <v>500</v>
      </c>
      <c r="I326" s="201">
        <v>132</v>
      </c>
      <c r="J326" s="132">
        <v>0.26400000000000001</v>
      </c>
      <c r="K326" s="201">
        <v>486</v>
      </c>
      <c r="L326" s="201">
        <v>152</v>
      </c>
      <c r="M326" s="132">
        <v>0.31275720164609055</v>
      </c>
      <c r="N326" s="201">
        <v>502</v>
      </c>
      <c r="O326" s="201">
        <v>160</v>
      </c>
      <c r="P326" s="132">
        <v>0.31872509960159362</v>
      </c>
      <c r="Q326" s="201">
        <v>434</v>
      </c>
      <c r="R326" s="201">
        <v>163</v>
      </c>
      <c r="S326" s="132">
        <v>0.37557603686635943</v>
      </c>
      <c r="T326" s="201">
        <v>463</v>
      </c>
      <c r="U326" s="201">
        <v>166</v>
      </c>
      <c r="V326" s="132">
        <v>0.35853131749460043</v>
      </c>
      <c r="W326">
        <v>490</v>
      </c>
      <c r="X326">
        <v>184</v>
      </c>
      <c r="Y326">
        <v>0.37551020408163266</v>
      </c>
    </row>
    <row r="327" spans="1:25" x14ac:dyDescent="0.25">
      <c r="A327" s="38">
        <f>+COUNTIF($B$1:B327,ESTADISTICAS!B$9)</f>
        <v>0</v>
      </c>
      <c r="B327">
        <v>17</v>
      </c>
      <c r="C327" s="130">
        <v>17272</v>
      </c>
      <c r="D327" t="s">
        <v>1531</v>
      </c>
      <c r="E327" s="201">
        <v>107</v>
      </c>
      <c r="F327" s="201">
        <v>44</v>
      </c>
      <c r="G327" s="132">
        <v>0.41121495327102803</v>
      </c>
      <c r="H327" s="201">
        <v>103</v>
      </c>
      <c r="I327" s="201">
        <v>9</v>
      </c>
      <c r="J327" s="132">
        <v>8.7378640776699032E-2</v>
      </c>
      <c r="K327" s="201">
        <v>80</v>
      </c>
      <c r="L327" s="201">
        <v>21</v>
      </c>
      <c r="M327" s="132">
        <v>0.26250000000000001</v>
      </c>
      <c r="N327" s="201">
        <v>81</v>
      </c>
      <c r="O327" s="201">
        <v>21</v>
      </c>
      <c r="P327" s="132">
        <v>0.25925925925925924</v>
      </c>
      <c r="Q327" s="201">
        <v>94</v>
      </c>
      <c r="R327" s="201">
        <v>29</v>
      </c>
      <c r="S327" s="132">
        <v>0.30851063829787234</v>
      </c>
      <c r="T327" s="201">
        <v>93</v>
      </c>
      <c r="U327" s="201">
        <v>22</v>
      </c>
      <c r="V327" s="132">
        <v>0.23655913978494625</v>
      </c>
      <c r="W327">
        <v>106</v>
      </c>
      <c r="X327">
        <v>24</v>
      </c>
      <c r="Y327">
        <v>0.22641509433962265</v>
      </c>
    </row>
    <row r="328" spans="1:25" x14ac:dyDescent="0.25">
      <c r="A328" s="38">
        <f>+COUNTIF($B$1:B328,ESTADISTICAS!B$9)</f>
        <v>0</v>
      </c>
      <c r="B328">
        <v>17</v>
      </c>
      <c r="C328" s="130">
        <v>17380</v>
      </c>
      <c r="D328" t="s">
        <v>1532</v>
      </c>
      <c r="E328" s="201">
        <v>653</v>
      </c>
      <c r="F328" s="201">
        <v>218</v>
      </c>
      <c r="G328" s="132">
        <v>0.33384379785604901</v>
      </c>
      <c r="H328" s="201">
        <v>614</v>
      </c>
      <c r="I328" s="201">
        <v>180</v>
      </c>
      <c r="J328" s="132">
        <v>0.29315960912052119</v>
      </c>
      <c r="K328" s="201">
        <v>625</v>
      </c>
      <c r="L328" s="201">
        <v>259</v>
      </c>
      <c r="M328" s="132">
        <v>0.41439999999999999</v>
      </c>
      <c r="N328" s="201">
        <v>650</v>
      </c>
      <c r="O328" s="201">
        <v>207</v>
      </c>
      <c r="P328" s="132">
        <v>0.31846153846153846</v>
      </c>
      <c r="Q328" s="201">
        <v>578</v>
      </c>
      <c r="R328" s="201">
        <v>195</v>
      </c>
      <c r="S328" s="132">
        <v>0.33737024221453288</v>
      </c>
      <c r="T328" s="201">
        <v>623</v>
      </c>
      <c r="U328" s="201">
        <v>201</v>
      </c>
      <c r="V328" s="132">
        <v>0.32263242375601925</v>
      </c>
      <c r="W328">
        <v>593</v>
      </c>
      <c r="X328">
        <v>192</v>
      </c>
      <c r="Y328">
        <v>0.32377740303541314</v>
      </c>
    </row>
    <row r="329" spans="1:25" x14ac:dyDescent="0.25">
      <c r="A329" s="38">
        <f>+COUNTIF($B$1:B329,ESTADISTICAS!B$9)</f>
        <v>0</v>
      </c>
      <c r="B329">
        <v>17</v>
      </c>
      <c r="C329" s="130">
        <v>17388</v>
      </c>
      <c r="D329" t="s">
        <v>1533</v>
      </c>
      <c r="E329" s="201">
        <v>79</v>
      </c>
      <c r="F329" s="201">
        <v>22</v>
      </c>
      <c r="G329" s="132">
        <v>0.27848101265822783</v>
      </c>
      <c r="H329" s="201">
        <v>85</v>
      </c>
      <c r="I329" s="201">
        <v>7</v>
      </c>
      <c r="J329" s="132">
        <v>8.2352941176470587E-2</v>
      </c>
      <c r="K329" s="201">
        <v>87</v>
      </c>
      <c r="L329" s="201">
        <v>23</v>
      </c>
      <c r="M329" s="132">
        <v>0.26436781609195403</v>
      </c>
      <c r="N329" s="201">
        <v>87</v>
      </c>
      <c r="O329" s="201">
        <v>14</v>
      </c>
      <c r="P329" s="132">
        <v>0.16091954022988506</v>
      </c>
      <c r="Q329" s="201">
        <v>98</v>
      </c>
      <c r="R329" s="201">
        <v>40</v>
      </c>
      <c r="S329" s="132">
        <v>0.40816326530612246</v>
      </c>
      <c r="T329" s="201">
        <v>78</v>
      </c>
      <c r="U329" s="201">
        <v>29</v>
      </c>
      <c r="V329" s="132">
        <v>0.37179487179487181</v>
      </c>
      <c r="W329">
        <v>73</v>
      </c>
      <c r="X329">
        <v>9</v>
      </c>
      <c r="Y329">
        <v>0.12328767123287671</v>
      </c>
    </row>
    <row r="330" spans="1:25" x14ac:dyDescent="0.25">
      <c r="A330" s="38">
        <f>+COUNTIF($B$1:B330,ESTADISTICAS!B$9)</f>
        <v>0</v>
      </c>
      <c r="B330">
        <v>17</v>
      </c>
      <c r="C330" s="130">
        <v>17433</v>
      </c>
      <c r="D330" t="s">
        <v>1534</v>
      </c>
      <c r="E330" s="201">
        <v>175</v>
      </c>
      <c r="F330" s="201">
        <v>30</v>
      </c>
      <c r="G330" s="132">
        <v>0.17142857142857143</v>
      </c>
      <c r="H330" s="201">
        <v>166</v>
      </c>
      <c r="I330" s="201">
        <v>41</v>
      </c>
      <c r="J330" s="132">
        <v>0.24698795180722891</v>
      </c>
      <c r="K330" s="201">
        <v>189</v>
      </c>
      <c r="L330" s="201">
        <v>54</v>
      </c>
      <c r="M330" s="132">
        <v>0.2857142857142857</v>
      </c>
      <c r="N330" s="201">
        <v>178</v>
      </c>
      <c r="O330" s="201">
        <v>51</v>
      </c>
      <c r="P330" s="132">
        <v>0.28651685393258425</v>
      </c>
      <c r="Q330" s="201">
        <v>174</v>
      </c>
      <c r="R330" s="201">
        <v>67</v>
      </c>
      <c r="S330" s="132">
        <v>0.38505747126436779</v>
      </c>
      <c r="T330" s="201">
        <v>192</v>
      </c>
      <c r="U330" s="201">
        <v>72</v>
      </c>
      <c r="V330" s="132">
        <v>0.375</v>
      </c>
      <c r="W330">
        <v>167</v>
      </c>
      <c r="X330">
        <v>38</v>
      </c>
      <c r="Y330">
        <v>0.22754491017964071</v>
      </c>
    </row>
    <row r="331" spans="1:25" x14ac:dyDescent="0.25">
      <c r="A331" s="38">
        <f>+COUNTIF($B$1:B331,ESTADISTICAS!B$9)</f>
        <v>0</v>
      </c>
      <c r="B331">
        <v>17</v>
      </c>
      <c r="C331" s="130">
        <v>17442</v>
      </c>
      <c r="D331" t="s">
        <v>1535</v>
      </c>
      <c r="E331" s="201">
        <v>97</v>
      </c>
      <c r="F331" s="201">
        <v>39</v>
      </c>
      <c r="G331" s="132">
        <v>0.40206185567010311</v>
      </c>
      <c r="H331" s="201">
        <v>103</v>
      </c>
      <c r="I331" s="201">
        <v>17</v>
      </c>
      <c r="J331" s="132">
        <v>0.1650485436893204</v>
      </c>
      <c r="K331" s="201">
        <v>108</v>
      </c>
      <c r="L331" s="201">
        <v>27</v>
      </c>
      <c r="M331" s="132">
        <v>0.25</v>
      </c>
      <c r="N331" s="201">
        <v>83</v>
      </c>
      <c r="O331" s="201">
        <v>11</v>
      </c>
      <c r="P331" s="132">
        <v>0.13253012048192772</v>
      </c>
      <c r="Q331" s="201">
        <v>83</v>
      </c>
      <c r="R331" s="201">
        <v>14</v>
      </c>
      <c r="S331" s="132">
        <v>0.16867469879518071</v>
      </c>
      <c r="T331" s="201">
        <v>83</v>
      </c>
      <c r="U331" s="201">
        <v>22</v>
      </c>
      <c r="V331" s="132">
        <v>0.26506024096385544</v>
      </c>
      <c r="W331">
        <v>69</v>
      </c>
      <c r="X331">
        <v>12</v>
      </c>
      <c r="Y331">
        <v>0.17391304347826086</v>
      </c>
    </row>
    <row r="332" spans="1:25" x14ac:dyDescent="0.25">
      <c r="A332" s="38">
        <f>+COUNTIF($B$1:B332,ESTADISTICAS!B$9)</f>
        <v>0</v>
      </c>
      <c r="B332">
        <v>17</v>
      </c>
      <c r="C332" s="130">
        <v>17444</v>
      </c>
      <c r="D332" t="s">
        <v>1536</v>
      </c>
      <c r="E332" s="201">
        <v>181</v>
      </c>
      <c r="F332" s="201">
        <v>44</v>
      </c>
      <c r="G332" s="132">
        <v>0.24309392265193369</v>
      </c>
      <c r="H332" s="201">
        <v>175</v>
      </c>
      <c r="I332" s="201">
        <v>24</v>
      </c>
      <c r="J332" s="132">
        <v>0.13714285714285715</v>
      </c>
      <c r="K332" s="201">
        <v>164</v>
      </c>
      <c r="L332" s="201">
        <v>33</v>
      </c>
      <c r="M332" s="132">
        <v>0.20121951219512196</v>
      </c>
      <c r="N332" s="201">
        <v>156</v>
      </c>
      <c r="O332" s="201">
        <v>25</v>
      </c>
      <c r="P332" s="132">
        <v>0.16025641025641027</v>
      </c>
      <c r="Q332" s="201">
        <v>152</v>
      </c>
      <c r="R332" s="201">
        <v>41</v>
      </c>
      <c r="S332" s="132">
        <v>0.26973684210526316</v>
      </c>
      <c r="T332" s="201">
        <v>157</v>
      </c>
      <c r="U332" s="201">
        <v>49</v>
      </c>
      <c r="V332" s="132">
        <v>0.31210191082802546</v>
      </c>
      <c r="W332">
        <v>147</v>
      </c>
      <c r="X332">
        <v>40</v>
      </c>
      <c r="Y332">
        <v>0.27210884353741499</v>
      </c>
    </row>
    <row r="333" spans="1:25" x14ac:dyDescent="0.25">
      <c r="A333" s="38">
        <f>+COUNTIF($B$1:B333,ESTADISTICAS!B$9)</f>
        <v>0</v>
      </c>
      <c r="B333">
        <v>17</v>
      </c>
      <c r="C333" s="130">
        <v>17446</v>
      </c>
      <c r="D333" t="s">
        <v>1537</v>
      </c>
      <c r="E333" s="201">
        <v>23</v>
      </c>
      <c r="F333" s="201">
        <v>11</v>
      </c>
      <c r="G333" s="132">
        <v>0.47826086956521741</v>
      </c>
      <c r="H333" s="201">
        <v>25</v>
      </c>
      <c r="I333" s="201">
        <v>1</v>
      </c>
      <c r="J333" s="132">
        <v>0.04</v>
      </c>
      <c r="K333" s="201">
        <v>22</v>
      </c>
      <c r="L333" s="201">
        <v>4</v>
      </c>
      <c r="M333" s="132">
        <v>0.18181818181818182</v>
      </c>
      <c r="N333" s="201">
        <v>29</v>
      </c>
      <c r="O333" s="201">
        <v>3</v>
      </c>
      <c r="P333" s="132">
        <v>0.10344827586206896</v>
      </c>
      <c r="Q333" s="201">
        <v>32</v>
      </c>
      <c r="R333" s="201">
        <v>9</v>
      </c>
      <c r="S333" s="132">
        <v>0.28125</v>
      </c>
      <c r="T333" s="201">
        <v>27</v>
      </c>
      <c r="U333" s="201">
        <v>10</v>
      </c>
      <c r="V333" s="132">
        <v>0.37037037037037035</v>
      </c>
      <c r="W333">
        <v>28</v>
      </c>
      <c r="X333">
        <v>10</v>
      </c>
      <c r="Y333">
        <v>0.35714285714285715</v>
      </c>
    </row>
    <row r="334" spans="1:25" x14ac:dyDescent="0.25">
      <c r="A334" s="38">
        <f>+COUNTIF($B$1:B334,ESTADISTICAS!B$9)</f>
        <v>0</v>
      </c>
      <c r="B334">
        <v>17</v>
      </c>
      <c r="C334" s="130">
        <v>17486</v>
      </c>
      <c r="D334" t="s">
        <v>1538</v>
      </c>
      <c r="E334" s="201">
        <v>235</v>
      </c>
      <c r="F334" s="201">
        <v>55</v>
      </c>
      <c r="G334" s="132">
        <v>0.23404255319148937</v>
      </c>
      <c r="H334" s="201">
        <v>188</v>
      </c>
      <c r="I334" s="201">
        <v>58</v>
      </c>
      <c r="J334" s="132">
        <v>0.30851063829787234</v>
      </c>
      <c r="K334" s="201">
        <v>212</v>
      </c>
      <c r="L334" s="201">
        <v>73</v>
      </c>
      <c r="M334" s="132">
        <v>0.34433962264150941</v>
      </c>
      <c r="N334" s="201">
        <v>198</v>
      </c>
      <c r="O334" s="201">
        <v>72</v>
      </c>
      <c r="P334" s="132">
        <v>0.36363636363636365</v>
      </c>
      <c r="Q334" s="201">
        <v>212</v>
      </c>
      <c r="R334" s="201">
        <v>59</v>
      </c>
      <c r="S334" s="132">
        <v>0.27830188679245282</v>
      </c>
      <c r="T334" s="201">
        <v>195</v>
      </c>
      <c r="U334" s="201">
        <v>66</v>
      </c>
      <c r="V334" s="132">
        <v>0.33846153846153848</v>
      </c>
      <c r="W334">
        <v>205</v>
      </c>
      <c r="X334">
        <v>48</v>
      </c>
      <c r="Y334">
        <v>0.23414634146341465</v>
      </c>
    </row>
    <row r="335" spans="1:25" x14ac:dyDescent="0.25">
      <c r="A335" s="38">
        <f>+COUNTIF($B$1:B335,ESTADISTICAS!B$9)</f>
        <v>0</v>
      </c>
      <c r="B335">
        <v>17</v>
      </c>
      <c r="C335" s="130">
        <v>17495</v>
      </c>
      <c r="D335" t="s">
        <v>1539</v>
      </c>
      <c r="E335" s="201">
        <v>52</v>
      </c>
      <c r="F335" s="201">
        <v>19</v>
      </c>
      <c r="G335" s="132">
        <v>0.36538461538461536</v>
      </c>
      <c r="H335" s="201">
        <v>101</v>
      </c>
      <c r="I335" s="201">
        <v>17</v>
      </c>
      <c r="J335" s="132">
        <v>0.16831683168316833</v>
      </c>
      <c r="K335" s="201">
        <v>101</v>
      </c>
      <c r="L335" s="201">
        <v>29</v>
      </c>
      <c r="M335" s="132">
        <v>0.28712871287128711</v>
      </c>
      <c r="N335" s="201">
        <v>78</v>
      </c>
      <c r="O335" s="201">
        <v>22</v>
      </c>
      <c r="P335" s="132">
        <v>0.28205128205128205</v>
      </c>
      <c r="Q335" s="201">
        <v>87</v>
      </c>
      <c r="R335" s="201">
        <v>18</v>
      </c>
      <c r="S335" s="132">
        <v>0.20689655172413793</v>
      </c>
      <c r="T335" s="201">
        <v>77</v>
      </c>
      <c r="U335" s="201">
        <v>30</v>
      </c>
      <c r="V335" s="132">
        <v>0.38961038961038963</v>
      </c>
      <c r="W335">
        <v>87</v>
      </c>
      <c r="X335">
        <v>15</v>
      </c>
      <c r="Y335">
        <v>0.17241379310344829</v>
      </c>
    </row>
    <row r="336" spans="1:25" x14ac:dyDescent="0.25">
      <c r="A336" s="38">
        <f>+COUNTIF($B$1:B336,ESTADISTICAS!B$9)</f>
        <v>0</v>
      </c>
      <c r="B336">
        <v>17</v>
      </c>
      <c r="C336" s="130">
        <v>17513</v>
      </c>
      <c r="D336" t="s">
        <v>1540</v>
      </c>
      <c r="E336" s="201">
        <v>168</v>
      </c>
      <c r="F336" s="201">
        <v>29</v>
      </c>
      <c r="G336" s="132">
        <v>0.17261904761904762</v>
      </c>
      <c r="H336" s="201">
        <v>168</v>
      </c>
      <c r="I336" s="201">
        <v>26</v>
      </c>
      <c r="J336" s="132">
        <v>0.15476190476190477</v>
      </c>
      <c r="K336" s="201">
        <v>167</v>
      </c>
      <c r="L336" s="201">
        <v>41</v>
      </c>
      <c r="M336" s="132">
        <v>0.24550898203592814</v>
      </c>
      <c r="N336" s="201">
        <v>184</v>
      </c>
      <c r="O336" s="201">
        <v>32</v>
      </c>
      <c r="P336" s="132">
        <v>0.17391304347826086</v>
      </c>
      <c r="Q336" s="201">
        <v>154</v>
      </c>
      <c r="R336" s="201">
        <v>58</v>
      </c>
      <c r="S336" s="132">
        <v>0.37662337662337664</v>
      </c>
      <c r="T336" s="201">
        <v>142</v>
      </c>
      <c r="U336" s="201">
        <v>16</v>
      </c>
      <c r="V336" s="132">
        <v>0.11267605633802817</v>
      </c>
      <c r="W336">
        <v>130</v>
      </c>
      <c r="X336">
        <v>23</v>
      </c>
      <c r="Y336">
        <v>0.17692307692307693</v>
      </c>
    </row>
    <row r="337" spans="1:25" x14ac:dyDescent="0.25">
      <c r="A337" s="38">
        <f>+COUNTIF($B$1:B337,ESTADISTICAS!B$9)</f>
        <v>0</v>
      </c>
      <c r="B337">
        <v>17</v>
      </c>
      <c r="C337" s="130">
        <v>17524</v>
      </c>
      <c r="D337" t="s">
        <v>1541</v>
      </c>
      <c r="E337" s="201">
        <v>140</v>
      </c>
      <c r="F337" s="201">
        <v>31</v>
      </c>
      <c r="G337" s="132">
        <v>0.22142857142857142</v>
      </c>
      <c r="H337" s="201">
        <v>138</v>
      </c>
      <c r="I337" s="201">
        <v>25</v>
      </c>
      <c r="J337" s="132">
        <v>0.18115942028985507</v>
      </c>
      <c r="K337" s="201">
        <v>172</v>
      </c>
      <c r="L337" s="201">
        <v>45</v>
      </c>
      <c r="M337" s="132">
        <v>0.26162790697674421</v>
      </c>
      <c r="N337" s="201">
        <v>156</v>
      </c>
      <c r="O337" s="201">
        <v>50</v>
      </c>
      <c r="P337" s="132">
        <v>0.32051282051282054</v>
      </c>
      <c r="Q337" s="201">
        <v>156</v>
      </c>
      <c r="R337" s="201">
        <v>41</v>
      </c>
      <c r="S337" s="132">
        <v>0.26282051282051283</v>
      </c>
      <c r="T337" s="201">
        <v>166</v>
      </c>
      <c r="U337" s="201">
        <v>48</v>
      </c>
      <c r="V337" s="132">
        <v>0.28915662650602408</v>
      </c>
      <c r="W337">
        <v>146</v>
      </c>
      <c r="X337">
        <v>27</v>
      </c>
      <c r="Y337">
        <v>0.18493150684931506</v>
      </c>
    </row>
    <row r="338" spans="1:25" x14ac:dyDescent="0.25">
      <c r="A338" s="38">
        <f>+COUNTIF($B$1:B338,ESTADISTICAS!B$9)</f>
        <v>0</v>
      </c>
      <c r="B338">
        <v>17</v>
      </c>
      <c r="C338" s="130">
        <v>17541</v>
      </c>
      <c r="D338" t="s">
        <v>1542</v>
      </c>
      <c r="E338" s="201">
        <v>244</v>
      </c>
      <c r="F338" s="201">
        <v>71</v>
      </c>
      <c r="G338" s="132">
        <v>0.29098360655737704</v>
      </c>
      <c r="H338" s="201">
        <v>227</v>
      </c>
      <c r="I338" s="201">
        <v>61</v>
      </c>
      <c r="J338" s="132">
        <v>0.2687224669603524</v>
      </c>
      <c r="K338" s="201">
        <v>215</v>
      </c>
      <c r="L338" s="201">
        <v>92</v>
      </c>
      <c r="M338" s="132">
        <v>0.42790697674418604</v>
      </c>
      <c r="N338" s="201">
        <v>238</v>
      </c>
      <c r="O338" s="201">
        <v>90</v>
      </c>
      <c r="P338" s="132">
        <v>0.37815126050420167</v>
      </c>
      <c r="Q338" s="201">
        <v>204</v>
      </c>
      <c r="R338" s="201">
        <v>95</v>
      </c>
      <c r="S338" s="132">
        <v>0.46568627450980393</v>
      </c>
      <c r="T338" s="201">
        <v>205</v>
      </c>
      <c r="U338" s="201">
        <v>82</v>
      </c>
      <c r="V338" s="132">
        <v>0.4</v>
      </c>
      <c r="W338">
        <v>234</v>
      </c>
      <c r="X338">
        <v>108</v>
      </c>
      <c r="Y338">
        <v>0.46153846153846156</v>
      </c>
    </row>
    <row r="339" spans="1:25" x14ac:dyDescent="0.25">
      <c r="A339" s="38">
        <f>+COUNTIF($B$1:B339,ESTADISTICAS!B$9)</f>
        <v>0</v>
      </c>
      <c r="B339">
        <v>17</v>
      </c>
      <c r="C339" s="130">
        <v>17614</v>
      </c>
      <c r="D339" t="s">
        <v>1543</v>
      </c>
      <c r="E339" s="201">
        <v>521</v>
      </c>
      <c r="F339" s="201">
        <v>94</v>
      </c>
      <c r="G339" s="132">
        <v>0.18042226487523993</v>
      </c>
      <c r="H339" s="201">
        <v>526</v>
      </c>
      <c r="I339" s="201">
        <v>89</v>
      </c>
      <c r="J339" s="132">
        <v>0.16920152091254753</v>
      </c>
      <c r="K339" s="201">
        <v>564</v>
      </c>
      <c r="L339" s="201">
        <v>122</v>
      </c>
      <c r="M339" s="132">
        <v>0.21631205673758866</v>
      </c>
      <c r="N339" s="201">
        <v>527</v>
      </c>
      <c r="O339" s="201">
        <v>85</v>
      </c>
      <c r="P339" s="132">
        <v>0.16129032258064516</v>
      </c>
      <c r="Q339" s="201">
        <v>522</v>
      </c>
      <c r="R339" s="201">
        <v>98</v>
      </c>
      <c r="S339" s="132">
        <v>0.18773946360153257</v>
      </c>
      <c r="T339" s="201">
        <v>521</v>
      </c>
      <c r="U339" s="201">
        <v>70</v>
      </c>
      <c r="V339" s="132">
        <v>0.1343570057581574</v>
      </c>
      <c r="W339">
        <v>564</v>
      </c>
      <c r="X339">
        <v>120</v>
      </c>
      <c r="Y339">
        <v>0.21276595744680851</v>
      </c>
    </row>
    <row r="340" spans="1:25" x14ac:dyDescent="0.25">
      <c r="A340" s="38">
        <f>+COUNTIF($B$1:B340,ESTADISTICAS!B$9)</f>
        <v>0</v>
      </c>
      <c r="B340">
        <v>17</v>
      </c>
      <c r="C340" s="130">
        <v>17616</v>
      </c>
      <c r="D340" t="s">
        <v>2413</v>
      </c>
      <c r="E340" s="201">
        <v>72</v>
      </c>
      <c r="F340" s="201">
        <v>12</v>
      </c>
      <c r="G340" s="132">
        <v>0.16666666666666666</v>
      </c>
      <c r="H340" s="201">
        <v>79</v>
      </c>
      <c r="I340" s="201">
        <v>20</v>
      </c>
      <c r="J340" s="132">
        <v>0.25316455696202533</v>
      </c>
      <c r="K340" s="201">
        <v>99</v>
      </c>
      <c r="L340" s="201">
        <v>18</v>
      </c>
      <c r="M340" s="132">
        <v>0.18181818181818182</v>
      </c>
      <c r="N340" s="201">
        <v>71</v>
      </c>
      <c r="O340" s="201">
        <v>27</v>
      </c>
      <c r="P340" s="132">
        <v>0.38028169014084506</v>
      </c>
      <c r="Q340" s="201">
        <v>84</v>
      </c>
      <c r="R340" s="201">
        <v>19</v>
      </c>
      <c r="S340" s="132">
        <v>0.22619047619047619</v>
      </c>
      <c r="T340" s="201">
        <v>85</v>
      </c>
      <c r="U340" s="201">
        <v>23</v>
      </c>
      <c r="V340" s="132">
        <v>0.27058823529411763</v>
      </c>
      <c r="W340">
        <v>92</v>
      </c>
      <c r="X340">
        <v>25</v>
      </c>
      <c r="Y340">
        <v>0.27173913043478259</v>
      </c>
    </row>
    <row r="341" spans="1:25" x14ac:dyDescent="0.25">
      <c r="A341" s="38">
        <f>+COUNTIF($B$1:B341,ESTADISTICAS!B$9)</f>
        <v>0</v>
      </c>
      <c r="B341">
        <v>17</v>
      </c>
      <c r="C341" s="130">
        <v>17653</v>
      </c>
      <c r="D341" t="s">
        <v>1544</v>
      </c>
      <c r="E341" s="201">
        <v>177</v>
      </c>
      <c r="F341" s="201">
        <v>56</v>
      </c>
      <c r="G341" s="132">
        <v>0.31638418079096048</v>
      </c>
      <c r="H341" s="201">
        <v>185</v>
      </c>
      <c r="I341" s="201">
        <v>41</v>
      </c>
      <c r="J341" s="132">
        <v>0.22162162162162163</v>
      </c>
      <c r="K341" s="201">
        <v>199</v>
      </c>
      <c r="L341" s="201">
        <v>51</v>
      </c>
      <c r="M341" s="132">
        <v>0.25628140703517588</v>
      </c>
      <c r="N341" s="201">
        <v>166</v>
      </c>
      <c r="O341" s="201">
        <v>41</v>
      </c>
      <c r="P341" s="132">
        <v>0.24698795180722891</v>
      </c>
      <c r="Q341" s="201">
        <v>159</v>
      </c>
      <c r="R341" s="201">
        <v>40</v>
      </c>
      <c r="S341" s="132">
        <v>0.25157232704402516</v>
      </c>
      <c r="T341" s="201">
        <v>148</v>
      </c>
      <c r="U341" s="201">
        <v>27</v>
      </c>
      <c r="V341" s="132">
        <v>0.18243243243243243</v>
      </c>
      <c r="W341">
        <v>163</v>
      </c>
      <c r="X341">
        <v>41</v>
      </c>
      <c r="Y341">
        <v>0.25153374233128833</v>
      </c>
    </row>
    <row r="342" spans="1:25" x14ac:dyDescent="0.25">
      <c r="A342" s="38">
        <f>+COUNTIF($B$1:B342,ESTADISTICAS!B$9)</f>
        <v>0</v>
      </c>
      <c r="B342">
        <v>17</v>
      </c>
      <c r="C342" s="130">
        <v>17662</v>
      </c>
      <c r="D342" t="s">
        <v>2414</v>
      </c>
      <c r="E342" s="201">
        <v>211</v>
      </c>
      <c r="F342" s="201">
        <v>80</v>
      </c>
      <c r="G342" s="132">
        <v>0.37914691943127959</v>
      </c>
      <c r="H342" s="201">
        <v>191</v>
      </c>
      <c r="I342" s="201">
        <v>32</v>
      </c>
      <c r="J342" s="132">
        <v>0.16753926701570682</v>
      </c>
      <c r="K342" s="201">
        <v>242</v>
      </c>
      <c r="L342" s="201">
        <v>94</v>
      </c>
      <c r="M342" s="132">
        <v>0.38842975206611569</v>
      </c>
      <c r="N342" s="201">
        <v>207</v>
      </c>
      <c r="O342" s="201">
        <v>66</v>
      </c>
      <c r="P342" s="132">
        <v>0.3188405797101449</v>
      </c>
      <c r="Q342" s="201">
        <v>194</v>
      </c>
      <c r="R342" s="201">
        <v>71</v>
      </c>
      <c r="S342" s="132">
        <v>0.36597938144329895</v>
      </c>
      <c r="T342" s="201">
        <v>216</v>
      </c>
      <c r="U342" s="201">
        <v>107</v>
      </c>
      <c r="V342" s="132">
        <v>0.49537037037037035</v>
      </c>
      <c r="W342">
        <v>225</v>
      </c>
      <c r="X342">
        <v>62</v>
      </c>
      <c r="Y342">
        <v>0.27555555555555555</v>
      </c>
    </row>
    <row r="343" spans="1:25" x14ac:dyDescent="0.25">
      <c r="A343" s="38">
        <f>+COUNTIF($B$1:B343,ESTADISTICAS!B$9)</f>
        <v>0</v>
      </c>
      <c r="B343">
        <v>17</v>
      </c>
      <c r="C343" s="130">
        <v>17665</v>
      </c>
      <c r="D343" t="s">
        <v>1545</v>
      </c>
      <c r="E343" s="201">
        <v>53</v>
      </c>
      <c r="F343" s="201">
        <v>14</v>
      </c>
      <c r="G343" s="132">
        <v>0.26415094339622641</v>
      </c>
      <c r="H343" s="201">
        <v>54</v>
      </c>
      <c r="I343" s="201">
        <v>13</v>
      </c>
      <c r="J343" s="132">
        <v>0.24074074074074073</v>
      </c>
      <c r="K343" s="201">
        <v>55</v>
      </c>
      <c r="L343" s="201">
        <v>14</v>
      </c>
      <c r="M343" s="132">
        <v>0.25454545454545452</v>
      </c>
      <c r="N343" s="201">
        <v>45</v>
      </c>
      <c r="O343" s="201">
        <v>16</v>
      </c>
      <c r="P343" s="132">
        <v>0.35555555555555557</v>
      </c>
      <c r="Q343" s="201">
        <v>55</v>
      </c>
      <c r="R343" s="201">
        <v>18</v>
      </c>
      <c r="S343" s="132">
        <v>0.32727272727272727</v>
      </c>
      <c r="T343" s="201">
        <v>48</v>
      </c>
      <c r="U343" s="201">
        <v>13</v>
      </c>
      <c r="V343" s="132">
        <v>0.27083333333333331</v>
      </c>
      <c r="W343">
        <v>54</v>
      </c>
      <c r="X343">
        <v>21</v>
      </c>
      <c r="Y343">
        <v>0.3888888888888889</v>
      </c>
    </row>
    <row r="344" spans="1:25" x14ac:dyDescent="0.25">
      <c r="A344" s="38">
        <f>+COUNTIF($B$1:B344,ESTADISTICAS!B$9)</f>
        <v>0</v>
      </c>
      <c r="B344">
        <v>17</v>
      </c>
      <c r="C344" s="130">
        <v>17777</v>
      </c>
      <c r="D344" t="s">
        <v>1546</v>
      </c>
      <c r="E344" s="201">
        <v>292</v>
      </c>
      <c r="F344" s="201">
        <v>60</v>
      </c>
      <c r="G344" s="132">
        <v>0.20547945205479451</v>
      </c>
      <c r="H344" s="201">
        <v>302</v>
      </c>
      <c r="I344" s="201">
        <v>54</v>
      </c>
      <c r="J344" s="132">
        <v>0.17880794701986755</v>
      </c>
      <c r="K344" s="201">
        <v>288</v>
      </c>
      <c r="L344" s="201">
        <v>67</v>
      </c>
      <c r="M344" s="132">
        <v>0.2326388888888889</v>
      </c>
      <c r="N344" s="201">
        <v>236</v>
      </c>
      <c r="O344" s="201">
        <v>52</v>
      </c>
      <c r="P344" s="132">
        <v>0.22033898305084745</v>
      </c>
      <c r="Q344" s="201">
        <v>265</v>
      </c>
      <c r="R344" s="201">
        <v>48</v>
      </c>
      <c r="S344" s="132">
        <v>0.1811320754716981</v>
      </c>
      <c r="T344" s="201">
        <v>270</v>
      </c>
      <c r="U344" s="201">
        <v>57</v>
      </c>
      <c r="V344" s="132">
        <v>0.21111111111111111</v>
      </c>
      <c r="W344">
        <v>273</v>
      </c>
      <c r="X344">
        <v>74</v>
      </c>
      <c r="Y344">
        <v>0.27106227106227104</v>
      </c>
    </row>
    <row r="345" spans="1:25" x14ac:dyDescent="0.25">
      <c r="A345" s="38">
        <f>+COUNTIF($B$1:B345,ESTADISTICAS!B$9)</f>
        <v>0</v>
      </c>
      <c r="B345">
        <v>17</v>
      </c>
      <c r="C345" s="130">
        <v>17867</v>
      </c>
      <c r="D345" t="s">
        <v>1547</v>
      </c>
      <c r="E345" s="201">
        <v>107</v>
      </c>
      <c r="F345" s="201">
        <v>41</v>
      </c>
      <c r="G345" s="132">
        <v>0.38317757009345793</v>
      </c>
      <c r="H345" s="201">
        <v>126</v>
      </c>
      <c r="I345" s="201">
        <v>22</v>
      </c>
      <c r="J345" s="132">
        <v>0.17460317460317459</v>
      </c>
      <c r="K345" s="201">
        <v>115</v>
      </c>
      <c r="L345" s="201">
        <v>26</v>
      </c>
      <c r="M345" s="132">
        <v>0.22608695652173913</v>
      </c>
      <c r="N345" s="201">
        <v>107</v>
      </c>
      <c r="O345" s="201">
        <v>32</v>
      </c>
      <c r="P345" s="132">
        <v>0.29906542056074764</v>
      </c>
      <c r="Q345" s="201">
        <v>103</v>
      </c>
      <c r="R345" s="201">
        <v>26</v>
      </c>
      <c r="S345" s="132">
        <v>0.25242718446601942</v>
      </c>
      <c r="T345" s="201">
        <v>112</v>
      </c>
      <c r="U345" s="201">
        <v>45</v>
      </c>
      <c r="V345" s="132">
        <v>0.4017857142857143</v>
      </c>
      <c r="W345">
        <v>114</v>
      </c>
      <c r="X345">
        <v>27</v>
      </c>
      <c r="Y345">
        <v>0.23684210526315788</v>
      </c>
    </row>
    <row r="346" spans="1:25" x14ac:dyDescent="0.25">
      <c r="A346" s="38">
        <f>+COUNTIF($B$1:B346,ESTADISTICAS!B$9)</f>
        <v>0</v>
      </c>
      <c r="B346">
        <v>17</v>
      </c>
      <c r="C346" s="130">
        <v>17873</v>
      </c>
      <c r="D346" t="s">
        <v>1548</v>
      </c>
      <c r="E346" s="201">
        <v>672</v>
      </c>
      <c r="F346" s="201">
        <v>263</v>
      </c>
      <c r="G346" s="132">
        <v>0.39136904761904762</v>
      </c>
      <c r="H346" s="201">
        <v>629</v>
      </c>
      <c r="I346" s="201">
        <v>214</v>
      </c>
      <c r="J346" s="132">
        <v>0.34022257551669316</v>
      </c>
      <c r="K346" s="201">
        <v>684</v>
      </c>
      <c r="L346" s="201">
        <v>348</v>
      </c>
      <c r="M346" s="132">
        <v>0.50877192982456143</v>
      </c>
      <c r="N346" s="201">
        <v>752</v>
      </c>
      <c r="O346" s="201">
        <v>296</v>
      </c>
      <c r="P346" s="132">
        <v>0.39361702127659576</v>
      </c>
      <c r="Q346" s="201">
        <v>616</v>
      </c>
      <c r="R346" s="201">
        <v>256</v>
      </c>
      <c r="S346" s="132">
        <v>0.41558441558441561</v>
      </c>
      <c r="T346" s="201">
        <v>635</v>
      </c>
      <c r="U346" s="201">
        <v>306</v>
      </c>
      <c r="V346" s="132">
        <v>0.48188976377952758</v>
      </c>
      <c r="W346">
        <v>609</v>
      </c>
      <c r="X346">
        <v>296</v>
      </c>
      <c r="Y346">
        <v>0.48604269293924468</v>
      </c>
    </row>
    <row r="347" spans="1:25" x14ac:dyDescent="0.25">
      <c r="A347" s="38">
        <f>+COUNTIF($B$1:B347,ESTADISTICAS!B$9)</f>
        <v>0</v>
      </c>
      <c r="B347">
        <v>17</v>
      </c>
      <c r="C347" s="130">
        <v>17877</v>
      </c>
      <c r="D347" t="s">
        <v>1549</v>
      </c>
      <c r="E347" s="201">
        <v>188</v>
      </c>
      <c r="F347" s="201">
        <v>23</v>
      </c>
      <c r="G347" s="132">
        <v>0.12234042553191489</v>
      </c>
      <c r="H347" s="201">
        <v>145</v>
      </c>
      <c r="I347" s="201">
        <v>27</v>
      </c>
      <c r="J347" s="132">
        <v>0.18620689655172415</v>
      </c>
      <c r="K347" s="201">
        <v>150</v>
      </c>
      <c r="L347" s="201">
        <v>33</v>
      </c>
      <c r="M347" s="132">
        <v>0.22</v>
      </c>
      <c r="N347" s="201">
        <v>133</v>
      </c>
      <c r="O347" s="201">
        <v>16</v>
      </c>
      <c r="P347" s="132">
        <v>0.12030075187969924</v>
      </c>
      <c r="Q347" s="201">
        <v>132</v>
      </c>
      <c r="R347" s="201">
        <v>36</v>
      </c>
      <c r="S347" s="132">
        <v>0.27272727272727271</v>
      </c>
      <c r="T347" s="201">
        <v>165</v>
      </c>
      <c r="U347" s="201">
        <v>29</v>
      </c>
      <c r="V347" s="132">
        <v>0.17575757575757575</v>
      </c>
      <c r="W347">
        <v>162</v>
      </c>
      <c r="X347">
        <v>32</v>
      </c>
      <c r="Y347">
        <v>0.19753086419753085</v>
      </c>
    </row>
    <row r="348" spans="1:25" x14ac:dyDescent="0.25">
      <c r="A348" s="38">
        <f>+COUNTIF($B$1:B348,ESTADISTICAS!B$9)</f>
        <v>0</v>
      </c>
      <c r="B348">
        <v>18</v>
      </c>
      <c r="C348" s="130">
        <v>18001</v>
      </c>
      <c r="D348" t="s">
        <v>1550</v>
      </c>
      <c r="E348" s="201">
        <v>1521</v>
      </c>
      <c r="F348" s="201">
        <v>671</v>
      </c>
      <c r="G348" s="132">
        <v>0.44115713346482577</v>
      </c>
      <c r="H348" s="201">
        <v>1490</v>
      </c>
      <c r="I348" s="201">
        <v>718</v>
      </c>
      <c r="J348" s="132">
        <v>0.48187919463087248</v>
      </c>
      <c r="K348" s="201">
        <v>1537</v>
      </c>
      <c r="L348" s="201">
        <v>815</v>
      </c>
      <c r="M348" s="132">
        <v>0.53025374105400125</v>
      </c>
      <c r="N348" s="201">
        <v>1547</v>
      </c>
      <c r="O348" s="201">
        <v>698</v>
      </c>
      <c r="P348" s="132">
        <v>0.45119586296056885</v>
      </c>
      <c r="Q348" s="201">
        <v>1437</v>
      </c>
      <c r="R348" s="201">
        <v>765</v>
      </c>
      <c r="S348" s="132">
        <v>0.53235908141962418</v>
      </c>
      <c r="T348" s="201">
        <v>1516</v>
      </c>
      <c r="U348" s="201">
        <v>705</v>
      </c>
      <c r="V348" s="132">
        <v>0.46503957783641159</v>
      </c>
      <c r="W348">
        <v>1543</v>
      </c>
      <c r="X348">
        <v>760</v>
      </c>
      <c r="Y348">
        <v>0.49254698639014904</v>
      </c>
    </row>
    <row r="349" spans="1:25" x14ac:dyDescent="0.25">
      <c r="A349" s="38">
        <f>+COUNTIF($B$1:B349,ESTADISTICAS!B$9)</f>
        <v>0</v>
      </c>
      <c r="B349">
        <v>18</v>
      </c>
      <c r="C349" s="130">
        <v>18029</v>
      </c>
      <c r="D349" t="s">
        <v>1551</v>
      </c>
      <c r="E349" s="201">
        <v>52</v>
      </c>
      <c r="F349" s="201">
        <v>10</v>
      </c>
      <c r="G349" s="132">
        <v>0.19230769230769232</v>
      </c>
      <c r="H349" s="201">
        <v>39</v>
      </c>
      <c r="I349" s="201">
        <v>6</v>
      </c>
      <c r="J349" s="132">
        <v>0.15384615384615385</v>
      </c>
      <c r="K349" s="201">
        <v>50</v>
      </c>
      <c r="L349" s="201">
        <v>16</v>
      </c>
      <c r="M349" s="132">
        <v>0.32</v>
      </c>
      <c r="N349" s="201">
        <v>55</v>
      </c>
      <c r="O349" s="201">
        <v>17</v>
      </c>
      <c r="P349" s="132">
        <v>0.30909090909090908</v>
      </c>
      <c r="Q349" s="201">
        <v>65</v>
      </c>
      <c r="R349" s="201">
        <v>30</v>
      </c>
      <c r="S349" s="132">
        <v>0.46153846153846156</v>
      </c>
      <c r="T349" s="201">
        <v>59</v>
      </c>
      <c r="U349" s="201">
        <v>15</v>
      </c>
      <c r="V349" s="132">
        <v>0.25423728813559321</v>
      </c>
      <c r="W349">
        <v>45</v>
      </c>
      <c r="X349">
        <v>11</v>
      </c>
      <c r="Y349">
        <v>0.24444444444444444</v>
      </c>
    </row>
    <row r="350" spans="1:25" x14ac:dyDescent="0.25">
      <c r="A350" s="38">
        <f>+COUNTIF($B$1:B350,ESTADISTICAS!B$9)</f>
        <v>0</v>
      </c>
      <c r="B350">
        <v>18</v>
      </c>
      <c r="C350" s="130">
        <v>18094</v>
      </c>
      <c r="D350" t="s">
        <v>1552</v>
      </c>
      <c r="E350" s="201">
        <v>128</v>
      </c>
      <c r="F350" s="201">
        <v>40</v>
      </c>
      <c r="G350" s="132">
        <v>0.3125</v>
      </c>
      <c r="H350" s="201">
        <v>122</v>
      </c>
      <c r="I350" s="201">
        <v>51</v>
      </c>
      <c r="J350" s="132">
        <v>0.41803278688524592</v>
      </c>
      <c r="K350" s="201">
        <v>112</v>
      </c>
      <c r="L350" s="201">
        <v>31</v>
      </c>
      <c r="M350" s="132">
        <v>0.2767857142857143</v>
      </c>
      <c r="N350" s="201">
        <v>115</v>
      </c>
      <c r="O350" s="201">
        <v>38</v>
      </c>
      <c r="P350" s="132">
        <v>0.33043478260869563</v>
      </c>
      <c r="Q350" s="201">
        <v>120</v>
      </c>
      <c r="R350" s="201">
        <v>42</v>
      </c>
      <c r="S350" s="132">
        <v>0.35</v>
      </c>
      <c r="T350" s="201">
        <v>97</v>
      </c>
      <c r="U350" s="201">
        <v>16</v>
      </c>
      <c r="V350" s="132">
        <v>0.16494845360824742</v>
      </c>
      <c r="W350">
        <v>95</v>
      </c>
      <c r="X350">
        <v>32</v>
      </c>
      <c r="Y350">
        <v>0.33684210526315789</v>
      </c>
    </row>
    <row r="351" spans="1:25" x14ac:dyDescent="0.25">
      <c r="A351" s="38">
        <f>+COUNTIF($B$1:B351,ESTADISTICAS!B$9)</f>
        <v>0</v>
      </c>
      <c r="B351">
        <v>18</v>
      </c>
      <c r="C351" s="130">
        <v>18150</v>
      </c>
      <c r="D351" t="s">
        <v>1553</v>
      </c>
      <c r="E351" s="201">
        <v>102</v>
      </c>
      <c r="F351" s="201">
        <v>19</v>
      </c>
      <c r="G351" s="132">
        <v>0.18627450980392157</v>
      </c>
      <c r="H351" s="201">
        <v>124</v>
      </c>
      <c r="I351" s="201">
        <v>43</v>
      </c>
      <c r="J351" s="132">
        <v>0.34677419354838712</v>
      </c>
      <c r="K351" s="201">
        <v>150</v>
      </c>
      <c r="L351" s="201">
        <v>43</v>
      </c>
      <c r="M351" s="132">
        <v>0.28666666666666668</v>
      </c>
      <c r="N351" s="201">
        <v>181</v>
      </c>
      <c r="O351" s="201">
        <v>46</v>
      </c>
      <c r="P351" s="132">
        <v>0.2541436464088398</v>
      </c>
      <c r="Q351" s="201">
        <v>176</v>
      </c>
      <c r="R351" s="201">
        <v>57</v>
      </c>
      <c r="S351" s="132">
        <v>0.32386363636363635</v>
      </c>
      <c r="T351" s="201">
        <v>182</v>
      </c>
      <c r="U351" s="201">
        <v>24</v>
      </c>
      <c r="V351" s="132">
        <v>0.13186813186813187</v>
      </c>
      <c r="W351">
        <v>153</v>
      </c>
      <c r="X351">
        <v>32</v>
      </c>
      <c r="Y351">
        <v>0.20915032679738563</v>
      </c>
    </row>
    <row r="352" spans="1:25" x14ac:dyDescent="0.25">
      <c r="A352" s="38">
        <f>+COUNTIF($B$1:B352,ESTADISTICAS!B$9)</f>
        <v>0</v>
      </c>
      <c r="B352">
        <v>18</v>
      </c>
      <c r="C352" s="130">
        <v>18205</v>
      </c>
      <c r="D352" t="s">
        <v>1554</v>
      </c>
      <c r="E352" s="201">
        <v>66</v>
      </c>
      <c r="F352" s="201">
        <v>22</v>
      </c>
      <c r="G352" s="132">
        <v>0.33333333333333331</v>
      </c>
      <c r="H352" s="201">
        <v>96</v>
      </c>
      <c r="I352" s="201">
        <v>20</v>
      </c>
      <c r="J352" s="132">
        <v>0.20833333333333334</v>
      </c>
      <c r="K352" s="201">
        <v>85</v>
      </c>
      <c r="L352" s="201">
        <v>19</v>
      </c>
      <c r="M352" s="132">
        <v>0.22352941176470589</v>
      </c>
      <c r="N352" s="201">
        <v>79</v>
      </c>
      <c r="O352" s="201">
        <v>16</v>
      </c>
      <c r="P352" s="132">
        <v>0.20253164556962025</v>
      </c>
      <c r="Q352" s="201">
        <v>84</v>
      </c>
      <c r="R352" s="201">
        <v>30</v>
      </c>
      <c r="S352" s="132">
        <v>0.35714285714285715</v>
      </c>
      <c r="T352" s="201">
        <v>77</v>
      </c>
      <c r="U352" s="201">
        <v>11</v>
      </c>
      <c r="V352" s="132">
        <v>0.14285714285714285</v>
      </c>
      <c r="W352">
        <v>76</v>
      </c>
      <c r="X352">
        <v>20</v>
      </c>
      <c r="Y352">
        <v>0.26315789473684209</v>
      </c>
    </row>
    <row r="353" spans="1:25" x14ac:dyDescent="0.25">
      <c r="A353" s="38">
        <f>+COUNTIF($B$1:B353,ESTADISTICAS!B$9)</f>
        <v>0</v>
      </c>
      <c r="B353">
        <v>18</v>
      </c>
      <c r="C353" s="130">
        <v>18247</v>
      </c>
      <c r="D353" t="s">
        <v>1555</v>
      </c>
      <c r="E353" s="201">
        <v>209</v>
      </c>
      <c r="F353" s="201">
        <v>60</v>
      </c>
      <c r="G353" s="132">
        <v>0.28708133971291866</v>
      </c>
      <c r="H353" s="201">
        <v>221</v>
      </c>
      <c r="I353" s="201">
        <v>79</v>
      </c>
      <c r="J353" s="132">
        <v>0.3574660633484163</v>
      </c>
      <c r="K353" s="201">
        <v>186</v>
      </c>
      <c r="L353" s="201">
        <v>78</v>
      </c>
      <c r="M353" s="132">
        <v>0.41935483870967744</v>
      </c>
      <c r="N353" s="201">
        <v>199</v>
      </c>
      <c r="O353" s="201">
        <v>67</v>
      </c>
      <c r="P353" s="132">
        <v>0.33668341708542715</v>
      </c>
      <c r="Q353" s="201">
        <v>221</v>
      </c>
      <c r="R353" s="201">
        <v>93</v>
      </c>
      <c r="S353" s="132">
        <v>0.42081447963800905</v>
      </c>
      <c r="T353" s="201">
        <v>218</v>
      </c>
      <c r="U353" s="201">
        <v>72</v>
      </c>
      <c r="V353" s="132">
        <v>0.33027522935779818</v>
      </c>
      <c r="W353">
        <v>197</v>
      </c>
      <c r="X353">
        <v>46</v>
      </c>
      <c r="Y353">
        <v>0.233502538071066</v>
      </c>
    </row>
    <row r="354" spans="1:25" x14ac:dyDescent="0.25">
      <c r="A354" s="38">
        <f>+COUNTIF($B$1:B354,ESTADISTICAS!B$9)</f>
        <v>0</v>
      </c>
      <c r="B354">
        <v>18</v>
      </c>
      <c r="C354" s="130">
        <v>18256</v>
      </c>
      <c r="D354" t="s">
        <v>1556</v>
      </c>
      <c r="E354" s="201">
        <v>92</v>
      </c>
      <c r="F354" s="201">
        <v>37</v>
      </c>
      <c r="G354" s="132">
        <v>0.40217391304347827</v>
      </c>
      <c r="H354" s="201">
        <v>94</v>
      </c>
      <c r="I354" s="201">
        <v>43</v>
      </c>
      <c r="J354" s="132">
        <v>0.45744680851063829</v>
      </c>
      <c r="K354" s="201">
        <v>97</v>
      </c>
      <c r="L354" s="201">
        <v>39</v>
      </c>
      <c r="M354" s="132">
        <v>0.40206185567010311</v>
      </c>
      <c r="N354" s="201">
        <v>103</v>
      </c>
      <c r="O354" s="201">
        <v>36</v>
      </c>
      <c r="P354" s="132">
        <v>0.34951456310679613</v>
      </c>
      <c r="Q354" s="201">
        <v>79</v>
      </c>
      <c r="R354" s="201">
        <v>46</v>
      </c>
      <c r="S354" s="132">
        <v>0.58227848101265822</v>
      </c>
      <c r="T354" s="201">
        <v>97</v>
      </c>
      <c r="U354" s="201">
        <v>36</v>
      </c>
      <c r="V354" s="132">
        <v>0.37113402061855671</v>
      </c>
      <c r="W354">
        <v>101</v>
      </c>
      <c r="X354">
        <v>28</v>
      </c>
      <c r="Y354">
        <v>0.27722772277227725</v>
      </c>
    </row>
    <row r="355" spans="1:25" x14ac:dyDescent="0.25">
      <c r="A355" s="38">
        <f>+COUNTIF($B$1:B355,ESTADISTICAS!B$9)</f>
        <v>0</v>
      </c>
      <c r="B355">
        <v>18</v>
      </c>
      <c r="C355" s="130">
        <v>18410</v>
      </c>
      <c r="D355" t="s">
        <v>1557</v>
      </c>
      <c r="E355" s="201">
        <v>85</v>
      </c>
      <c r="F355" s="201">
        <v>21</v>
      </c>
      <c r="G355" s="132">
        <v>0.24705882352941178</v>
      </c>
      <c r="H355" s="201">
        <v>99</v>
      </c>
      <c r="I355" s="201">
        <v>23</v>
      </c>
      <c r="J355" s="132">
        <v>0.23232323232323232</v>
      </c>
      <c r="K355" s="201">
        <v>99</v>
      </c>
      <c r="L355" s="201">
        <v>25</v>
      </c>
      <c r="M355" s="132">
        <v>0.25252525252525254</v>
      </c>
      <c r="N355" s="201">
        <v>106</v>
      </c>
      <c r="O355" s="201">
        <v>30</v>
      </c>
      <c r="P355" s="132">
        <v>0.28301886792452829</v>
      </c>
      <c r="Q355" s="201">
        <v>116</v>
      </c>
      <c r="R355" s="201">
        <v>45</v>
      </c>
      <c r="S355" s="132">
        <v>0.38793103448275862</v>
      </c>
      <c r="T355" s="201">
        <v>99</v>
      </c>
      <c r="U355" s="201">
        <v>25</v>
      </c>
      <c r="V355" s="132">
        <v>0.25252525252525254</v>
      </c>
      <c r="W355">
        <v>94</v>
      </c>
      <c r="X355">
        <v>21</v>
      </c>
      <c r="Y355">
        <v>0.22340425531914893</v>
      </c>
    </row>
    <row r="356" spans="1:25" x14ac:dyDescent="0.25">
      <c r="A356" s="38">
        <f>+COUNTIF($B$1:B356,ESTADISTICAS!B$9)</f>
        <v>0</v>
      </c>
      <c r="B356">
        <v>18</v>
      </c>
      <c r="C356" s="130">
        <v>18460</v>
      </c>
      <c r="D356" t="s">
        <v>1558</v>
      </c>
      <c r="E356" s="201">
        <v>87</v>
      </c>
      <c r="F356" s="201">
        <v>14</v>
      </c>
      <c r="G356" s="132">
        <v>0.16091954022988506</v>
      </c>
      <c r="H356" s="201">
        <v>70</v>
      </c>
      <c r="I356" s="201">
        <v>12</v>
      </c>
      <c r="J356" s="132">
        <v>0.17142857142857143</v>
      </c>
      <c r="K356" s="201">
        <v>85</v>
      </c>
      <c r="L356" s="201">
        <v>21</v>
      </c>
      <c r="M356" s="132">
        <v>0.24705882352941178</v>
      </c>
      <c r="N356" s="201">
        <v>90</v>
      </c>
      <c r="O356" s="201">
        <v>15</v>
      </c>
      <c r="P356" s="132">
        <v>0.16666666666666666</v>
      </c>
      <c r="Q356" s="201">
        <v>75</v>
      </c>
      <c r="R356" s="201">
        <v>22</v>
      </c>
      <c r="S356" s="132">
        <v>0.29333333333333333</v>
      </c>
      <c r="T356" s="201">
        <v>87</v>
      </c>
      <c r="U356" s="201">
        <v>10</v>
      </c>
      <c r="V356" s="132">
        <v>0.11494252873563218</v>
      </c>
      <c r="W356">
        <v>62</v>
      </c>
      <c r="X356">
        <v>9</v>
      </c>
      <c r="Y356">
        <v>0.14516129032258066</v>
      </c>
    </row>
    <row r="357" spans="1:25" x14ac:dyDescent="0.25">
      <c r="A357" s="38">
        <f>+COUNTIF($B$1:B357,ESTADISTICAS!B$9)</f>
        <v>0</v>
      </c>
      <c r="B357">
        <v>18</v>
      </c>
      <c r="C357" s="130">
        <v>18479</v>
      </c>
      <c r="D357" t="s">
        <v>1559</v>
      </c>
      <c r="E357" s="201">
        <v>19</v>
      </c>
      <c r="F357" s="201">
        <v>12</v>
      </c>
      <c r="G357" s="132">
        <v>0.63157894736842102</v>
      </c>
      <c r="H357" s="201">
        <v>17</v>
      </c>
      <c r="I357" s="201">
        <v>11</v>
      </c>
      <c r="J357" s="132">
        <v>0.6470588235294118</v>
      </c>
      <c r="K357" s="201">
        <v>14</v>
      </c>
      <c r="L357" s="201">
        <v>6</v>
      </c>
      <c r="M357" s="132">
        <v>0.42857142857142855</v>
      </c>
      <c r="N357" s="201">
        <v>18</v>
      </c>
      <c r="O357" s="201">
        <v>7</v>
      </c>
      <c r="P357" s="132">
        <v>0.3888888888888889</v>
      </c>
      <c r="Q357" s="201">
        <v>21</v>
      </c>
      <c r="R357" s="201">
        <v>7</v>
      </c>
      <c r="S357" s="132">
        <v>0.33333333333333331</v>
      </c>
      <c r="T357" s="201">
        <v>20</v>
      </c>
      <c r="U357" s="201">
        <v>6</v>
      </c>
      <c r="V357" s="132">
        <v>0.3</v>
      </c>
      <c r="W357">
        <v>19</v>
      </c>
      <c r="X357">
        <v>7</v>
      </c>
      <c r="Y357">
        <v>0.36842105263157893</v>
      </c>
    </row>
    <row r="358" spans="1:25" x14ac:dyDescent="0.25">
      <c r="A358" s="38">
        <f>+COUNTIF($B$1:B358,ESTADISTICAS!B$9)</f>
        <v>0</v>
      </c>
      <c r="B358">
        <v>18</v>
      </c>
      <c r="C358" s="130">
        <v>18592</v>
      </c>
      <c r="D358" t="s">
        <v>1560</v>
      </c>
      <c r="E358" s="201">
        <v>280</v>
      </c>
      <c r="F358" s="201">
        <v>55</v>
      </c>
      <c r="G358" s="132">
        <v>0.19642857142857142</v>
      </c>
      <c r="H358" s="201">
        <v>236</v>
      </c>
      <c r="I358" s="201">
        <v>50</v>
      </c>
      <c r="J358" s="132">
        <v>0.21186440677966101</v>
      </c>
      <c r="K358" s="201">
        <v>234</v>
      </c>
      <c r="L358" s="201">
        <v>55</v>
      </c>
      <c r="M358" s="132">
        <v>0.23504273504273504</v>
      </c>
      <c r="N358" s="201">
        <v>250</v>
      </c>
      <c r="O358" s="201">
        <v>58</v>
      </c>
      <c r="P358" s="132">
        <v>0.23200000000000001</v>
      </c>
      <c r="Q358" s="201">
        <v>217</v>
      </c>
      <c r="R358" s="201">
        <v>66</v>
      </c>
      <c r="S358" s="132">
        <v>0.30414746543778803</v>
      </c>
      <c r="T358" s="201">
        <v>248</v>
      </c>
      <c r="U358" s="201">
        <v>54</v>
      </c>
      <c r="V358" s="132">
        <v>0.21774193548387097</v>
      </c>
      <c r="W358">
        <v>224</v>
      </c>
      <c r="X358">
        <v>53</v>
      </c>
      <c r="Y358">
        <v>0.23660714285714285</v>
      </c>
    </row>
    <row r="359" spans="1:25" x14ac:dyDescent="0.25">
      <c r="A359" s="38">
        <f>+COUNTIF($B$1:B359,ESTADISTICAS!B$9)</f>
        <v>0</v>
      </c>
      <c r="B359">
        <v>18</v>
      </c>
      <c r="C359" s="130">
        <v>18610</v>
      </c>
      <c r="D359" t="s">
        <v>1561</v>
      </c>
      <c r="E359" s="201">
        <v>120</v>
      </c>
      <c r="F359" s="201">
        <v>25</v>
      </c>
      <c r="G359" s="132">
        <v>0.20833333333333334</v>
      </c>
      <c r="H359" s="201">
        <v>146</v>
      </c>
      <c r="I359" s="201">
        <v>32</v>
      </c>
      <c r="J359" s="132">
        <v>0.21917808219178081</v>
      </c>
      <c r="K359" s="201">
        <v>147</v>
      </c>
      <c r="L359" s="201">
        <v>52</v>
      </c>
      <c r="M359" s="132">
        <v>0.35374149659863946</v>
      </c>
      <c r="N359" s="201">
        <v>147</v>
      </c>
      <c r="O359" s="201">
        <v>33</v>
      </c>
      <c r="P359" s="132">
        <v>0.22448979591836735</v>
      </c>
      <c r="Q359" s="201">
        <v>153</v>
      </c>
      <c r="R359" s="201">
        <v>56</v>
      </c>
      <c r="S359" s="132">
        <v>0.36601307189542481</v>
      </c>
      <c r="T359" s="201">
        <v>126</v>
      </c>
      <c r="U359" s="201">
        <v>30</v>
      </c>
      <c r="V359" s="132">
        <v>0.23809523809523808</v>
      </c>
      <c r="W359">
        <v>105</v>
      </c>
      <c r="X359">
        <v>34</v>
      </c>
      <c r="Y359">
        <v>0.32380952380952382</v>
      </c>
    </row>
    <row r="360" spans="1:25" x14ac:dyDescent="0.25">
      <c r="A360" s="38">
        <f>+COUNTIF($B$1:B360,ESTADISTICAS!B$9)</f>
        <v>0</v>
      </c>
      <c r="B360">
        <v>18</v>
      </c>
      <c r="C360" s="130">
        <v>18753</v>
      </c>
      <c r="D360" t="s">
        <v>1562</v>
      </c>
      <c r="E360" s="201">
        <v>355</v>
      </c>
      <c r="F360" s="201">
        <v>58</v>
      </c>
      <c r="G360" s="132">
        <v>0.16338028169014085</v>
      </c>
      <c r="H360" s="201">
        <v>289</v>
      </c>
      <c r="I360" s="201">
        <v>88</v>
      </c>
      <c r="J360" s="132">
        <v>0.30449826989619377</v>
      </c>
      <c r="K360" s="201">
        <v>355</v>
      </c>
      <c r="L360" s="201">
        <v>104</v>
      </c>
      <c r="M360" s="132">
        <v>0.29295774647887324</v>
      </c>
      <c r="N360" s="201">
        <v>368</v>
      </c>
      <c r="O360" s="201">
        <v>93</v>
      </c>
      <c r="P360" s="132">
        <v>0.25271739130434784</v>
      </c>
      <c r="Q360" s="201">
        <v>320</v>
      </c>
      <c r="R360" s="201">
        <v>117</v>
      </c>
      <c r="S360" s="132">
        <v>0.36562499999999998</v>
      </c>
      <c r="T360" s="201">
        <v>343</v>
      </c>
      <c r="U360" s="201">
        <v>90</v>
      </c>
      <c r="V360" s="132">
        <v>0.26239067055393583</v>
      </c>
      <c r="W360">
        <v>323</v>
      </c>
      <c r="X360">
        <v>103</v>
      </c>
      <c r="Y360">
        <v>0.31888544891640869</v>
      </c>
    </row>
    <row r="361" spans="1:25" x14ac:dyDescent="0.25">
      <c r="A361" s="38">
        <f>+COUNTIF($B$1:B361,ESTADISTICAS!B$9)</f>
        <v>0</v>
      </c>
      <c r="B361">
        <v>18</v>
      </c>
      <c r="C361" s="130">
        <v>18756</v>
      </c>
      <c r="D361" t="s">
        <v>1563</v>
      </c>
      <c r="E361" s="201">
        <v>38</v>
      </c>
      <c r="F361" s="201">
        <v>7</v>
      </c>
      <c r="G361" s="132">
        <v>0.18421052631578946</v>
      </c>
      <c r="H361" s="201">
        <v>43</v>
      </c>
      <c r="I361" s="201">
        <v>2</v>
      </c>
      <c r="J361" s="132">
        <v>4.6511627906976744E-2</v>
      </c>
      <c r="K361" s="201">
        <v>59</v>
      </c>
      <c r="L361" s="201">
        <v>4</v>
      </c>
      <c r="M361" s="132">
        <v>6.7796610169491525E-2</v>
      </c>
      <c r="N361" s="201">
        <v>63</v>
      </c>
      <c r="O361" s="201">
        <v>12</v>
      </c>
      <c r="P361" s="132">
        <v>0.19047619047619047</v>
      </c>
      <c r="Q361" s="201">
        <v>53</v>
      </c>
      <c r="R361" s="201">
        <v>11</v>
      </c>
      <c r="S361" s="132">
        <v>0.20754716981132076</v>
      </c>
      <c r="T361" s="201">
        <v>39</v>
      </c>
      <c r="U361" s="201">
        <v>8</v>
      </c>
      <c r="V361" s="132">
        <v>0.20512820512820512</v>
      </c>
      <c r="W361">
        <v>40</v>
      </c>
      <c r="X361">
        <v>7</v>
      </c>
      <c r="Y361">
        <v>0.17499999999999999</v>
      </c>
    </row>
    <row r="362" spans="1:25" x14ac:dyDescent="0.25">
      <c r="A362" s="38">
        <f>+COUNTIF($B$1:B362,ESTADISTICAS!B$9)</f>
        <v>0</v>
      </c>
      <c r="B362">
        <v>18</v>
      </c>
      <c r="C362" s="130">
        <v>18785</v>
      </c>
      <c r="D362" t="s">
        <v>1564</v>
      </c>
      <c r="E362" s="201">
        <v>67</v>
      </c>
      <c r="F362" s="201">
        <v>14</v>
      </c>
      <c r="G362" s="132">
        <v>0.20895522388059701</v>
      </c>
      <c r="H362" s="201">
        <v>59</v>
      </c>
      <c r="I362" s="201">
        <v>9</v>
      </c>
      <c r="J362" s="132">
        <v>0.15254237288135594</v>
      </c>
      <c r="K362" s="201">
        <v>35</v>
      </c>
      <c r="L362" s="201">
        <v>7</v>
      </c>
      <c r="M362" s="132">
        <v>0.2</v>
      </c>
      <c r="N362" s="201">
        <v>59</v>
      </c>
      <c r="O362" s="201">
        <v>5</v>
      </c>
      <c r="P362" s="132">
        <v>8.4745762711864403E-2</v>
      </c>
      <c r="Q362" s="201">
        <v>70</v>
      </c>
      <c r="R362" s="201">
        <v>14</v>
      </c>
      <c r="S362" s="132">
        <v>0.2</v>
      </c>
      <c r="T362" s="201">
        <v>43</v>
      </c>
      <c r="U362" s="201">
        <v>5</v>
      </c>
      <c r="V362" s="132">
        <v>0.11627906976744186</v>
      </c>
      <c r="W362">
        <v>75</v>
      </c>
      <c r="X362">
        <v>9</v>
      </c>
      <c r="Y362">
        <v>0.12</v>
      </c>
    </row>
    <row r="363" spans="1:25" x14ac:dyDescent="0.25">
      <c r="A363" s="38">
        <f>+COUNTIF($B$1:B363,ESTADISTICAS!B$9)</f>
        <v>0</v>
      </c>
      <c r="B363">
        <v>18</v>
      </c>
      <c r="C363" s="130">
        <v>18860</v>
      </c>
      <c r="D363" t="s">
        <v>2415</v>
      </c>
      <c r="E363" s="201">
        <v>55</v>
      </c>
      <c r="F363" s="201">
        <v>17</v>
      </c>
      <c r="G363" s="132">
        <v>0.30909090909090908</v>
      </c>
      <c r="H363" s="201">
        <v>54</v>
      </c>
      <c r="I363" s="201">
        <v>13</v>
      </c>
      <c r="J363" s="132">
        <v>0.24074074074074073</v>
      </c>
      <c r="K363" s="201">
        <v>54</v>
      </c>
      <c r="L363" s="201">
        <v>22</v>
      </c>
      <c r="M363" s="132">
        <v>0.40740740740740738</v>
      </c>
      <c r="N363" s="201">
        <v>61</v>
      </c>
      <c r="O363" s="201">
        <v>20</v>
      </c>
      <c r="P363" s="132">
        <v>0.32786885245901637</v>
      </c>
      <c r="Q363" s="201">
        <v>49</v>
      </c>
      <c r="R363" s="201">
        <v>17</v>
      </c>
      <c r="S363" s="132">
        <v>0.34693877551020408</v>
      </c>
      <c r="T363" s="201">
        <v>62</v>
      </c>
      <c r="U363" s="201">
        <v>20</v>
      </c>
      <c r="V363" s="132">
        <v>0.32258064516129031</v>
      </c>
      <c r="W363">
        <v>57</v>
      </c>
      <c r="X363">
        <v>23</v>
      </c>
      <c r="Y363">
        <v>0.40350877192982454</v>
      </c>
    </row>
    <row r="364" spans="1:25" x14ac:dyDescent="0.25">
      <c r="A364" s="38">
        <f>+COUNTIF($B$1:B364,ESTADISTICAS!B$9)</f>
        <v>0</v>
      </c>
      <c r="B364">
        <v>19</v>
      </c>
      <c r="C364" s="130">
        <v>19001</v>
      </c>
      <c r="D364" t="s">
        <v>1565</v>
      </c>
      <c r="E364" s="201">
        <v>3462</v>
      </c>
      <c r="F364" s="201">
        <v>1282</v>
      </c>
      <c r="G364" s="132">
        <v>0.37030618139803584</v>
      </c>
      <c r="H364" s="201">
        <v>3434</v>
      </c>
      <c r="I364" s="201">
        <v>1350</v>
      </c>
      <c r="J364" s="132">
        <v>0.39312754804892253</v>
      </c>
      <c r="K364" s="201">
        <v>3371</v>
      </c>
      <c r="L364" s="201">
        <v>1237</v>
      </c>
      <c r="M364" s="132">
        <v>0.36695342628300209</v>
      </c>
      <c r="N364" s="201">
        <v>3394</v>
      </c>
      <c r="O364" s="201">
        <v>1211</v>
      </c>
      <c r="P364" s="132">
        <v>0.35680612846199172</v>
      </c>
      <c r="Q364" s="201">
        <v>3104</v>
      </c>
      <c r="R364" s="201">
        <v>1409</v>
      </c>
      <c r="S364" s="132">
        <v>0.45393041237113402</v>
      </c>
      <c r="T364" s="201">
        <v>3095</v>
      </c>
      <c r="U364" s="201">
        <v>1580</v>
      </c>
      <c r="V364" s="132">
        <v>0.51050080775444262</v>
      </c>
      <c r="W364">
        <v>3491</v>
      </c>
      <c r="X364">
        <v>1725</v>
      </c>
      <c r="Y364">
        <v>0.49412775708965911</v>
      </c>
    </row>
    <row r="365" spans="1:25" x14ac:dyDescent="0.25">
      <c r="A365" s="38">
        <f>+COUNTIF($B$1:B365,ESTADISTICAS!B$9)</f>
        <v>0</v>
      </c>
      <c r="B365">
        <v>19</v>
      </c>
      <c r="C365" s="130">
        <v>19022</v>
      </c>
      <c r="D365" t="s">
        <v>1566</v>
      </c>
      <c r="E365" s="201">
        <v>171</v>
      </c>
      <c r="F365" s="201">
        <v>16</v>
      </c>
      <c r="G365" s="132">
        <v>9.3567251461988299E-2</v>
      </c>
      <c r="H365" s="201">
        <v>137</v>
      </c>
      <c r="I365" s="201">
        <v>11</v>
      </c>
      <c r="J365" s="132">
        <v>8.0291970802919707E-2</v>
      </c>
      <c r="K365" s="201">
        <v>149</v>
      </c>
      <c r="L365" s="201">
        <v>9</v>
      </c>
      <c r="M365" s="132">
        <v>6.0402684563758392E-2</v>
      </c>
      <c r="N365" s="201">
        <v>129</v>
      </c>
      <c r="O365" s="201">
        <v>25</v>
      </c>
      <c r="P365" s="132">
        <v>0.19379844961240311</v>
      </c>
      <c r="Q365" s="201">
        <v>145</v>
      </c>
      <c r="R365" s="201">
        <v>21</v>
      </c>
      <c r="S365" s="132">
        <v>0.14482758620689656</v>
      </c>
      <c r="T365" s="201">
        <v>162</v>
      </c>
      <c r="U365" s="201">
        <v>13</v>
      </c>
      <c r="V365" s="132">
        <v>8.0246913580246909E-2</v>
      </c>
      <c r="W365">
        <v>123</v>
      </c>
      <c r="X365">
        <v>11</v>
      </c>
      <c r="Y365">
        <v>8.943089430894309E-2</v>
      </c>
    </row>
    <row r="366" spans="1:25" x14ac:dyDescent="0.25">
      <c r="A366" s="38">
        <f>+COUNTIF($B$1:B366,ESTADISTICAS!B$9)</f>
        <v>0</v>
      </c>
      <c r="B366">
        <v>19</v>
      </c>
      <c r="C366" s="130">
        <v>19050</v>
      </c>
      <c r="D366" t="s">
        <v>1243</v>
      </c>
      <c r="E366" s="201">
        <v>118</v>
      </c>
      <c r="F366" s="201">
        <v>24</v>
      </c>
      <c r="G366" s="132">
        <v>0.20338983050847459</v>
      </c>
      <c r="H366" s="201">
        <v>154</v>
      </c>
      <c r="I366" s="201">
        <v>27</v>
      </c>
      <c r="J366" s="132">
        <v>0.17532467532467533</v>
      </c>
      <c r="K366" s="201">
        <v>133</v>
      </c>
      <c r="L366" s="201">
        <v>24</v>
      </c>
      <c r="M366" s="132">
        <v>0.18045112781954886</v>
      </c>
      <c r="N366" s="201">
        <v>162</v>
      </c>
      <c r="O366" s="201">
        <v>36</v>
      </c>
      <c r="P366" s="132">
        <v>0.22222222222222221</v>
      </c>
      <c r="Q366" s="201">
        <v>175</v>
      </c>
      <c r="R366" s="201">
        <v>26</v>
      </c>
      <c r="S366" s="132">
        <v>0.14857142857142858</v>
      </c>
      <c r="T366" s="201">
        <v>158</v>
      </c>
      <c r="U366" s="201">
        <v>39</v>
      </c>
      <c r="V366" s="132">
        <v>0.24683544303797469</v>
      </c>
      <c r="W366">
        <v>205</v>
      </c>
      <c r="X366">
        <v>48</v>
      </c>
      <c r="Y366">
        <v>0.23414634146341465</v>
      </c>
    </row>
    <row r="367" spans="1:25" x14ac:dyDescent="0.25">
      <c r="A367" s="38">
        <f>+COUNTIF($B$1:B367,ESTADISTICAS!B$9)</f>
        <v>0</v>
      </c>
      <c r="B367">
        <v>19</v>
      </c>
      <c r="C367" s="130">
        <v>19075</v>
      </c>
      <c r="D367" t="s">
        <v>1567</v>
      </c>
      <c r="E367" s="201">
        <v>180</v>
      </c>
      <c r="F367" s="201">
        <v>32</v>
      </c>
      <c r="G367" s="132">
        <v>0.17777777777777778</v>
      </c>
      <c r="H367" s="201">
        <v>184</v>
      </c>
      <c r="I367" s="201">
        <v>43</v>
      </c>
      <c r="J367" s="132">
        <v>0.23369565217391305</v>
      </c>
      <c r="K367" s="201">
        <v>186</v>
      </c>
      <c r="L367" s="201">
        <v>31</v>
      </c>
      <c r="M367" s="132">
        <v>0.16666666666666666</v>
      </c>
      <c r="N367" s="201">
        <v>193</v>
      </c>
      <c r="O367" s="201">
        <v>39</v>
      </c>
      <c r="P367" s="132">
        <v>0.20207253886010362</v>
      </c>
      <c r="Q367" s="201">
        <v>155</v>
      </c>
      <c r="R367" s="201">
        <v>40</v>
      </c>
      <c r="S367" s="132">
        <v>0.25806451612903225</v>
      </c>
      <c r="T367" s="201">
        <v>183</v>
      </c>
      <c r="U367" s="201">
        <v>38</v>
      </c>
      <c r="V367" s="132">
        <v>0.20765027322404372</v>
      </c>
      <c r="W367">
        <v>205</v>
      </c>
      <c r="X367">
        <v>34</v>
      </c>
      <c r="Y367">
        <v>0.16585365853658537</v>
      </c>
    </row>
    <row r="368" spans="1:25" x14ac:dyDescent="0.25">
      <c r="A368" s="38">
        <f>+COUNTIF($B$1:B368,ESTADISTICAS!B$9)</f>
        <v>0</v>
      </c>
      <c r="B368">
        <v>19</v>
      </c>
      <c r="C368" s="130">
        <v>19100</v>
      </c>
      <c r="D368" t="s">
        <v>2416</v>
      </c>
      <c r="E368" s="201">
        <v>345</v>
      </c>
      <c r="F368" s="201">
        <v>70</v>
      </c>
      <c r="G368" s="132">
        <v>0.20289855072463769</v>
      </c>
      <c r="H368" s="201">
        <v>379</v>
      </c>
      <c r="I368" s="201">
        <v>82</v>
      </c>
      <c r="J368" s="132">
        <v>0.21635883905013192</v>
      </c>
      <c r="K368" s="201">
        <v>425</v>
      </c>
      <c r="L368" s="201">
        <v>91</v>
      </c>
      <c r="M368" s="132">
        <v>0.21411764705882352</v>
      </c>
      <c r="N368" s="201">
        <v>383</v>
      </c>
      <c r="O368" s="201">
        <v>83</v>
      </c>
      <c r="P368" s="132">
        <v>0.21671018276762402</v>
      </c>
      <c r="Q368" s="201">
        <v>382</v>
      </c>
      <c r="R368" s="201">
        <v>72</v>
      </c>
      <c r="S368" s="132">
        <v>0.18848167539267016</v>
      </c>
      <c r="T368" s="201">
        <v>358</v>
      </c>
      <c r="U368" s="201">
        <v>76</v>
      </c>
      <c r="V368" s="132">
        <v>0.21229050279329609</v>
      </c>
      <c r="W368">
        <v>365</v>
      </c>
      <c r="X368">
        <v>73</v>
      </c>
      <c r="Y368">
        <v>0.2</v>
      </c>
    </row>
    <row r="369" spans="1:25" x14ac:dyDescent="0.25">
      <c r="A369" s="38">
        <f>+COUNTIF($B$1:B369,ESTADISTICAS!B$9)</f>
        <v>0</v>
      </c>
      <c r="B369">
        <v>19</v>
      </c>
      <c r="C369" s="130">
        <v>19110</v>
      </c>
      <c r="D369" t="s">
        <v>2417</v>
      </c>
      <c r="E369" s="201">
        <v>286</v>
      </c>
      <c r="F369" s="201">
        <v>23</v>
      </c>
      <c r="G369" s="132">
        <v>8.0419580419580416E-2</v>
      </c>
      <c r="H369" s="201">
        <v>233</v>
      </c>
      <c r="I369" s="201">
        <v>21</v>
      </c>
      <c r="J369" s="132">
        <v>9.012875536480687E-2</v>
      </c>
      <c r="K369" s="201">
        <v>248</v>
      </c>
      <c r="L369" s="201">
        <v>17</v>
      </c>
      <c r="M369" s="132">
        <v>6.8548387096774188E-2</v>
      </c>
      <c r="N369" s="201">
        <v>254</v>
      </c>
      <c r="O369" s="201">
        <v>16</v>
      </c>
      <c r="P369" s="132">
        <v>6.2992125984251968E-2</v>
      </c>
      <c r="Q369" s="201">
        <v>219</v>
      </c>
      <c r="R369" s="201">
        <v>23</v>
      </c>
      <c r="S369" s="132">
        <v>0.1050228310502283</v>
      </c>
      <c r="T369" s="201">
        <v>235</v>
      </c>
      <c r="U369" s="201">
        <v>19</v>
      </c>
      <c r="V369" s="132">
        <v>8.085106382978724E-2</v>
      </c>
      <c r="W369">
        <v>270</v>
      </c>
      <c r="X369">
        <v>54</v>
      </c>
      <c r="Y369">
        <v>0.2</v>
      </c>
    </row>
    <row r="370" spans="1:25" x14ac:dyDescent="0.25">
      <c r="A370" s="38">
        <f>+COUNTIF($B$1:B370,ESTADISTICAS!B$9)</f>
        <v>0</v>
      </c>
      <c r="B370">
        <v>19</v>
      </c>
      <c r="C370" s="130">
        <v>19130</v>
      </c>
      <c r="D370" t="s">
        <v>1568</v>
      </c>
      <c r="E370" s="201">
        <v>321</v>
      </c>
      <c r="F370" s="201">
        <v>50</v>
      </c>
      <c r="G370" s="132">
        <v>0.1557632398753894</v>
      </c>
      <c r="H370" s="201">
        <v>324</v>
      </c>
      <c r="I370" s="201">
        <v>80</v>
      </c>
      <c r="J370" s="132">
        <v>0.24691358024691357</v>
      </c>
      <c r="K370" s="201">
        <v>335</v>
      </c>
      <c r="L370" s="201">
        <v>81</v>
      </c>
      <c r="M370" s="132">
        <v>0.2417910447761194</v>
      </c>
      <c r="N370" s="201">
        <v>361</v>
      </c>
      <c r="O370" s="201">
        <v>52</v>
      </c>
      <c r="P370" s="132">
        <v>0.1440443213296399</v>
      </c>
      <c r="Q370" s="201">
        <v>327</v>
      </c>
      <c r="R370" s="201">
        <v>62</v>
      </c>
      <c r="S370" s="132">
        <v>0.18960244648318042</v>
      </c>
      <c r="T370" s="201">
        <v>340</v>
      </c>
      <c r="U370" s="201">
        <v>65</v>
      </c>
      <c r="V370" s="132">
        <v>0.19117647058823528</v>
      </c>
      <c r="W370">
        <v>336</v>
      </c>
      <c r="X370">
        <v>47</v>
      </c>
      <c r="Y370">
        <v>0.13988095238095238</v>
      </c>
    </row>
    <row r="371" spans="1:25" x14ac:dyDescent="0.25">
      <c r="A371" s="38">
        <f>+COUNTIF($B$1:B371,ESTADISTICAS!B$9)</f>
        <v>0</v>
      </c>
      <c r="B371">
        <v>19</v>
      </c>
      <c r="C371" s="130">
        <v>19137</v>
      </c>
      <c r="D371" t="s">
        <v>1569</v>
      </c>
      <c r="E371" s="201">
        <v>385</v>
      </c>
      <c r="F371" s="201">
        <v>46</v>
      </c>
      <c r="G371" s="132">
        <v>0.11948051948051948</v>
      </c>
      <c r="H371" s="201">
        <v>387</v>
      </c>
      <c r="I371" s="201">
        <v>43</v>
      </c>
      <c r="J371" s="132">
        <v>0.1111111111111111</v>
      </c>
      <c r="K371" s="201">
        <v>450</v>
      </c>
      <c r="L371" s="201">
        <v>50</v>
      </c>
      <c r="M371" s="132">
        <v>0.1111111111111111</v>
      </c>
      <c r="N371" s="201">
        <v>416</v>
      </c>
      <c r="O371" s="201">
        <v>33</v>
      </c>
      <c r="P371" s="132">
        <v>7.9326923076923073E-2</v>
      </c>
      <c r="Q371" s="201">
        <v>397</v>
      </c>
      <c r="R371" s="201">
        <v>52</v>
      </c>
      <c r="S371" s="132">
        <v>0.13098236775818639</v>
      </c>
      <c r="T371" s="201">
        <v>449</v>
      </c>
      <c r="U371" s="201">
        <v>49</v>
      </c>
      <c r="V371" s="132">
        <v>0.10913140311804009</v>
      </c>
      <c r="W371">
        <v>495</v>
      </c>
      <c r="X371">
        <v>57</v>
      </c>
      <c r="Y371">
        <v>0.11515151515151516</v>
      </c>
    </row>
    <row r="372" spans="1:25" x14ac:dyDescent="0.25">
      <c r="A372" s="38">
        <f>+COUNTIF($B$1:B372,ESTADISTICAS!B$9)</f>
        <v>0</v>
      </c>
      <c r="B372">
        <v>19</v>
      </c>
      <c r="C372" s="130">
        <v>19142</v>
      </c>
      <c r="D372" t="s">
        <v>2418</v>
      </c>
      <c r="E372" s="201">
        <v>332</v>
      </c>
      <c r="F372" s="201">
        <v>66</v>
      </c>
      <c r="G372" s="132">
        <v>0.19879518072289157</v>
      </c>
      <c r="H372" s="201">
        <v>369</v>
      </c>
      <c r="I372" s="201">
        <v>54</v>
      </c>
      <c r="J372" s="132">
        <v>0.14634146341463414</v>
      </c>
      <c r="K372" s="201">
        <v>366</v>
      </c>
      <c r="L372" s="201">
        <v>55</v>
      </c>
      <c r="M372" s="132">
        <v>0.15027322404371585</v>
      </c>
      <c r="N372" s="201">
        <v>371</v>
      </c>
      <c r="O372" s="201">
        <v>79</v>
      </c>
      <c r="P372" s="132">
        <v>0.21293800539083557</v>
      </c>
      <c r="Q372" s="201">
        <v>354</v>
      </c>
      <c r="R372" s="201">
        <v>50</v>
      </c>
      <c r="S372" s="132">
        <v>0.14124293785310735</v>
      </c>
      <c r="T372" s="201">
        <v>379</v>
      </c>
      <c r="U372" s="201">
        <v>64</v>
      </c>
      <c r="V372" s="132">
        <v>0.16886543535620052</v>
      </c>
      <c r="W372">
        <v>330</v>
      </c>
      <c r="X372">
        <v>70</v>
      </c>
      <c r="Y372">
        <v>0.21212121212121213</v>
      </c>
    </row>
    <row r="373" spans="1:25" x14ac:dyDescent="0.25">
      <c r="A373" s="38">
        <f>+COUNTIF($B$1:B373,ESTADISTICAS!B$9)</f>
        <v>0</v>
      </c>
      <c r="B373">
        <v>19</v>
      </c>
      <c r="C373" s="130">
        <v>19212</v>
      </c>
      <c r="D373" t="s">
        <v>1570</v>
      </c>
      <c r="E373" s="201">
        <v>274</v>
      </c>
      <c r="F373" s="201">
        <v>55</v>
      </c>
      <c r="G373" s="132">
        <v>0.20072992700729927</v>
      </c>
      <c r="H373" s="201">
        <v>277</v>
      </c>
      <c r="I373" s="201">
        <v>41</v>
      </c>
      <c r="J373" s="132">
        <v>0.14801444043321299</v>
      </c>
      <c r="K373" s="201">
        <v>291</v>
      </c>
      <c r="L373" s="201">
        <v>44</v>
      </c>
      <c r="M373" s="132">
        <v>0.15120274914089346</v>
      </c>
      <c r="N373" s="201">
        <v>284</v>
      </c>
      <c r="O373" s="201">
        <v>49</v>
      </c>
      <c r="P373" s="132">
        <v>0.17253521126760563</v>
      </c>
      <c r="Q373" s="201">
        <v>285</v>
      </c>
      <c r="R373" s="201">
        <v>38</v>
      </c>
      <c r="S373" s="132">
        <v>0.13333333333333333</v>
      </c>
      <c r="T373" s="201">
        <v>250</v>
      </c>
      <c r="U373" s="201">
        <v>47</v>
      </c>
      <c r="V373" s="132">
        <v>0.188</v>
      </c>
      <c r="W373">
        <v>237</v>
      </c>
      <c r="X373">
        <v>46</v>
      </c>
      <c r="Y373">
        <v>0.1940928270042194</v>
      </c>
    </row>
    <row r="374" spans="1:25" x14ac:dyDescent="0.25">
      <c r="A374" s="38">
        <f>+COUNTIF($B$1:B374,ESTADISTICAS!B$9)</f>
        <v>0</v>
      </c>
      <c r="B374">
        <v>19</v>
      </c>
      <c r="C374" s="130">
        <v>19256</v>
      </c>
      <c r="D374" t="s">
        <v>1571</v>
      </c>
      <c r="E374" s="201">
        <v>345</v>
      </c>
      <c r="F374" s="201">
        <v>87</v>
      </c>
      <c r="G374" s="132">
        <v>0.25217391304347825</v>
      </c>
      <c r="H374" s="201">
        <v>401</v>
      </c>
      <c r="I374" s="201">
        <v>107</v>
      </c>
      <c r="J374" s="132">
        <v>0.26683291770573564</v>
      </c>
      <c r="K374" s="201">
        <v>406</v>
      </c>
      <c r="L374" s="201">
        <v>92</v>
      </c>
      <c r="M374" s="132">
        <v>0.22660098522167488</v>
      </c>
      <c r="N374" s="201">
        <v>373</v>
      </c>
      <c r="O374" s="201">
        <v>79</v>
      </c>
      <c r="P374" s="132">
        <v>0.21179624664879357</v>
      </c>
      <c r="Q374" s="201">
        <v>361</v>
      </c>
      <c r="R374" s="201">
        <v>89</v>
      </c>
      <c r="S374" s="132">
        <v>0.24653739612188366</v>
      </c>
      <c r="T374" s="201">
        <v>399</v>
      </c>
      <c r="U374" s="201">
        <v>106</v>
      </c>
      <c r="V374" s="132">
        <v>0.26566416040100249</v>
      </c>
      <c r="W374">
        <v>440</v>
      </c>
      <c r="X374">
        <v>77</v>
      </c>
      <c r="Y374">
        <v>0.17499999999999999</v>
      </c>
    </row>
    <row r="375" spans="1:25" x14ac:dyDescent="0.25">
      <c r="A375" s="38">
        <f>+COUNTIF($B$1:B375,ESTADISTICAS!B$9)</f>
        <v>0</v>
      </c>
      <c r="B375">
        <v>19</v>
      </c>
      <c r="C375" s="130">
        <v>19290</v>
      </c>
      <c r="D375" t="s">
        <v>1550</v>
      </c>
      <c r="E375" s="201">
        <v>61</v>
      </c>
      <c r="F375" s="201">
        <v>12</v>
      </c>
      <c r="G375" s="132">
        <v>0.19672131147540983</v>
      </c>
      <c r="H375" s="201">
        <v>56</v>
      </c>
      <c r="I375" s="201">
        <v>13</v>
      </c>
      <c r="J375" s="132">
        <v>0.23214285714285715</v>
      </c>
      <c r="K375" s="201">
        <v>58</v>
      </c>
      <c r="L375" s="201">
        <v>15</v>
      </c>
      <c r="M375" s="132">
        <v>0.25862068965517243</v>
      </c>
      <c r="N375" s="201">
        <v>70</v>
      </c>
      <c r="O375" s="201">
        <v>9</v>
      </c>
      <c r="P375" s="132">
        <v>0.12857142857142856</v>
      </c>
      <c r="Q375" s="201">
        <v>50</v>
      </c>
      <c r="R375" s="201">
        <v>9</v>
      </c>
      <c r="S375" s="132">
        <v>0.18</v>
      </c>
      <c r="T375" s="201">
        <v>56</v>
      </c>
      <c r="U375" s="201">
        <v>9</v>
      </c>
      <c r="V375" s="132">
        <v>0.16071428571428573</v>
      </c>
      <c r="W375">
        <v>53</v>
      </c>
      <c r="X375">
        <v>12</v>
      </c>
      <c r="Y375">
        <v>0.22641509433962265</v>
      </c>
    </row>
    <row r="376" spans="1:25" x14ac:dyDescent="0.25">
      <c r="A376" s="38">
        <f>+COUNTIF($B$1:B376,ESTADISTICAS!B$9)</f>
        <v>0</v>
      </c>
      <c r="B376">
        <v>19</v>
      </c>
      <c r="C376" s="130">
        <v>19300</v>
      </c>
      <c r="D376" t="s">
        <v>2419</v>
      </c>
      <c r="E376" s="201">
        <v>256</v>
      </c>
      <c r="F376" s="201">
        <v>31</v>
      </c>
      <c r="G376" s="132">
        <v>0.12109375</v>
      </c>
      <c r="H376" s="201">
        <v>230</v>
      </c>
      <c r="I376" s="201">
        <v>34</v>
      </c>
      <c r="J376" s="132">
        <v>0.14782608695652175</v>
      </c>
      <c r="K376" s="201">
        <v>215</v>
      </c>
      <c r="L376" s="201">
        <v>47</v>
      </c>
      <c r="M376" s="132">
        <v>0.21860465116279071</v>
      </c>
      <c r="N376" s="201">
        <v>199</v>
      </c>
      <c r="O376" s="201">
        <v>30</v>
      </c>
      <c r="P376" s="132">
        <v>0.15075376884422109</v>
      </c>
      <c r="Q376" s="201">
        <v>142</v>
      </c>
      <c r="R376" s="201">
        <v>26</v>
      </c>
      <c r="S376" s="132">
        <v>0.18309859154929578</v>
      </c>
      <c r="T376" s="201">
        <v>196</v>
      </c>
      <c r="U376" s="201">
        <v>59</v>
      </c>
      <c r="V376" s="132">
        <v>0.30102040816326531</v>
      </c>
      <c r="W376">
        <v>189</v>
      </c>
      <c r="X376">
        <v>49</v>
      </c>
      <c r="Y376">
        <v>0.25925925925925924</v>
      </c>
    </row>
    <row r="377" spans="1:25" x14ac:dyDescent="0.25">
      <c r="A377" s="38">
        <f>+COUNTIF($B$1:B377,ESTADISTICAS!B$9)</f>
        <v>0</v>
      </c>
      <c r="B377">
        <v>19</v>
      </c>
      <c r="C377" s="130">
        <v>19318</v>
      </c>
      <c r="D377" t="s">
        <v>1572</v>
      </c>
      <c r="E377" s="201">
        <v>327</v>
      </c>
      <c r="F377" s="201">
        <v>23</v>
      </c>
      <c r="G377" s="132">
        <v>7.0336391437308868E-2</v>
      </c>
      <c r="H377" s="201">
        <v>345</v>
      </c>
      <c r="I377" s="201">
        <v>49</v>
      </c>
      <c r="J377" s="132">
        <v>0.14202898550724638</v>
      </c>
      <c r="K377" s="201">
        <v>308</v>
      </c>
      <c r="L377" s="201">
        <v>43</v>
      </c>
      <c r="M377" s="132">
        <v>0.1396103896103896</v>
      </c>
      <c r="N377" s="201">
        <v>291</v>
      </c>
      <c r="O377" s="201">
        <v>38</v>
      </c>
      <c r="P377" s="132">
        <v>0.13058419243986255</v>
      </c>
      <c r="Q377" s="201">
        <v>304</v>
      </c>
      <c r="R377" s="201">
        <v>42</v>
      </c>
      <c r="S377" s="132">
        <v>0.13815789473684212</v>
      </c>
      <c r="T377" s="201">
        <v>306</v>
      </c>
      <c r="U377" s="201">
        <v>59</v>
      </c>
      <c r="V377" s="132">
        <v>0.19281045751633988</v>
      </c>
      <c r="W377">
        <v>323</v>
      </c>
      <c r="X377">
        <v>92</v>
      </c>
      <c r="Y377">
        <v>0.28482972136222912</v>
      </c>
    </row>
    <row r="378" spans="1:25" x14ac:dyDescent="0.25">
      <c r="A378" s="38">
        <f>+COUNTIF($B$1:B378,ESTADISTICAS!B$9)</f>
        <v>0</v>
      </c>
      <c r="B378">
        <v>19</v>
      </c>
      <c r="C378" s="130">
        <v>19355</v>
      </c>
      <c r="D378" t="s">
        <v>1573</v>
      </c>
      <c r="E378" s="201">
        <v>331</v>
      </c>
      <c r="F378" s="201">
        <v>65</v>
      </c>
      <c r="G378" s="132">
        <v>0.19637462235649547</v>
      </c>
      <c r="H378" s="201">
        <v>306</v>
      </c>
      <c r="I378" s="201">
        <v>62</v>
      </c>
      <c r="J378" s="132">
        <v>0.20261437908496732</v>
      </c>
      <c r="K378" s="201">
        <v>304</v>
      </c>
      <c r="L378" s="201">
        <v>70</v>
      </c>
      <c r="M378" s="132">
        <v>0.23026315789473684</v>
      </c>
      <c r="N378" s="201">
        <v>344</v>
      </c>
      <c r="O378" s="201">
        <v>56</v>
      </c>
      <c r="P378" s="132">
        <v>0.16279069767441862</v>
      </c>
      <c r="Q378" s="201">
        <v>301</v>
      </c>
      <c r="R378" s="201">
        <v>71</v>
      </c>
      <c r="S378" s="132">
        <v>0.23588039867109634</v>
      </c>
      <c r="T378" s="201">
        <v>270</v>
      </c>
      <c r="U378" s="201">
        <v>67</v>
      </c>
      <c r="V378" s="132">
        <v>0.24814814814814815</v>
      </c>
      <c r="W378">
        <v>272</v>
      </c>
      <c r="X378">
        <v>67</v>
      </c>
      <c r="Y378">
        <v>0.24632352941176472</v>
      </c>
    </row>
    <row r="379" spans="1:25" x14ac:dyDescent="0.25">
      <c r="A379" s="38">
        <f>+COUNTIF($B$1:B379,ESTADISTICAS!B$9)</f>
        <v>0</v>
      </c>
      <c r="B379">
        <v>19</v>
      </c>
      <c r="C379" s="130">
        <v>19364</v>
      </c>
      <c r="D379" t="s">
        <v>1574</v>
      </c>
      <c r="E379" s="201">
        <v>173</v>
      </c>
      <c r="F379" s="201">
        <v>30</v>
      </c>
      <c r="G379" s="132">
        <v>0.17341040462427745</v>
      </c>
      <c r="H379" s="201">
        <v>159</v>
      </c>
      <c r="I379" s="201">
        <v>6</v>
      </c>
      <c r="J379" s="132">
        <v>3.7735849056603772E-2</v>
      </c>
      <c r="K379" s="201">
        <v>180</v>
      </c>
      <c r="L379" s="201">
        <v>25</v>
      </c>
      <c r="M379" s="132">
        <v>0.1388888888888889</v>
      </c>
      <c r="N379" s="201">
        <v>174</v>
      </c>
      <c r="O379" s="201">
        <v>9</v>
      </c>
      <c r="P379" s="132">
        <v>5.1724137931034482E-2</v>
      </c>
      <c r="Q379" s="201">
        <v>184</v>
      </c>
      <c r="R379" s="201">
        <v>6</v>
      </c>
      <c r="S379" s="132">
        <v>3.2608695652173912E-2</v>
      </c>
      <c r="T379" s="201">
        <v>168</v>
      </c>
      <c r="U379" s="201">
        <v>18</v>
      </c>
      <c r="V379" s="132">
        <v>0.10714285714285714</v>
      </c>
      <c r="W379">
        <v>187</v>
      </c>
      <c r="X379">
        <v>20</v>
      </c>
      <c r="Y379">
        <v>0.10695187165775401</v>
      </c>
    </row>
    <row r="380" spans="1:25" x14ac:dyDescent="0.25">
      <c r="A380" s="38">
        <f>+COUNTIF($B$1:B380,ESTADISTICAS!B$9)</f>
        <v>0</v>
      </c>
      <c r="B380">
        <v>19</v>
      </c>
      <c r="C380" s="130">
        <v>19392</v>
      </c>
      <c r="D380" t="s">
        <v>1575</v>
      </c>
      <c r="E380" s="201">
        <v>127</v>
      </c>
      <c r="F380" s="201">
        <v>18</v>
      </c>
      <c r="G380" s="132">
        <v>0.14173228346456693</v>
      </c>
      <c r="H380" s="201">
        <v>116</v>
      </c>
      <c r="I380" s="201">
        <v>27</v>
      </c>
      <c r="J380" s="132">
        <v>0.23275862068965517</v>
      </c>
      <c r="K380" s="201">
        <v>97</v>
      </c>
      <c r="L380" s="201">
        <v>16</v>
      </c>
      <c r="M380" s="132">
        <v>0.16494845360824742</v>
      </c>
      <c r="N380" s="201">
        <v>102</v>
      </c>
      <c r="O380" s="201">
        <v>18</v>
      </c>
      <c r="P380" s="132">
        <v>0.17647058823529413</v>
      </c>
      <c r="Q380" s="201">
        <v>74</v>
      </c>
      <c r="R380" s="201">
        <v>22</v>
      </c>
      <c r="S380" s="132">
        <v>0.29729729729729731</v>
      </c>
      <c r="T380" s="201">
        <v>97</v>
      </c>
      <c r="U380" s="201">
        <v>18</v>
      </c>
      <c r="V380" s="132">
        <v>0.18556701030927836</v>
      </c>
      <c r="W380">
        <v>75</v>
      </c>
      <c r="X380">
        <v>18</v>
      </c>
      <c r="Y380">
        <v>0.24</v>
      </c>
    </row>
    <row r="381" spans="1:25" x14ac:dyDescent="0.25">
      <c r="A381" s="38">
        <f>+COUNTIF($B$1:B381,ESTADISTICAS!B$9)</f>
        <v>0</v>
      </c>
      <c r="B381">
        <v>19</v>
      </c>
      <c r="C381" s="130">
        <v>19397</v>
      </c>
      <c r="D381" t="s">
        <v>1576</v>
      </c>
      <c r="E381" s="201">
        <v>201</v>
      </c>
      <c r="F381" s="201">
        <v>31</v>
      </c>
      <c r="G381" s="132">
        <v>0.15422885572139303</v>
      </c>
      <c r="H381" s="201">
        <v>173</v>
      </c>
      <c r="I381" s="201">
        <v>22</v>
      </c>
      <c r="J381" s="132">
        <v>0.12716763005780346</v>
      </c>
      <c r="K381" s="201">
        <v>176</v>
      </c>
      <c r="L381" s="201">
        <v>22</v>
      </c>
      <c r="M381" s="132">
        <v>0.125</v>
      </c>
      <c r="N381" s="201">
        <v>186</v>
      </c>
      <c r="O381" s="201">
        <v>36</v>
      </c>
      <c r="P381" s="132">
        <v>0.19354838709677419</v>
      </c>
      <c r="Q381" s="201">
        <v>187</v>
      </c>
      <c r="R381" s="201">
        <v>30</v>
      </c>
      <c r="S381" s="132">
        <v>0.16042780748663102</v>
      </c>
      <c r="T381" s="201">
        <v>141</v>
      </c>
      <c r="U381" s="201">
        <v>19</v>
      </c>
      <c r="V381" s="132">
        <v>0.13475177304964539</v>
      </c>
      <c r="W381">
        <v>143</v>
      </c>
      <c r="X381">
        <v>17</v>
      </c>
      <c r="Y381">
        <v>0.11888111888111888</v>
      </c>
    </row>
    <row r="382" spans="1:25" x14ac:dyDescent="0.25">
      <c r="A382" s="38">
        <f>+COUNTIF($B$1:B382,ESTADISTICAS!B$9)</f>
        <v>0</v>
      </c>
      <c r="B382">
        <v>19</v>
      </c>
      <c r="C382" s="130">
        <v>19418</v>
      </c>
      <c r="D382" t="s">
        <v>1577</v>
      </c>
      <c r="E382" s="201">
        <v>129</v>
      </c>
      <c r="F382" s="201">
        <v>4</v>
      </c>
      <c r="G382" s="132">
        <v>3.1007751937984496E-2</v>
      </c>
      <c r="H382" s="201">
        <v>126</v>
      </c>
      <c r="I382" s="201">
        <v>9</v>
      </c>
      <c r="J382" s="132">
        <v>7.1428571428571425E-2</v>
      </c>
      <c r="K382" s="201">
        <v>107</v>
      </c>
      <c r="L382" s="201">
        <v>1</v>
      </c>
      <c r="M382" s="132">
        <v>9.3457943925233638E-3</v>
      </c>
      <c r="N382" s="201">
        <v>128</v>
      </c>
      <c r="O382" s="201">
        <v>8</v>
      </c>
      <c r="P382" s="132">
        <v>6.25E-2</v>
      </c>
      <c r="Q382" s="201">
        <v>151</v>
      </c>
      <c r="R382" s="201">
        <v>10</v>
      </c>
      <c r="S382" s="132">
        <v>6.6225165562913912E-2</v>
      </c>
      <c r="T382" s="201">
        <v>141</v>
      </c>
      <c r="U382" s="201">
        <v>7</v>
      </c>
      <c r="V382" s="132">
        <v>4.9645390070921988E-2</v>
      </c>
      <c r="W382">
        <v>152</v>
      </c>
      <c r="X382">
        <v>6</v>
      </c>
      <c r="Y382">
        <v>3.9473684210526314E-2</v>
      </c>
    </row>
    <row r="383" spans="1:25" x14ac:dyDescent="0.25">
      <c r="A383" s="38">
        <f>+COUNTIF($B$1:B383,ESTADISTICAS!B$9)</f>
        <v>0</v>
      </c>
      <c r="B383">
        <v>19</v>
      </c>
      <c r="C383" s="130">
        <v>19450</v>
      </c>
      <c r="D383" t="s">
        <v>2420</v>
      </c>
      <c r="E383" s="201">
        <v>168</v>
      </c>
      <c r="F383" s="201">
        <v>24</v>
      </c>
      <c r="G383" s="132">
        <v>0.14285714285714285</v>
      </c>
      <c r="H383" s="201">
        <v>149</v>
      </c>
      <c r="I383" s="201">
        <v>32</v>
      </c>
      <c r="J383" s="132">
        <v>0.21476510067114093</v>
      </c>
      <c r="K383" s="201">
        <v>168</v>
      </c>
      <c r="L383" s="201">
        <v>42</v>
      </c>
      <c r="M383" s="132">
        <v>0.25</v>
      </c>
      <c r="N383" s="201">
        <v>151</v>
      </c>
      <c r="O383" s="201">
        <v>25</v>
      </c>
      <c r="P383" s="132">
        <v>0.16556291390728478</v>
      </c>
      <c r="Q383" s="201">
        <v>143</v>
      </c>
      <c r="R383" s="201">
        <v>28</v>
      </c>
      <c r="S383" s="132">
        <v>0.19580419580419581</v>
      </c>
      <c r="T383" s="201">
        <v>137</v>
      </c>
      <c r="U383" s="201">
        <v>19</v>
      </c>
      <c r="V383" s="132">
        <v>0.13868613138686131</v>
      </c>
      <c r="W383">
        <v>165</v>
      </c>
      <c r="X383">
        <v>27</v>
      </c>
      <c r="Y383">
        <v>0.16363636363636364</v>
      </c>
    </row>
    <row r="384" spans="1:25" x14ac:dyDescent="0.25">
      <c r="A384" s="38">
        <f>+COUNTIF($B$1:B384,ESTADISTICAS!B$9)</f>
        <v>0</v>
      </c>
      <c r="B384">
        <v>19</v>
      </c>
      <c r="C384" s="130">
        <v>19455</v>
      </c>
      <c r="D384" t="s">
        <v>1578</v>
      </c>
      <c r="E384" s="201">
        <v>366</v>
      </c>
      <c r="F384" s="201">
        <v>101</v>
      </c>
      <c r="G384" s="132">
        <v>0.27595628415300544</v>
      </c>
      <c r="H384" s="201">
        <v>278</v>
      </c>
      <c r="I384" s="201">
        <v>100</v>
      </c>
      <c r="J384" s="132">
        <v>0.35971223021582732</v>
      </c>
      <c r="K384" s="201">
        <v>343</v>
      </c>
      <c r="L384" s="201">
        <v>117</v>
      </c>
      <c r="M384" s="132">
        <v>0.34110787172011664</v>
      </c>
      <c r="N384" s="201">
        <v>335</v>
      </c>
      <c r="O384" s="201">
        <v>74</v>
      </c>
      <c r="P384" s="132">
        <v>0.22089552238805971</v>
      </c>
      <c r="Q384" s="201">
        <v>323</v>
      </c>
      <c r="R384" s="201">
        <v>120</v>
      </c>
      <c r="S384" s="132">
        <v>0.37151702786377711</v>
      </c>
      <c r="T384" s="201">
        <v>324</v>
      </c>
      <c r="U384" s="201">
        <v>136</v>
      </c>
      <c r="V384" s="132">
        <v>0.41975308641975306</v>
      </c>
      <c r="W384">
        <v>329</v>
      </c>
      <c r="X384">
        <v>116</v>
      </c>
      <c r="Y384">
        <v>0.35258358662613981</v>
      </c>
    </row>
    <row r="385" spans="1:25" x14ac:dyDescent="0.25">
      <c r="A385" s="38">
        <f>+COUNTIF($B$1:B385,ESTADISTICAS!B$9)</f>
        <v>0</v>
      </c>
      <c r="B385">
        <v>19</v>
      </c>
      <c r="C385" s="130">
        <v>19473</v>
      </c>
      <c r="D385" t="s">
        <v>1579</v>
      </c>
      <c r="E385" s="201">
        <v>265</v>
      </c>
      <c r="F385" s="201">
        <v>34</v>
      </c>
      <c r="G385" s="132">
        <v>0.12830188679245283</v>
      </c>
      <c r="H385" s="201">
        <v>276</v>
      </c>
      <c r="I385" s="201">
        <v>30</v>
      </c>
      <c r="J385" s="132">
        <v>0.10869565217391304</v>
      </c>
      <c r="K385" s="201">
        <v>317</v>
      </c>
      <c r="L385" s="201">
        <v>47</v>
      </c>
      <c r="M385" s="132">
        <v>0.14826498422712933</v>
      </c>
      <c r="N385" s="201">
        <v>325</v>
      </c>
      <c r="O385" s="201">
        <v>42</v>
      </c>
      <c r="P385" s="132">
        <v>0.12923076923076923</v>
      </c>
      <c r="Q385" s="201">
        <v>326</v>
      </c>
      <c r="R385" s="201">
        <v>52</v>
      </c>
      <c r="S385" s="132">
        <v>0.15950920245398773</v>
      </c>
      <c r="T385" s="201">
        <v>289</v>
      </c>
      <c r="U385" s="201">
        <v>38</v>
      </c>
      <c r="V385" s="132">
        <v>0.13148788927335639</v>
      </c>
      <c r="W385">
        <v>322</v>
      </c>
      <c r="X385">
        <v>38</v>
      </c>
      <c r="Y385">
        <v>0.11801242236024845</v>
      </c>
    </row>
    <row r="386" spans="1:25" x14ac:dyDescent="0.25">
      <c r="A386" s="38">
        <f>+COUNTIF($B$1:B386,ESTADISTICAS!B$9)</f>
        <v>0</v>
      </c>
      <c r="B386">
        <v>19</v>
      </c>
      <c r="C386" s="130">
        <v>19513</v>
      </c>
      <c r="D386" t="s">
        <v>1580</v>
      </c>
      <c r="E386" s="201">
        <v>114</v>
      </c>
      <c r="F386" s="201">
        <v>18</v>
      </c>
      <c r="G386" s="132">
        <v>0.15789473684210525</v>
      </c>
      <c r="H386" s="201">
        <v>117</v>
      </c>
      <c r="I386" s="201">
        <v>11</v>
      </c>
      <c r="J386" s="132">
        <v>9.4017094017094016E-2</v>
      </c>
      <c r="K386" s="201">
        <v>87</v>
      </c>
      <c r="L386" s="201">
        <v>8</v>
      </c>
      <c r="M386" s="132">
        <v>9.1954022988505746E-2</v>
      </c>
      <c r="N386" s="201">
        <v>101</v>
      </c>
      <c r="O386" s="201">
        <v>6</v>
      </c>
      <c r="P386" s="132">
        <v>5.9405940594059403E-2</v>
      </c>
      <c r="Q386" s="201">
        <v>96</v>
      </c>
      <c r="R386" s="201">
        <v>20</v>
      </c>
      <c r="S386" s="132">
        <v>0.20833333333333334</v>
      </c>
      <c r="T386" s="201">
        <v>118</v>
      </c>
      <c r="U386" s="201">
        <v>14</v>
      </c>
      <c r="V386" s="132">
        <v>0.11864406779661017</v>
      </c>
      <c r="W386">
        <v>81</v>
      </c>
      <c r="X386">
        <v>16</v>
      </c>
      <c r="Y386">
        <v>0.19753086419753085</v>
      </c>
    </row>
    <row r="387" spans="1:25" x14ac:dyDescent="0.25">
      <c r="A387" s="38">
        <f>+COUNTIF($B$1:B387,ESTADISTICAS!B$9)</f>
        <v>0</v>
      </c>
      <c r="B387">
        <v>19</v>
      </c>
      <c r="C387" s="130">
        <v>19517</v>
      </c>
      <c r="D387" t="s">
        <v>1581</v>
      </c>
      <c r="E387" s="201">
        <v>289</v>
      </c>
      <c r="F387" s="201">
        <v>37</v>
      </c>
      <c r="G387" s="132">
        <v>0.12802768166089964</v>
      </c>
      <c r="H387" s="201">
        <v>273</v>
      </c>
      <c r="I387" s="201">
        <v>29</v>
      </c>
      <c r="J387" s="132">
        <v>0.10622710622710622</v>
      </c>
      <c r="K387" s="201">
        <v>291</v>
      </c>
      <c r="L387" s="201">
        <v>52</v>
      </c>
      <c r="M387" s="132">
        <v>0.17869415807560138</v>
      </c>
      <c r="N387" s="201">
        <v>222</v>
      </c>
      <c r="O387" s="201">
        <v>33</v>
      </c>
      <c r="P387" s="132">
        <v>0.14864864864864866</v>
      </c>
      <c r="Q387" s="201">
        <v>264</v>
      </c>
      <c r="R387" s="201">
        <v>40</v>
      </c>
      <c r="S387" s="132">
        <v>0.15151515151515152</v>
      </c>
      <c r="T387" s="201">
        <v>288</v>
      </c>
      <c r="U387" s="201">
        <v>47</v>
      </c>
      <c r="V387" s="132">
        <v>0.16319444444444445</v>
      </c>
      <c r="W387">
        <v>302</v>
      </c>
      <c r="X387">
        <v>47</v>
      </c>
      <c r="Y387">
        <v>0.15562913907284767</v>
      </c>
    </row>
    <row r="388" spans="1:25" x14ac:dyDescent="0.25">
      <c r="A388" s="38">
        <f>+COUNTIF($B$1:B388,ESTADISTICAS!B$9)</f>
        <v>0</v>
      </c>
      <c r="B388">
        <v>19</v>
      </c>
      <c r="C388" s="130">
        <v>19532</v>
      </c>
      <c r="D388" t="s">
        <v>1582</v>
      </c>
      <c r="E388" s="201">
        <v>341</v>
      </c>
      <c r="F388" s="201">
        <v>55</v>
      </c>
      <c r="G388" s="132">
        <v>0.16129032258064516</v>
      </c>
      <c r="H388" s="201">
        <v>267</v>
      </c>
      <c r="I388" s="201">
        <v>64</v>
      </c>
      <c r="J388" s="132">
        <v>0.23970037453183521</v>
      </c>
      <c r="K388" s="201">
        <v>354</v>
      </c>
      <c r="L388" s="201">
        <v>64</v>
      </c>
      <c r="M388" s="132">
        <v>0.1807909604519774</v>
      </c>
      <c r="N388" s="201">
        <v>326</v>
      </c>
      <c r="O388" s="201">
        <v>50</v>
      </c>
      <c r="P388" s="132">
        <v>0.15337423312883436</v>
      </c>
      <c r="Q388" s="201">
        <v>353</v>
      </c>
      <c r="R388" s="201">
        <v>105</v>
      </c>
      <c r="S388" s="132">
        <v>0.29745042492917845</v>
      </c>
      <c r="T388" s="201">
        <v>312</v>
      </c>
      <c r="U388" s="201">
        <v>81</v>
      </c>
      <c r="V388" s="132">
        <v>0.25961538461538464</v>
      </c>
      <c r="W388">
        <v>352</v>
      </c>
      <c r="X388">
        <v>127</v>
      </c>
      <c r="Y388">
        <v>0.36079545454545453</v>
      </c>
    </row>
    <row r="389" spans="1:25" x14ac:dyDescent="0.25">
      <c r="A389" s="38">
        <f>+COUNTIF($B$1:B389,ESTADISTICAS!B$9)</f>
        <v>0</v>
      </c>
      <c r="B389">
        <v>19</v>
      </c>
      <c r="C389" s="130">
        <v>19533</v>
      </c>
      <c r="D389" t="s">
        <v>1583</v>
      </c>
      <c r="E389" s="201">
        <v>41</v>
      </c>
      <c r="F389" s="201">
        <v>8</v>
      </c>
      <c r="G389" s="132">
        <v>0.1951219512195122</v>
      </c>
      <c r="H389" s="201">
        <v>39</v>
      </c>
      <c r="I389" s="201">
        <v>7</v>
      </c>
      <c r="J389" s="132">
        <v>0.17948717948717949</v>
      </c>
      <c r="K389" s="201">
        <v>46</v>
      </c>
      <c r="L389" s="201">
        <v>6</v>
      </c>
      <c r="M389" s="132">
        <v>0.13043478260869565</v>
      </c>
      <c r="N389" s="201">
        <v>47</v>
      </c>
      <c r="O389" s="201">
        <v>12</v>
      </c>
      <c r="P389" s="132">
        <v>0.25531914893617019</v>
      </c>
      <c r="Q389" s="201">
        <v>42</v>
      </c>
      <c r="R389" s="201">
        <v>11</v>
      </c>
      <c r="S389" s="132">
        <v>0.26190476190476192</v>
      </c>
      <c r="T389" s="201">
        <v>41</v>
      </c>
      <c r="U389" s="201">
        <v>9</v>
      </c>
      <c r="V389" s="132">
        <v>0.21951219512195122</v>
      </c>
      <c r="W389">
        <v>56</v>
      </c>
      <c r="X389">
        <v>15</v>
      </c>
      <c r="Y389">
        <v>0.26785714285714285</v>
      </c>
    </row>
    <row r="390" spans="1:25" x14ac:dyDescent="0.25">
      <c r="A390" s="38">
        <f>+COUNTIF($B$1:B390,ESTADISTICAS!B$9)</f>
        <v>0</v>
      </c>
      <c r="B390">
        <v>19</v>
      </c>
      <c r="C390" s="130">
        <v>19548</v>
      </c>
      <c r="D390" t="s">
        <v>1584</v>
      </c>
      <c r="E390" s="201">
        <v>403</v>
      </c>
      <c r="F390" s="201">
        <v>83</v>
      </c>
      <c r="G390" s="132">
        <v>0.20595533498759305</v>
      </c>
      <c r="H390" s="201">
        <v>430</v>
      </c>
      <c r="I390" s="201">
        <v>118</v>
      </c>
      <c r="J390" s="132">
        <v>0.2744186046511628</v>
      </c>
      <c r="K390" s="201">
        <v>399</v>
      </c>
      <c r="L390" s="201">
        <v>106</v>
      </c>
      <c r="M390" s="132">
        <v>0.26566416040100249</v>
      </c>
      <c r="N390" s="201">
        <v>401</v>
      </c>
      <c r="O390" s="201">
        <v>99</v>
      </c>
      <c r="P390" s="132">
        <v>0.24688279301745636</v>
      </c>
      <c r="Q390" s="201">
        <v>385</v>
      </c>
      <c r="R390" s="201">
        <v>108</v>
      </c>
      <c r="S390" s="132">
        <v>0.2805194805194805</v>
      </c>
      <c r="T390" s="201">
        <v>371</v>
      </c>
      <c r="U390" s="201">
        <v>107</v>
      </c>
      <c r="V390" s="132">
        <v>0.2884097035040431</v>
      </c>
      <c r="W390">
        <v>393</v>
      </c>
      <c r="X390">
        <v>83</v>
      </c>
      <c r="Y390">
        <v>0.21119592875318066</v>
      </c>
    </row>
    <row r="391" spans="1:25" x14ac:dyDescent="0.25">
      <c r="A391" s="38">
        <f>+COUNTIF($B$1:B391,ESTADISTICAS!B$9)</f>
        <v>0</v>
      </c>
      <c r="B391">
        <v>19</v>
      </c>
      <c r="C391" s="130">
        <v>19573</v>
      </c>
      <c r="D391" t="s">
        <v>1585</v>
      </c>
      <c r="E391" s="201">
        <v>517</v>
      </c>
      <c r="F391" s="201">
        <v>97</v>
      </c>
      <c r="G391" s="132">
        <v>0.18762088974854932</v>
      </c>
      <c r="H391" s="201">
        <v>585</v>
      </c>
      <c r="I391" s="201">
        <v>106</v>
      </c>
      <c r="J391" s="132">
        <v>0.18119658119658119</v>
      </c>
      <c r="K391" s="201">
        <v>551</v>
      </c>
      <c r="L391" s="201">
        <v>170</v>
      </c>
      <c r="M391" s="132">
        <v>0.30852994555353902</v>
      </c>
      <c r="N391" s="201">
        <v>534</v>
      </c>
      <c r="O391" s="201">
        <v>141</v>
      </c>
      <c r="P391" s="132">
        <v>0.2640449438202247</v>
      </c>
      <c r="Q391" s="201">
        <v>489</v>
      </c>
      <c r="R391" s="201">
        <v>145</v>
      </c>
      <c r="S391" s="132">
        <v>0.29652351738241312</v>
      </c>
      <c r="T391" s="201">
        <v>522</v>
      </c>
      <c r="U391" s="201">
        <v>181</v>
      </c>
      <c r="V391" s="132">
        <v>0.34674329501915707</v>
      </c>
      <c r="W391">
        <v>550</v>
      </c>
      <c r="X391">
        <v>242</v>
      </c>
      <c r="Y391">
        <v>0.44</v>
      </c>
    </row>
    <row r="392" spans="1:25" x14ac:dyDescent="0.25">
      <c r="A392" s="38">
        <f>+COUNTIF($B$1:B392,ESTADISTICAS!B$9)</f>
        <v>0</v>
      </c>
      <c r="B392">
        <v>19</v>
      </c>
      <c r="C392" s="130">
        <v>19585</v>
      </c>
      <c r="D392" t="s">
        <v>1586</v>
      </c>
      <c r="E392" s="201">
        <v>175</v>
      </c>
      <c r="F392" s="201">
        <v>23</v>
      </c>
      <c r="G392" s="132">
        <v>0.13142857142857142</v>
      </c>
      <c r="H392" s="201">
        <v>154</v>
      </c>
      <c r="I392" s="201">
        <v>26</v>
      </c>
      <c r="J392" s="132">
        <v>0.16883116883116883</v>
      </c>
      <c r="K392" s="201">
        <v>143</v>
      </c>
      <c r="L392" s="201">
        <v>25</v>
      </c>
      <c r="M392" s="132">
        <v>0.17482517482517482</v>
      </c>
      <c r="N392" s="201">
        <v>151</v>
      </c>
      <c r="O392" s="201">
        <v>42</v>
      </c>
      <c r="P392" s="132">
        <v>0.27814569536423839</v>
      </c>
      <c r="Q392" s="201">
        <v>150</v>
      </c>
      <c r="R392" s="201">
        <v>37</v>
      </c>
      <c r="S392" s="132">
        <v>0.24666666666666667</v>
      </c>
      <c r="T392" s="201">
        <v>122</v>
      </c>
      <c r="U392" s="201">
        <v>25</v>
      </c>
      <c r="V392" s="132">
        <v>0.20491803278688525</v>
      </c>
      <c r="W392">
        <v>144</v>
      </c>
      <c r="X392">
        <v>30</v>
      </c>
      <c r="Y392">
        <v>0.20833333333333334</v>
      </c>
    </row>
    <row r="393" spans="1:25" x14ac:dyDescent="0.25">
      <c r="A393" s="38">
        <f>+COUNTIF($B$1:B393,ESTADISTICAS!B$9)</f>
        <v>0</v>
      </c>
      <c r="B393">
        <v>19</v>
      </c>
      <c r="C393" s="130">
        <v>19622</v>
      </c>
      <c r="D393" t="s">
        <v>1587</v>
      </c>
      <c r="E393" s="201">
        <v>109</v>
      </c>
      <c r="F393" s="201">
        <v>20</v>
      </c>
      <c r="G393" s="132">
        <v>0.1834862385321101</v>
      </c>
      <c r="H393" s="201">
        <v>124</v>
      </c>
      <c r="I393" s="201">
        <v>36</v>
      </c>
      <c r="J393" s="132">
        <v>0.29032258064516131</v>
      </c>
      <c r="K393" s="201">
        <v>133</v>
      </c>
      <c r="L393" s="201">
        <v>30</v>
      </c>
      <c r="M393" s="132">
        <v>0.22556390977443608</v>
      </c>
      <c r="N393" s="201">
        <v>111</v>
      </c>
      <c r="O393" s="201">
        <v>21</v>
      </c>
      <c r="P393" s="132">
        <v>0.1891891891891892</v>
      </c>
      <c r="Q393" s="201">
        <v>103</v>
      </c>
      <c r="R393" s="201">
        <v>23</v>
      </c>
      <c r="S393" s="132">
        <v>0.22330097087378642</v>
      </c>
      <c r="T393" s="201">
        <v>118</v>
      </c>
      <c r="U393" s="201">
        <v>30</v>
      </c>
      <c r="V393" s="132">
        <v>0.25423728813559321</v>
      </c>
      <c r="W393">
        <v>94</v>
      </c>
      <c r="X393">
        <v>20</v>
      </c>
      <c r="Y393">
        <v>0.21276595744680851</v>
      </c>
    </row>
    <row r="394" spans="1:25" x14ac:dyDescent="0.25">
      <c r="A394" s="38">
        <f>+COUNTIF($B$1:B394,ESTADISTICAS!B$9)</f>
        <v>0</v>
      </c>
      <c r="B394">
        <v>19</v>
      </c>
      <c r="C394" s="130">
        <v>19693</v>
      </c>
      <c r="D394" t="s">
        <v>1588</v>
      </c>
      <c r="E394" s="201">
        <v>111</v>
      </c>
      <c r="F394" s="201">
        <v>12</v>
      </c>
      <c r="G394" s="132">
        <v>0.10810810810810811</v>
      </c>
      <c r="H394" s="201">
        <v>94</v>
      </c>
      <c r="I394" s="201">
        <v>19</v>
      </c>
      <c r="J394" s="132">
        <v>0.20212765957446807</v>
      </c>
      <c r="K394" s="201">
        <v>69</v>
      </c>
      <c r="L394" s="201">
        <v>13</v>
      </c>
      <c r="M394" s="132">
        <v>0.18840579710144928</v>
      </c>
      <c r="N394" s="201">
        <v>100</v>
      </c>
      <c r="O394" s="201">
        <v>20</v>
      </c>
      <c r="P394" s="132">
        <v>0.2</v>
      </c>
      <c r="Q394" s="201">
        <v>89</v>
      </c>
      <c r="R394" s="201">
        <v>17</v>
      </c>
      <c r="S394" s="132">
        <v>0.19101123595505617</v>
      </c>
      <c r="T394" s="201">
        <v>80</v>
      </c>
      <c r="U394" s="201">
        <v>14</v>
      </c>
      <c r="V394" s="132">
        <v>0.17499999999999999</v>
      </c>
      <c r="W394">
        <v>90</v>
      </c>
      <c r="X394">
        <v>16</v>
      </c>
      <c r="Y394">
        <v>0.17777777777777778</v>
      </c>
    </row>
    <row r="395" spans="1:25" x14ac:dyDescent="0.25">
      <c r="A395" s="38">
        <f>+COUNTIF($B$1:B395,ESTADISTICAS!B$9)</f>
        <v>0</v>
      </c>
      <c r="B395">
        <v>19</v>
      </c>
      <c r="C395" s="130">
        <v>19698</v>
      </c>
      <c r="D395" t="s">
        <v>2421</v>
      </c>
      <c r="E395" s="201">
        <v>1083</v>
      </c>
      <c r="F395" s="201">
        <v>219</v>
      </c>
      <c r="G395" s="132">
        <v>0.20221606648199447</v>
      </c>
      <c r="H395" s="201">
        <v>1041</v>
      </c>
      <c r="I395" s="201">
        <v>228</v>
      </c>
      <c r="J395" s="132">
        <v>0.21902017291066284</v>
      </c>
      <c r="K395" s="201">
        <v>1077</v>
      </c>
      <c r="L395" s="201">
        <v>297</v>
      </c>
      <c r="M395" s="132">
        <v>0.27576601671309192</v>
      </c>
      <c r="N395" s="201">
        <v>1007</v>
      </c>
      <c r="O395" s="201">
        <v>263</v>
      </c>
      <c r="P395" s="132">
        <v>0.2611717974180735</v>
      </c>
      <c r="Q395" s="201">
        <v>861</v>
      </c>
      <c r="R395" s="201">
        <v>258</v>
      </c>
      <c r="S395" s="132">
        <v>0.29965156794425085</v>
      </c>
      <c r="T395" s="201">
        <v>1049</v>
      </c>
      <c r="U395" s="201">
        <v>274</v>
      </c>
      <c r="V395" s="132">
        <v>0.26120114394661581</v>
      </c>
      <c r="W395">
        <v>962</v>
      </c>
      <c r="X395">
        <v>310</v>
      </c>
      <c r="Y395">
        <v>0.32224532224532226</v>
      </c>
    </row>
    <row r="396" spans="1:25" x14ac:dyDescent="0.25">
      <c r="A396" s="38">
        <f>+COUNTIF($B$1:B396,ESTADISTICAS!B$9)</f>
        <v>0</v>
      </c>
      <c r="B396">
        <v>19</v>
      </c>
      <c r="C396" s="130">
        <v>19701</v>
      </c>
      <c r="D396" t="s">
        <v>2422</v>
      </c>
      <c r="E396" s="201">
        <v>43</v>
      </c>
      <c r="F396" s="201">
        <v>11</v>
      </c>
      <c r="G396" s="132">
        <v>0.2558139534883721</v>
      </c>
      <c r="H396" s="201">
        <v>51</v>
      </c>
      <c r="I396" s="201">
        <v>14</v>
      </c>
      <c r="J396" s="132">
        <v>0.27450980392156865</v>
      </c>
      <c r="K396" s="201">
        <v>38</v>
      </c>
      <c r="L396" s="201">
        <v>7</v>
      </c>
      <c r="M396" s="132">
        <v>0.18421052631578946</v>
      </c>
      <c r="N396" s="201">
        <v>67</v>
      </c>
      <c r="O396" s="201">
        <v>14</v>
      </c>
      <c r="P396" s="132">
        <v>0.20895522388059701</v>
      </c>
      <c r="Q396" s="201">
        <v>44</v>
      </c>
      <c r="R396" s="201">
        <v>7</v>
      </c>
      <c r="S396" s="132">
        <v>0.15909090909090909</v>
      </c>
      <c r="T396" s="201">
        <v>52</v>
      </c>
      <c r="U396" s="201">
        <v>10</v>
      </c>
      <c r="V396" s="132">
        <v>0.19230769230769232</v>
      </c>
      <c r="W396">
        <v>39</v>
      </c>
      <c r="X396">
        <v>10</v>
      </c>
      <c r="Y396">
        <v>0.25641025641025639</v>
      </c>
    </row>
    <row r="397" spans="1:25" x14ac:dyDescent="0.25">
      <c r="A397" s="38">
        <f>+COUNTIF($B$1:B397,ESTADISTICAS!B$9)</f>
        <v>0</v>
      </c>
      <c r="B397">
        <v>19</v>
      </c>
      <c r="C397" s="130">
        <v>19743</v>
      </c>
      <c r="D397" t="s">
        <v>1589</v>
      </c>
      <c r="E397" s="201">
        <v>438</v>
      </c>
      <c r="F397" s="201">
        <v>64</v>
      </c>
      <c r="G397" s="132">
        <v>0.14611872146118721</v>
      </c>
      <c r="H397" s="201">
        <v>402</v>
      </c>
      <c r="I397" s="201">
        <v>57</v>
      </c>
      <c r="J397" s="132">
        <v>0.1417910447761194</v>
      </c>
      <c r="K397" s="201">
        <v>391</v>
      </c>
      <c r="L397" s="201">
        <v>66</v>
      </c>
      <c r="M397" s="132">
        <v>0.16879795396419436</v>
      </c>
      <c r="N397" s="201">
        <v>421</v>
      </c>
      <c r="O397" s="201">
        <v>55</v>
      </c>
      <c r="P397" s="132">
        <v>0.13064133016627077</v>
      </c>
      <c r="Q397" s="201">
        <v>372</v>
      </c>
      <c r="R397" s="201">
        <v>54</v>
      </c>
      <c r="S397" s="132">
        <v>0.14516129032258066</v>
      </c>
      <c r="T397" s="201">
        <v>338</v>
      </c>
      <c r="U397" s="201">
        <v>70</v>
      </c>
      <c r="V397" s="132">
        <v>0.20710059171597633</v>
      </c>
      <c r="W397">
        <v>306</v>
      </c>
      <c r="X397">
        <v>47</v>
      </c>
      <c r="Y397">
        <v>0.15359477124183007</v>
      </c>
    </row>
    <row r="398" spans="1:25" x14ac:dyDescent="0.25">
      <c r="A398" s="38">
        <f>+COUNTIF($B$1:B398,ESTADISTICAS!B$9)</f>
        <v>0</v>
      </c>
      <c r="B398">
        <v>19</v>
      </c>
      <c r="C398" s="130">
        <v>19760</v>
      </c>
      <c r="D398" t="s">
        <v>1590</v>
      </c>
      <c r="E398" s="201">
        <v>106</v>
      </c>
      <c r="F398" s="201">
        <v>27</v>
      </c>
      <c r="G398" s="132">
        <v>0.25471698113207547</v>
      </c>
      <c r="H398" s="201">
        <v>86</v>
      </c>
      <c r="I398" s="201">
        <v>27</v>
      </c>
      <c r="J398" s="132">
        <v>0.31395348837209303</v>
      </c>
      <c r="K398" s="201">
        <v>110</v>
      </c>
      <c r="L398" s="201">
        <v>29</v>
      </c>
      <c r="M398" s="132">
        <v>0.26363636363636361</v>
      </c>
      <c r="N398" s="201">
        <v>100</v>
      </c>
      <c r="O398" s="201">
        <v>26</v>
      </c>
      <c r="P398" s="132">
        <v>0.26</v>
      </c>
      <c r="Q398" s="201">
        <v>98</v>
      </c>
      <c r="R398" s="201">
        <v>34</v>
      </c>
      <c r="S398" s="132">
        <v>0.34693877551020408</v>
      </c>
      <c r="T398" s="201">
        <v>118</v>
      </c>
      <c r="U398" s="201">
        <v>28</v>
      </c>
      <c r="V398" s="132">
        <v>0.23728813559322035</v>
      </c>
      <c r="W398">
        <v>94</v>
      </c>
      <c r="X398">
        <v>27</v>
      </c>
      <c r="Y398">
        <v>0.28723404255319152</v>
      </c>
    </row>
    <row r="399" spans="1:25" x14ac:dyDescent="0.25">
      <c r="A399" s="38">
        <f>+COUNTIF($B$1:B399,ESTADISTICAS!B$9)</f>
        <v>0</v>
      </c>
      <c r="B399">
        <v>19</v>
      </c>
      <c r="C399" s="130">
        <v>19780</v>
      </c>
      <c r="D399" t="s">
        <v>1591</v>
      </c>
      <c r="E399" s="201">
        <v>160</v>
      </c>
      <c r="F399" s="201">
        <v>26</v>
      </c>
      <c r="G399" s="132">
        <v>0.16250000000000001</v>
      </c>
      <c r="H399" s="201">
        <v>213</v>
      </c>
      <c r="I399" s="201">
        <v>18</v>
      </c>
      <c r="J399" s="132">
        <v>8.4507042253521125E-2</v>
      </c>
      <c r="K399" s="201">
        <v>227</v>
      </c>
      <c r="L399" s="201">
        <v>24</v>
      </c>
      <c r="M399" s="132">
        <v>0.10572687224669604</v>
      </c>
      <c r="N399" s="201">
        <v>192</v>
      </c>
      <c r="O399" s="201">
        <v>21</v>
      </c>
      <c r="P399" s="132">
        <v>0.109375</v>
      </c>
      <c r="Q399" s="201">
        <v>188</v>
      </c>
      <c r="R399" s="201">
        <v>29</v>
      </c>
      <c r="S399" s="132">
        <v>0.15425531914893617</v>
      </c>
      <c r="T399" s="201">
        <v>184</v>
      </c>
      <c r="U399" s="201">
        <v>34</v>
      </c>
      <c r="V399" s="132">
        <v>0.18478260869565216</v>
      </c>
      <c r="W399">
        <v>160</v>
      </c>
      <c r="X399">
        <v>26</v>
      </c>
      <c r="Y399">
        <v>0.16250000000000001</v>
      </c>
    </row>
    <row r="400" spans="1:25" x14ac:dyDescent="0.25">
      <c r="A400" s="38">
        <f>+COUNTIF($B$1:B400,ESTADISTICAS!B$9)</f>
        <v>0</v>
      </c>
      <c r="B400">
        <v>19</v>
      </c>
      <c r="C400" s="130">
        <v>19785</v>
      </c>
      <c r="D400" t="s">
        <v>1592</v>
      </c>
      <c r="E400" s="201">
        <v>42</v>
      </c>
      <c r="F400" s="201">
        <v>6</v>
      </c>
      <c r="G400" s="132">
        <v>0.14285714285714285</v>
      </c>
      <c r="H400" s="201">
        <v>47</v>
      </c>
      <c r="I400" s="201">
        <v>11</v>
      </c>
      <c r="J400" s="132">
        <v>0.23404255319148937</v>
      </c>
      <c r="K400" s="201">
        <v>60</v>
      </c>
      <c r="L400" s="201">
        <v>9</v>
      </c>
      <c r="M400" s="132">
        <v>0.15</v>
      </c>
      <c r="N400" s="201">
        <v>71</v>
      </c>
      <c r="O400" s="201">
        <v>7</v>
      </c>
      <c r="P400" s="132">
        <v>9.8591549295774641E-2</v>
      </c>
      <c r="Q400" s="201">
        <v>39</v>
      </c>
      <c r="R400" s="201">
        <v>11</v>
      </c>
      <c r="S400" s="132">
        <v>0.28205128205128205</v>
      </c>
      <c r="T400" s="201">
        <v>51</v>
      </c>
      <c r="U400" s="201">
        <v>8</v>
      </c>
      <c r="V400" s="132">
        <v>0.15686274509803921</v>
      </c>
      <c r="W400">
        <v>80</v>
      </c>
      <c r="X400">
        <v>19</v>
      </c>
      <c r="Y400">
        <v>0.23749999999999999</v>
      </c>
    </row>
    <row r="401" spans="1:25" x14ac:dyDescent="0.25">
      <c r="A401" s="38">
        <f>+COUNTIF($B$1:B401,ESTADISTICAS!B$9)</f>
        <v>0</v>
      </c>
      <c r="B401">
        <v>19</v>
      </c>
      <c r="C401" s="130">
        <v>19807</v>
      </c>
      <c r="D401" t="s">
        <v>1593</v>
      </c>
      <c r="E401" s="201">
        <v>284</v>
      </c>
      <c r="F401" s="201">
        <v>71</v>
      </c>
      <c r="G401" s="132">
        <v>0.25</v>
      </c>
      <c r="H401" s="201">
        <v>336</v>
      </c>
      <c r="I401" s="201">
        <v>90</v>
      </c>
      <c r="J401" s="132">
        <v>0.26785714285714285</v>
      </c>
      <c r="K401" s="201">
        <v>303</v>
      </c>
      <c r="L401" s="201">
        <v>69</v>
      </c>
      <c r="M401" s="132">
        <v>0.22772277227722773</v>
      </c>
      <c r="N401" s="201">
        <v>336</v>
      </c>
      <c r="O401" s="201">
        <v>68</v>
      </c>
      <c r="P401" s="132">
        <v>0.20238095238095238</v>
      </c>
      <c r="Q401" s="201">
        <v>281</v>
      </c>
      <c r="R401" s="201">
        <v>96</v>
      </c>
      <c r="S401" s="132">
        <v>0.34163701067615659</v>
      </c>
      <c r="T401" s="201">
        <v>308</v>
      </c>
      <c r="U401" s="201">
        <v>93</v>
      </c>
      <c r="V401" s="132">
        <v>0.30194805194805197</v>
      </c>
      <c r="W401">
        <v>314</v>
      </c>
      <c r="X401">
        <v>81</v>
      </c>
      <c r="Y401">
        <v>0.25796178343949044</v>
      </c>
    </row>
    <row r="402" spans="1:25" x14ac:dyDescent="0.25">
      <c r="A402" s="38">
        <f>+COUNTIF($B$1:B402,ESTADISTICAS!B$9)</f>
        <v>0</v>
      </c>
      <c r="B402">
        <v>19</v>
      </c>
      <c r="C402" s="130">
        <v>19809</v>
      </c>
      <c r="D402" t="s">
        <v>1594</v>
      </c>
      <c r="E402" s="201">
        <v>169</v>
      </c>
      <c r="F402" s="201">
        <v>19</v>
      </c>
      <c r="G402" s="132">
        <v>0.11242603550295859</v>
      </c>
      <c r="H402" s="201">
        <v>221</v>
      </c>
      <c r="I402" s="201">
        <v>17</v>
      </c>
      <c r="J402" s="132">
        <v>7.6923076923076927E-2</v>
      </c>
      <c r="K402" s="201">
        <v>215</v>
      </c>
      <c r="L402" s="201">
        <v>34</v>
      </c>
      <c r="M402" s="132">
        <v>0.15813953488372093</v>
      </c>
      <c r="N402" s="201">
        <v>200</v>
      </c>
      <c r="O402" s="201">
        <v>22</v>
      </c>
      <c r="P402" s="132">
        <v>0.11</v>
      </c>
      <c r="Q402" s="201">
        <v>195</v>
      </c>
      <c r="R402" s="201">
        <v>30</v>
      </c>
      <c r="S402" s="132">
        <v>0.15384615384615385</v>
      </c>
      <c r="T402" s="201">
        <v>216</v>
      </c>
      <c r="U402" s="201">
        <v>32</v>
      </c>
      <c r="V402" s="132">
        <v>0.14814814814814814</v>
      </c>
      <c r="W402">
        <v>256</v>
      </c>
      <c r="X402">
        <v>35</v>
      </c>
      <c r="Y402">
        <v>0.13671875</v>
      </c>
    </row>
    <row r="403" spans="1:25" x14ac:dyDescent="0.25">
      <c r="A403" s="38">
        <f>+COUNTIF($B$1:B403,ESTADISTICAS!B$9)</f>
        <v>0</v>
      </c>
      <c r="B403">
        <v>19</v>
      </c>
      <c r="C403" s="130">
        <v>19821</v>
      </c>
      <c r="D403" t="s">
        <v>1595</v>
      </c>
      <c r="E403" s="201">
        <v>274</v>
      </c>
      <c r="F403" s="201">
        <v>19</v>
      </c>
      <c r="G403" s="132">
        <v>6.9343065693430656E-2</v>
      </c>
      <c r="H403" s="201">
        <v>290</v>
      </c>
      <c r="I403" s="201">
        <v>19</v>
      </c>
      <c r="J403" s="132">
        <v>6.5517241379310351E-2</v>
      </c>
      <c r="K403" s="201">
        <v>343</v>
      </c>
      <c r="L403" s="201">
        <v>25</v>
      </c>
      <c r="M403" s="132">
        <v>7.2886297376093298E-2</v>
      </c>
      <c r="N403" s="201">
        <v>303</v>
      </c>
      <c r="O403" s="201">
        <v>21</v>
      </c>
      <c r="P403" s="132">
        <v>6.9306930693069313E-2</v>
      </c>
      <c r="Q403" s="201">
        <v>337</v>
      </c>
      <c r="R403" s="201">
        <v>19</v>
      </c>
      <c r="S403" s="132">
        <v>5.637982195845697E-2</v>
      </c>
      <c r="T403" s="201">
        <v>301</v>
      </c>
      <c r="U403" s="201">
        <v>21</v>
      </c>
      <c r="V403" s="132">
        <v>6.9767441860465115E-2</v>
      </c>
      <c r="W403">
        <v>285</v>
      </c>
      <c r="X403">
        <v>20</v>
      </c>
      <c r="Y403">
        <v>7.0175438596491224E-2</v>
      </c>
    </row>
    <row r="404" spans="1:25" x14ac:dyDescent="0.25">
      <c r="A404" s="38">
        <f>+COUNTIF($B$1:B404,ESTADISTICAS!B$9)</f>
        <v>0</v>
      </c>
      <c r="B404">
        <v>19</v>
      </c>
      <c r="C404" s="130">
        <v>19824</v>
      </c>
      <c r="D404" t="s">
        <v>1596</v>
      </c>
      <c r="E404" s="201">
        <v>160</v>
      </c>
      <c r="F404" s="201">
        <v>16</v>
      </c>
      <c r="G404" s="132">
        <v>0.1</v>
      </c>
      <c r="H404" s="201">
        <v>197</v>
      </c>
      <c r="I404" s="201">
        <v>28</v>
      </c>
      <c r="J404" s="132">
        <v>0.14213197969543148</v>
      </c>
      <c r="K404" s="201">
        <v>226</v>
      </c>
      <c r="L404" s="201">
        <v>38</v>
      </c>
      <c r="M404" s="132">
        <v>0.16814159292035399</v>
      </c>
      <c r="N404" s="201">
        <v>172</v>
      </c>
      <c r="O404" s="201">
        <v>25</v>
      </c>
      <c r="P404" s="132">
        <v>0.14534883720930233</v>
      </c>
      <c r="Q404" s="201">
        <v>153</v>
      </c>
      <c r="R404" s="201">
        <v>33</v>
      </c>
      <c r="S404" s="132">
        <v>0.21568627450980393</v>
      </c>
      <c r="T404" s="201">
        <v>205</v>
      </c>
      <c r="U404" s="201">
        <v>32</v>
      </c>
      <c r="V404" s="132">
        <v>0.15609756097560976</v>
      </c>
      <c r="W404">
        <v>166</v>
      </c>
      <c r="X404">
        <v>35</v>
      </c>
      <c r="Y404">
        <v>0.21084337349397592</v>
      </c>
    </row>
    <row r="405" spans="1:25" x14ac:dyDescent="0.25">
      <c r="A405" s="38">
        <f>+COUNTIF($B$1:B405,ESTADISTICAS!B$9)</f>
        <v>0</v>
      </c>
      <c r="B405">
        <v>19</v>
      </c>
      <c r="C405" s="130">
        <v>19845</v>
      </c>
      <c r="D405" t="s">
        <v>1597</v>
      </c>
      <c r="E405" s="201">
        <v>208</v>
      </c>
      <c r="F405" s="201">
        <v>36</v>
      </c>
      <c r="G405" s="132">
        <v>0.17307692307692307</v>
      </c>
      <c r="H405" s="201">
        <v>181</v>
      </c>
      <c r="I405" s="201">
        <v>35</v>
      </c>
      <c r="J405" s="132">
        <v>0.19337016574585636</v>
      </c>
      <c r="K405" s="201">
        <v>214</v>
      </c>
      <c r="L405" s="201">
        <v>43</v>
      </c>
      <c r="M405" s="132">
        <v>0.20093457943925233</v>
      </c>
      <c r="N405" s="201">
        <v>194</v>
      </c>
      <c r="O405" s="201">
        <v>39</v>
      </c>
      <c r="P405" s="132">
        <v>0.20103092783505155</v>
      </c>
      <c r="Q405" s="201">
        <v>217</v>
      </c>
      <c r="R405" s="201">
        <v>66</v>
      </c>
      <c r="S405" s="132">
        <v>0.30414746543778803</v>
      </c>
      <c r="T405" s="201">
        <v>204</v>
      </c>
      <c r="U405" s="201">
        <v>57</v>
      </c>
      <c r="V405" s="132">
        <v>0.27941176470588236</v>
      </c>
      <c r="W405">
        <v>168</v>
      </c>
      <c r="X405">
        <v>64</v>
      </c>
      <c r="Y405">
        <v>0.38095238095238093</v>
      </c>
    </row>
    <row r="406" spans="1:25" x14ac:dyDescent="0.25">
      <c r="A406" s="38">
        <f>+COUNTIF($B$1:B406,ESTADISTICAS!B$9)</f>
        <v>1</v>
      </c>
      <c r="B406">
        <v>20</v>
      </c>
      <c r="C406" s="130">
        <v>20001</v>
      </c>
      <c r="D406" t="s">
        <v>2423</v>
      </c>
      <c r="E406" s="201">
        <v>4856</v>
      </c>
      <c r="F406" s="201">
        <v>2092</v>
      </c>
      <c r="G406" s="132">
        <v>0.43080724876441517</v>
      </c>
      <c r="H406" s="201">
        <v>5014</v>
      </c>
      <c r="I406" s="201">
        <v>2267</v>
      </c>
      <c r="J406" s="132">
        <v>0.45213402473075387</v>
      </c>
      <c r="K406" s="201">
        <v>5182</v>
      </c>
      <c r="L406" s="201">
        <v>2420</v>
      </c>
      <c r="M406" s="132">
        <v>0.46700115785411039</v>
      </c>
      <c r="N406" s="201">
        <v>5355</v>
      </c>
      <c r="O406" s="201">
        <v>2318</v>
      </c>
      <c r="P406" s="132">
        <v>0.43286647992530347</v>
      </c>
      <c r="Q406" s="201">
        <v>5221</v>
      </c>
      <c r="R406" s="201">
        <v>1963</v>
      </c>
      <c r="S406" s="132">
        <v>0.37598161271787012</v>
      </c>
      <c r="T406" s="201">
        <v>5314</v>
      </c>
      <c r="U406" s="201">
        <v>2384</v>
      </c>
      <c r="V406" s="132">
        <v>0.44862627022958224</v>
      </c>
      <c r="W406">
        <v>5248</v>
      </c>
      <c r="X406">
        <v>2338</v>
      </c>
      <c r="Y406">
        <v>0.4455030487804878</v>
      </c>
    </row>
    <row r="407" spans="1:25" x14ac:dyDescent="0.25">
      <c r="A407" s="38">
        <f>+COUNTIF($B$1:B407,ESTADISTICAS!B$9)</f>
        <v>2</v>
      </c>
      <c r="B407">
        <v>20</v>
      </c>
      <c r="C407" s="130">
        <v>20011</v>
      </c>
      <c r="D407" t="s">
        <v>1598</v>
      </c>
      <c r="E407" s="201">
        <v>957</v>
      </c>
      <c r="F407" s="201">
        <v>424</v>
      </c>
      <c r="G407" s="132">
        <v>0.44305120167189133</v>
      </c>
      <c r="H407" s="201">
        <v>884</v>
      </c>
      <c r="I407" s="201">
        <v>383</v>
      </c>
      <c r="J407" s="132">
        <v>0.43325791855203621</v>
      </c>
      <c r="K407" s="201">
        <v>999</v>
      </c>
      <c r="L407" s="201">
        <v>547</v>
      </c>
      <c r="M407" s="132">
        <v>0.54754754754754753</v>
      </c>
      <c r="N407" s="201">
        <v>1052</v>
      </c>
      <c r="O407" s="201">
        <v>647</v>
      </c>
      <c r="P407" s="132">
        <v>0.61501901140684412</v>
      </c>
      <c r="Q407" s="201">
        <v>945</v>
      </c>
      <c r="R407" s="201">
        <v>498</v>
      </c>
      <c r="S407" s="132">
        <v>0.526984126984127</v>
      </c>
      <c r="T407" s="201">
        <v>924</v>
      </c>
      <c r="U407" s="201">
        <v>563</v>
      </c>
      <c r="V407" s="132">
        <v>0.60930735930735935</v>
      </c>
      <c r="W407">
        <v>992</v>
      </c>
      <c r="X407">
        <v>526</v>
      </c>
      <c r="Y407">
        <v>0.530241935483871</v>
      </c>
    </row>
    <row r="408" spans="1:25" x14ac:dyDescent="0.25">
      <c r="A408" s="38">
        <f>+COUNTIF($B$1:B408,ESTADISTICAS!B$9)</f>
        <v>3</v>
      </c>
      <c r="B408">
        <v>20</v>
      </c>
      <c r="C408" s="130">
        <v>20013</v>
      </c>
      <c r="D408" t="s">
        <v>1599</v>
      </c>
      <c r="E408" s="201">
        <v>514</v>
      </c>
      <c r="F408" s="201">
        <v>107</v>
      </c>
      <c r="G408" s="132">
        <v>0.20817120622568094</v>
      </c>
      <c r="H408" s="201">
        <v>520</v>
      </c>
      <c r="I408" s="201">
        <v>135</v>
      </c>
      <c r="J408" s="132">
        <v>0.25961538461538464</v>
      </c>
      <c r="K408" s="201">
        <v>627</v>
      </c>
      <c r="L408" s="201">
        <v>201</v>
      </c>
      <c r="M408" s="132">
        <v>0.32057416267942584</v>
      </c>
      <c r="N408" s="201">
        <v>557</v>
      </c>
      <c r="O408" s="201">
        <v>160</v>
      </c>
      <c r="P408" s="132">
        <v>0.28725314183123879</v>
      </c>
      <c r="Q408" s="201">
        <v>563</v>
      </c>
      <c r="R408" s="201">
        <v>154</v>
      </c>
      <c r="S408" s="132">
        <v>0.27353463587921845</v>
      </c>
      <c r="T408" s="201">
        <v>528</v>
      </c>
      <c r="U408" s="201">
        <v>183</v>
      </c>
      <c r="V408" s="132">
        <v>0.34659090909090912</v>
      </c>
      <c r="W408">
        <v>449</v>
      </c>
      <c r="X408">
        <v>154</v>
      </c>
      <c r="Y408">
        <v>0.34298440979955458</v>
      </c>
    </row>
    <row r="409" spans="1:25" x14ac:dyDescent="0.25">
      <c r="A409" s="38">
        <f>+COUNTIF($B$1:B409,ESTADISTICAS!B$9)</f>
        <v>4</v>
      </c>
      <c r="B409">
        <v>20</v>
      </c>
      <c r="C409" s="130">
        <v>20032</v>
      </c>
      <c r="D409" t="s">
        <v>1600</v>
      </c>
      <c r="E409" s="201">
        <v>144</v>
      </c>
      <c r="F409" s="201">
        <v>39</v>
      </c>
      <c r="G409" s="132">
        <v>0.27083333333333331</v>
      </c>
      <c r="H409" s="201">
        <v>183</v>
      </c>
      <c r="I409" s="201">
        <v>48</v>
      </c>
      <c r="J409" s="132">
        <v>0.26229508196721313</v>
      </c>
      <c r="K409" s="201">
        <v>188</v>
      </c>
      <c r="L409" s="201">
        <v>44</v>
      </c>
      <c r="M409" s="132">
        <v>0.23404255319148937</v>
      </c>
      <c r="N409" s="201">
        <v>181</v>
      </c>
      <c r="O409" s="201">
        <v>59</v>
      </c>
      <c r="P409" s="132">
        <v>0.32596685082872928</v>
      </c>
      <c r="Q409" s="201">
        <v>201</v>
      </c>
      <c r="R409" s="201">
        <v>54</v>
      </c>
      <c r="S409" s="132">
        <v>0.26865671641791045</v>
      </c>
      <c r="T409" s="201">
        <v>166</v>
      </c>
      <c r="U409" s="201">
        <v>37</v>
      </c>
      <c r="V409" s="132">
        <v>0.22289156626506024</v>
      </c>
      <c r="W409">
        <v>193</v>
      </c>
      <c r="X409">
        <v>43</v>
      </c>
      <c r="Y409">
        <v>0.22279792746113988</v>
      </c>
    </row>
    <row r="410" spans="1:25" x14ac:dyDescent="0.25">
      <c r="A410" s="38">
        <f>+COUNTIF($B$1:B410,ESTADISTICAS!B$9)</f>
        <v>5</v>
      </c>
      <c r="B410">
        <v>20</v>
      </c>
      <c r="C410" s="130">
        <v>20045</v>
      </c>
      <c r="D410" t="s">
        <v>1601</v>
      </c>
      <c r="E410" s="201">
        <v>167</v>
      </c>
      <c r="F410" s="201">
        <v>56</v>
      </c>
      <c r="G410" s="132">
        <v>0.33532934131736525</v>
      </c>
      <c r="H410" s="201">
        <v>159</v>
      </c>
      <c r="I410" s="201">
        <v>56</v>
      </c>
      <c r="J410" s="132">
        <v>0.3522012578616352</v>
      </c>
      <c r="K410" s="201">
        <v>212</v>
      </c>
      <c r="L410" s="201">
        <v>70</v>
      </c>
      <c r="M410" s="132">
        <v>0.330188679245283</v>
      </c>
      <c r="N410" s="201">
        <v>187</v>
      </c>
      <c r="O410" s="201">
        <v>46</v>
      </c>
      <c r="P410" s="132">
        <v>0.24598930481283424</v>
      </c>
      <c r="Q410" s="201">
        <v>179</v>
      </c>
      <c r="R410" s="201">
        <v>51</v>
      </c>
      <c r="S410" s="132">
        <v>0.28491620111731841</v>
      </c>
      <c r="T410" s="201">
        <v>193</v>
      </c>
      <c r="U410" s="201">
        <v>39</v>
      </c>
      <c r="V410" s="132">
        <v>0.20207253886010362</v>
      </c>
      <c r="W410">
        <v>179</v>
      </c>
      <c r="X410">
        <v>42</v>
      </c>
      <c r="Y410">
        <v>0.23463687150837989</v>
      </c>
    </row>
    <row r="411" spans="1:25" x14ac:dyDescent="0.25">
      <c r="A411" s="38">
        <f>+COUNTIF($B$1:B411,ESTADISTICAS!B$9)</f>
        <v>6</v>
      </c>
      <c r="B411">
        <v>20</v>
      </c>
      <c r="C411" s="130">
        <v>20060</v>
      </c>
      <c r="D411" t="s">
        <v>1602</v>
      </c>
      <c r="E411" s="201">
        <v>352</v>
      </c>
      <c r="F411" s="201">
        <v>60</v>
      </c>
      <c r="G411" s="132">
        <v>0.17045454545454544</v>
      </c>
      <c r="H411" s="201">
        <v>327</v>
      </c>
      <c r="I411" s="201">
        <v>78</v>
      </c>
      <c r="J411" s="132">
        <v>0.23853211009174313</v>
      </c>
      <c r="K411" s="201">
        <v>367</v>
      </c>
      <c r="L411" s="201">
        <v>109</v>
      </c>
      <c r="M411" s="132">
        <v>0.29700272479564033</v>
      </c>
      <c r="N411" s="201">
        <v>410</v>
      </c>
      <c r="O411" s="201">
        <v>94</v>
      </c>
      <c r="P411" s="132">
        <v>0.22926829268292684</v>
      </c>
      <c r="Q411" s="201">
        <v>411</v>
      </c>
      <c r="R411" s="201">
        <v>120</v>
      </c>
      <c r="S411" s="132">
        <v>0.29197080291970801</v>
      </c>
      <c r="T411" s="201">
        <v>434</v>
      </c>
      <c r="U411" s="201">
        <v>106</v>
      </c>
      <c r="V411" s="132">
        <v>0.24423963133640553</v>
      </c>
      <c r="W411">
        <v>443</v>
      </c>
      <c r="X411">
        <v>151</v>
      </c>
      <c r="Y411">
        <v>0.34085778781038373</v>
      </c>
    </row>
    <row r="412" spans="1:25" x14ac:dyDescent="0.25">
      <c r="A412" s="38">
        <f>+COUNTIF($B$1:B412,ESTADISTICAS!B$9)</f>
        <v>7</v>
      </c>
      <c r="B412">
        <v>20</v>
      </c>
      <c r="C412" s="130">
        <v>20175</v>
      </c>
      <c r="D412" t="s">
        <v>1603</v>
      </c>
      <c r="E412" s="201">
        <v>372</v>
      </c>
      <c r="F412" s="201">
        <v>53</v>
      </c>
      <c r="G412" s="132">
        <v>0.1424731182795699</v>
      </c>
      <c r="H412" s="201">
        <v>452</v>
      </c>
      <c r="I412" s="201">
        <v>88</v>
      </c>
      <c r="J412" s="132">
        <v>0.19469026548672566</v>
      </c>
      <c r="K412" s="201">
        <v>454</v>
      </c>
      <c r="L412" s="201">
        <v>87</v>
      </c>
      <c r="M412" s="132">
        <v>0.19162995594713655</v>
      </c>
      <c r="N412" s="201">
        <v>453</v>
      </c>
      <c r="O412" s="201">
        <v>71</v>
      </c>
      <c r="P412" s="132">
        <v>0.15673289183222958</v>
      </c>
      <c r="Q412" s="201">
        <v>404</v>
      </c>
      <c r="R412" s="201">
        <v>63</v>
      </c>
      <c r="S412" s="132">
        <v>0.15594059405940594</v>
      </c>
      <c r="T412" s="201">
        <v>372</v>
      </c>
      <c r="U412" s="201">
        <v>66</v>
      </c>
      <c r="V412" s="132">
        <v>0.17741935483870969</v>
      </c>
      <c r="W412">
        <v>371</v>
      </c>
      <c r="X412">
        <v>64</v>
      </c>
      <c r="Y412">
        <v>0.1725067385444744</v>
      </c>
    </row>
    <row r="413" spans="1:25" x14ac:dyDescent="0.25">
      <c r="A413" s="38">
        <f>+COUNTIF($B$1:B413,ESTADISTICAS!B$9)</f>
        <v>8</v>
      </c>
      <c r="B413">
        <v>20</v>
      </c>
      <c r="C413" s="130">
        <v>20178</v>
      </c>
      <c r="D413" t="s">
        <v>1604</v>
      </c>
      <c r="E413" s="201">
        <v>285</v>
      </c>
      <c r="F413" s="201">
        <v>62</v>
      </c>
      <c r="G413" s="132">
        <v>0.21754385964912282</v>
      </c>
      <c r="H413" s="201">
        <v>255</v>
      </c>
      <c r="I413" s="201">
        <v>69</v>
      </c>
      <c r="J413" s="132">
        <v>0.27058823529411763</v>
      </c>
      <c r="K413" s="201">
        <v>275</v>
      </c>
      <c r="L413" s="201">
        <v>54</v>
      </c>
      <c r="M413" s="132">
        <v>0.19636363636363635</v>
      </c>
      <c r="N413" s="201">
        <v>261</v>
      </c>
      <c r="O413" s="201">
        <v>54</v>
      </c>
      <c r="P413" s="132">
        <v>0.20689655172413793</v>
      </c>
      <c r="Q413" s="201">
        <v>244</v>
      </c>
      <c r="R413" s="201">
        <v>63</v>
      </c>
      <c r="S413" s="132">
        <v>0.25819672131147542</v>
      </c>
      <c r="T413" s="201">
        <v>310</v>
      </c>
      <c r="U413" s="201">
        <v>73</v>
      </c>
      <c r="V413" s="132">
        <v>0.23548387096774193</v>
      </c>
      <c r="W413">
        <v>328</v>
      </c>
      <c r="X413">
        <v>135</v>
      </c>
      <c r="Y413">
        <v>0.41158536585365851</v>
      </c>
    </row>
    <row r="414" spans="1:25" x14ac:dyDescent="0.25">
      <c r="A414" s="38">
        <f>+COUNTIF($B$1:B414,ESTADISTICAS!B$9)</f>
        <v>9</v>
      </c>
      <c r="B414">
        <v>20</v>
      </c>
      <c r="C414" s="130">
        <v>20228</v>
      </c>
      <c r="D414" t="s">
        <v>1605</v>
      </c>
      <c r="E414" s="201">
        <v>383</v>
      </c>
      <c r="F414" s="201">
        <v>79</v>
      </c>
      <c r="G414" s="132">
        <v>0.20626631853785901</v>
      </c>
      <c r="H414" s="201">
        <v>337</v>
      </c>
      <c r="I414" s="201">
        <v>72</v>
      </c>
      <c r="J414" s="132">
        <v>0.21364985163204747</v>
      </c>
      <c r="K414" s="201">
        <v>432</v>
      </c>
      <c r="L414" s="201">
        <v>103</v>
      </c>
      <c r="M414" s="132">
        <v>0.23842592592592593</v>
      </c>
      <c r="N414" s="201">
        <v>496</v>
      </c>
      <c r="O414" s="201">
        <v>113</v>
      </c>
      <c r="P414" s="132">
        <v>0.22782258064516128</v>
      </c>
      <c r="Q414" s="201">
        <v>467</v>
      </c>
      <c r="R414" s="201">
        <v>103</v>
      </c>
      <c r="S414" s="132">
        <v>0.22055674518201285</v>
      </c>
      <c r="T414" s="201">
        <v>444</v>
      </c>
      <c r="U414" s="201">
        <v>109</v>
      </c>
      <c r="V414" s="132">
        <v>0.24549549549549549</v>
      </c>
      <c r="W414">
        <v>451</v>
      </c>
      <c r="X414">
        <v>137</v>
      </c>
      <c r="Y414">
        <v>0.30376940133037694</v>
      </c>
    </row>
    <row r="415" spans="1:25" x14ac:dyDescent="0.25">
      <c r="A415" s="38">
        <f>+COUNTIF($B$1:B415,ESTADISTICAS!B$9)</f>
        <v>10</v>
      </c>
      <c r="B415">
        <v>20</v>
      </c>
      <c r="C415" s="130">
        <v>20238</v>
      </c>
      <c r="D415" t="s">
        <v>1606</v>
      </c>
      <c r="E415" s="201">
        <v>307</v>
      </c>
      <c r="F415" s="201">
        <v>55</v>
      </c>
      <c r="G415" s="132">
        <v>0.17915309446254071</v>
      </c>
      <c r="H415" s="201">
        <v>299</v>
      </c>
      <c r="I415" s="201">
        <v>52</v>
      </c>
      <c r="J415" s="132">
        <v>0.17391304347826086</v>
      </c>
      <c r="K415" s="201">
        <v>289</v>
      </c>
      <c r="L415" s="201">
        <v>68</v>
      </c>
      <c r="M415" s="132">
        <v>0.23529411764705882</v>
      </c>
      <c r="N415" s="201">
        <v>244</v>
      </c>
      <c r="O415" s="201">
        <v>48</v>
      </c>
      <c r="P415" s="132">
        <v>0.19672131147540983</v>
      </c>
      <c r="Q415" s="201">
        <v>277</v>
      </c>
      <c r="R415" s="201">
        <v>62</v>
      </c>
      <c r="S415" s="132">
        <v>0.22382671480144403</v>
      </c>
      <c r="T415" s="201">
        <v>292</v>
      </c>
      <c r="U415" s="201">
        <v>72</v>
      </c>
      <c r="V415" s="132">
        <v>0.24657534246575341</v>
      </c>
      <c r="W415">
        <v>286</v>
      </c>
      <c r="X415">
        <v>99</v>
      </c>
      <c r="Y415">
        <v>0.34615384615384615</v>
      </c>
    </row>
    <row r="416" spans="1:25" x14ac:dyDescent="0.25">
      <c r="A416" s="38">
        <f>+COUNTIF($B$1:B416,ESTADISTICAS!B$9)</f>
        <v>11</v>
      </c>
      <c r="B416">
        <v>20</v>
      </c>
      <c r="C416" s="130">
        <v>20250</v>
      </c>
      <c r="D416" t="s">
        <v>1607</v>
      </c>
      <c r="E416" s="201">
        <v>386</v>
      </c>
      <c r="F416" s="201">
        <v>76</v>
      </c>
      <c r="G416" s="132">
        <v>0.19689119170984457</v>
      </c>
      <c r="H416" s="201">
        <v>341</v>
      </c>
      <c r="I416" s="201">
        <v>72</v>
      </c>
      <c r="J416" s="132">
        <v>0.21114369501466276</v>
      </c>
      <c r="K416" s="201">
        <v>326</v>
      </c>
      <c r="L416" s="201">
        <v>63</v>
      </c>
      <c r="M416" s="132">
        <v>0.19325153374233128</v>
      </c>
      <c r="N416" s="201">
        <v>423</v>
      </c>
      <c r="O416" s="201">
        <v>94</v>
      </c>
      <c r="P416" s="132">
        <v>0.22222222222222221</v>
      </c>
      <c r="Q416" s="201">
        <v>392</v>
      </c>
      <c r="R416" s="201">
        <v>99</v>
      </c>
      <c r="S416" s="132">
        <v>0.25255102040816324</v>
      </c>
      <c r="T416" s="201">
        <v>394</v>
      </c>
      <c r="U416" s="201">
        <v>124</v>
      </c>
      <c r="V416" s="132">
        <v>0.31472081218274112</v>
      </c>
      <c r="W416">
        <v>437</v>
      </c>
      <c r="X416">
        <v>115</v>
      </c>
      <c r="Y416">
        <v>0.26315789473684209</v>
      </c>
    </row>
    <row r="417" spans="1:25" x14ac:dyDescent="0.25">
      <c r="A417" s="38">
        <f>+COUNTIF($B$1:B417,ESTADISTICAS!B$9)</f>
        <v>12</v>
      </c>
      <c r="B417">
        <v>20</v>
      </c>
      <c r="C417" s="130">
        <v>20295</v>
      </c>
      <c r="D417" t="s">
        <v>1608</v>
      </c>
      <c r="E417" s="201">
        <v>106</v>
      </c>
      <c r="F417" s="201">
        <v>26</v>
      </c>
      <c r="G417" s="132">
        <v>0.24528301886792453</v>
      </c>
      <c r="H417" s="201">
        <v>119</v>
      </c>
      <c r="I417" s="201">
        <v>25</v>
      </c>
      <c r="J417" s="132">
        <v>0.21008403361344538</v>
      </c>
      <c r="K417" s="201">
        <v>122</v>
      </c>
      <c r="L417" s="201">
        <v>40</v>
      </c>
      <c r="M417" s="132">
        <v>0.32786885245901637</v>
      </c>
      <c r="N417" s="201">
        <v>112</v>
      </c>
      <c r="O417" s="201">
        <v>35</v>
      </c>
      <c r="P417" s="132">
        <v>0.3125</v>
      </c>
      <c r="Q417" s="201">
        <v>109</v>
      </c>
      <c r="R417" s="201">
        <v>29</v>
      </c>
      <c r="S417" s="132">
        <v>0.26605504587155965</v>
      </c>
      <c r="T417" s="201">
        <v>93</v>
      </c>
      <c r="U417" s="201">
        <v>30</v>
      </c>
      <c r="V417" s="132">
        <v>0.32258064516129031</v>
      </c>
      <c r="W417">
        <v>144</v>
      </c>
      <c r="X417">
        <v>37</v>
      </c>
      <c r="Y417">
        <v>0.25694444444444442</v>
      </c>
    </row>
    <row r="418" spans="1:25" x14ac:dyDescent="0.25">
      <c r="A418" s="38">
        <f>+COUNTIF($B$1:B418,ESTADISTICAS!B$9)</f>
        <v>13</v>
      </c>
      <c r="B418">
        <v>20</v>
      </c>
      <c r="C418" s="130">
        <v>20310</v>
      </c>
      <c r="D418" t="s">
        <v>1609</v>
      </c>
      <c r="E418" s="201">
        <v>39</v>
      </c>
      <c r="F418" s="201">
        <v>20</v>
      </c>
      <c r="G418" s="132">
        <v>0.51282051282051277</v>
      </c>
      <c r="H418" s="201">
        <v>17</v>
      </c>
      <c r="I418" s="201">
        <v>7</v>
      </c>
      <c r="J418" s="132">
        <v>0.41176470588235292</v>
      </c>
      <c r="K418" s="201">
        <v>24</v>
      </c>
      <c r="L418" s="201">
        <v>7</v>
      </c>
      <c r="M418" s="132">
        <v>0.29166666666666669</v>
      </c>
      <c r="N418" s="201">
        <v>40</v>
      </c>
      <c r="O418" s="201">
        <v>19</v>
      </c>
      <c r="P418" s="132">
        <v>0.47499999999999998</v>
      </c>
      <c r="Q418" s="201">
        <v>25</v>
      </c>
      <c r="R418" s="201">
        <v>12</v>
      </c>
      <c r="S418" s="132">
        <v>0.48</v>
      </c>
      <c r="T418" s="201">
        <v>36</v>
      </c>
      <c r="U418" s="201">
        <v>10</v>
      </c>
      <c r="V418" s="132">
        <v>0.27777777777777779</v>
      </c>
      <c r="W418">
        <v>26</v>
      </c>
      <c r="X418">
        <v>10</v>
      </c>
      <c r="Y418">
        <v>0.38461538461538464</v>
      </c>
    </row>
    <row r="419" spans="1:25" x14ac:dyDescent="0.25">
      <c r="A419" s="38">
        <f>+COUNTIF($B$1:B419,ESTADISTICAS!B$9)</f>
        <v>14</v>
      </c>
      <c r="B419">
        <v>20</v>
      </c>
      <c r="C419" s="130">
        <v>20383</v>
      </c>
      <c r="D419" t="s">
        <v>1610</v>
      </c>
      <c r="E419" s="201">
        <v>117</v>
      </c>
      <c r="F419" s="201">
        <v>36</v>
      </c>
      <c r="G419" s="132">
        <v>0.30769230769230771</v>
      </c>
      <c r="H419" s="201">
        <v>149</v>
      </c>
      <c r="I419" s="201">
        <v>48</v>
      </c>
      <c r="J419" s="132">
        <v>0.32214765100671139</v>
      </c>
      <c r="K419" s="201">
        <v>129</v>
      </c>
      <c r="L419" s="201">
        <v>45</v>
      </c>
      <c r="M419" s="132">
        <v>0.34883720930232559</v>
      </c>
      <c r="N419" s="201">
        <v>151</v>
      </c>
      <c r="O419" s="201">
        <v>56</v>
      </c>
      <c r="P419" s="132">
        <v>0.37086092715231789</v>
      </c>
      <c r="Q419" s="201">
        <v>122</v>
      </c>
      <c r="R419" s="201">
        <v>46</v>
      </c>
      <c r="S419" s="132">
        <v>0.37704918032786883</v>
      </c>
      <c r="T419" s="201">
        <v>127</v>
      </c>
      <c r="U419" s="201">
        <v>40</v>
      </c>
      <c r="V419" s="132">
        <v>0.31496062992125984</v>
      </c>
      <c r="W419">
        <v>122</v>
      </c>
      <c r="X419">
        <v>46</v>
      </c>
      <c r="Y419">
        <v>0.37704918032786883</v>
      </c>
    </row>
    <row r="420" spans="1:25" x14ac:dyDescent="0.25">
      <c r="A420" s="38">
        <f>+COUNTIF($B$1:B420,ESTADISTICAS!B$9)</f>
        <v>15</v>
      </c>
      <c r="B420">
        <v>20</v>
      </c>
      <c r="C420" s="130">
        <v>20400</v>
      </c>
      <c r="D420" t="s">
        <v>1611</v>
      </c>
      <c r="E420" s="201">
        <v>312</v>
      </c>
      <c r="F420" s="201">
        <v>95</v>
      </c>
      <c r="G420" s="132">
        <v>0.30448717948717946</v>
      </c>
      <c r="H420" s="201">
        <v>362</v>
      </c>
      <c r="I420" s="201">
        <v>89</v>
      </c>
      <c r="J420" s="132">
        <v>0.24585635359116023</v>
      </c>
      <c r="K420" s="201">
        <v>349</v>
      </c>
      <c r="L420" s="201">
        <v>111</v>
      </c>
      <c r="M420" s="132">
        <v>0.31805157593123207</v>
      </c>
      <c r="N420" s="201">
        <v>367</v>
      </c>
      <c r="O420" s="201">
        <v>91</v>
      </c>
      <c r="P420" s="132">
        <v>0.24795640326975477</v>
      </c>
      <c r="Q420" s="201">
        <v>364</v>
      </c>
      <c r="R420" s="201">
        <v>143</v>
      </c>
      <c r="S420" s="132">
        <v>0.39285714285714285</v>
      </c>
      <c r="T420" s="201">
        <v>392</v>
      </c>
      <c r="U420" s="201">
        <v>140</v>
      </c>
      <c r="V420" s="132">
        <v>0.35714285714285715</v>
      </c>
      <c r="W420">
        <v>398</v>
      </c>
      <c r="X420">
        <v>172</v>
      </c>
      <c r="Y420">
        <v>0.43216080402010049</v>
      </c>
    </row>
    <row r="421" spans="1:25" x14ac:dyDescent="0.25">
      <c r="A421" s="38">
        <f>+COUNTIF($B$1:B421,ESTADISTICAS!B$9)</f>
        <v>16</v>
      </c>
      <c r="B421">
        <v>20</v>
      </c>
      <c r="C421" s="130">
        <v>20443</v>
      </c>
      <c r="D421" t="s">
        <v>1612</v>
      </c>
      <c r="E421" s="201">
        <v>146</v>
      </c>
      <c r="F421" s="201">
        <v>29</v>
      </c>
      <c r="G421" s="132">
        <v>0.19863013698630136</v>
      </c>
      <c r="H421" s="201">
        <v>138</v>
      </c>
      <c r="I421" s="201">
        <v>40</v>
      </c>
      <c r="J421" s="132">
        <v>0.28985507246376813</v>
      </c>
      <c r="K421" s="201">
        <v>135</v>
      </c>
      <c r="L421" s="201">
        <v>51</v>
      </c>
      <c r="M421" s="132">
        <v>0.37777777777777777</v>
      </c>
      <c r="N421" s="201">
        <v>145</v>
      </c>
      <c r="O421" s="201">
        <v>45</v>
      </c>
      <c r="P421" s="132">
        <v>0.31034482758620691</v>
      </c>
      <c r="Q421" s="201">
        <v>160</v>
      </c>
      <c r="R421" s="201">
        <v>53</v>
      </c>
      <c r="S421" s="132">
        <v>0.33124999999999999</v>
      </c>
      <c r="T421" s="201">
        <v>144</v>
      </c>
      <c r="U421" s="201">
        <v>66</v>
      </c>
      <c r="V421" s="132">
        <v>0.45833333333333331</v>
      </c>
      <c r="W421">
        <v>144</v>
      </c>
      <c r="X421">
        <v>49</v>
      </c>
      <c r="Y421">
        <v>0.34027777777777779</v>
      </c>
    </row>
    <row r="422" spans="1:25" x14ac:dyDescent="0.25">
      <c r="A422" s="38">
        <f>+COUNTIF($B$1:B422,ESTADISTICAS!B$9)</f>
        <v>17</v>
      </c>
      <c r="B422">
        <v>20</v>
      </c>
      <c r="C422" s="130">
        <v>20517</v>
      </c>
      <c r="D422" t="s">
        <v>1613</v>
      </c>
      <c r="E422" s="201">
        <v>147</v>
      </c>
      <c r="F422" s="201">
        <v>43</v>
      </c>
      <c r="G422" s="132">
        <v>0.29251700680272108</v>
      </c>
      <c r="H422" s="201">
        <v>175</v>
      </c>
      <c r="I422" s="201">
        <v>47</v>
      </c>
      <c r="J422" s="132">
        <v>0.26857142857142857</v>
      </c>
      <c r="K422" s="201">
        <v>176</v>
      </c>
      <c r="L422" s="201">
        <v>44</v>
      </c>
      <c r="M422" s="132">
        <v>0.25</v>
      </c>
      <c r="N422" s="201">
        <v>183</v>
      </c>
      <c r="O422" s="201">
        <v>45</v>
      </c>
      <c r="P422" s="132">
        <v>0.24590163934426229</v>
      </c>
      <c r="Q422" s="201">
        <v>204</v>
      </c>
      <c r="R422" s="201">
        <v>50</v>
      </c>
      <c r="S422" s="132">
        <v>0.24509803921568626</v>
      </c>
      <c r="T422" s="201">
        <v>190</v>
      </c>
      <c r="U422" s="201">
        <v>55</v>
      </c>
      <c r="V422" s="132">
        <v>0.28947368421052633</v>
      </c>
      <c r="W422">
        <v>187</v>
      </c>
      <c r="X422">
        <v>60</v>
      </c>
      <c r="Y422">
        <v>0.32085561497326204</v>
      </c>
    </row>
    <row r="423" spans="1:25" x14ac:dyDescent="0.25">
      <c r="A423" s="38">
        <f>+COUNTIF($B$1:B423,ESTADISTICAS!B$9)</f>
        <v>18</v>
      </c>
      <c r="B423">
        <v>20</v>
      </c>
      <c r="C423" s="130">
        <v>20550</v>
      </c>
      <c r="D423" t="s">
        <v>1614</v>
      </c>
      <c r="E423" s="201">
        <v>176</v>
      </c>
      <c r="F423" s="201">
        <v>25</v>
      </c>
      <c r="G423" s="132">
        <v>0.14204545454545456</v>
      </c>
      <c r="H423" s="201">
        <v>213</v>
      </c>
      <c r="I423" s="201">
        <v>43</v>
      </c>
      <c r="J423" s="132">
        <v>0.20187793427230047</v>
      </c>
      <c r="K423" s="201">
        <v>182</v>
      </c>
      <c r="L423" s="201">
        <v>32</v>
      </c>
      <c r="M423" s="132">
        <v>0.17582417582417584</v>
      </c>
      <c r="N423" s="201">
        <v>207</v>
      </c>
      <c r="O423" s="201">
        <v>58</v>
      </c>
      <c r="P423" s="132">
        <v>0.28019323671497587</v>
      </c>
      <c r="Q423" s="201">
        <v>193</v>
      </c>
      <c r="R423" s="201">
        <v>50</v>
      </c>
      <c r="S423" s="132">
        <v>0.25906735751295334</v>
      </c>
      <c r="T423" s="201">
        <v>194</v>
      </c>
      <c r="U423" s="201">
        <v>62</v>
      </c>
      <c r="V423" s="132">
        <v>0.31958762886597936</v>
      </c>
      <c r="W423">
        <v>179</v>
      </c>
      <c r="X423">
        <v>54</v>
      </c>
      <c r="Y423">
        <v>0.3016759776536313</v>
      </c>
    </row>
    <row r="424" spans="1:25" x14ac:dyDescent="0.25">
      <c r="A424" s="38">
        <f>+COUNTIF($B$1:B424,ESTADISTICAS!B$9)</f>
        <v>19</v>
      </c>
      <c r="B424">
        <v>20</v>
      </c>
      <c r="C424" s="130">
        <v>20570</v>
      </c>
      <c r="D424" t="s">
        <v>1615</v>
      </c>
      <c r="E424" s="201">
        <v>171</v>
      </c>
      <c r="F424" s="201">
        <v>50</v>
      </c>
      <c r="G424" s="132">
        <v>0.29239766081871343</v>
      </c>
      <c r="H424" s="201">
        <v>145</v>
      </c>
      <c r="I424" s="201">
        <v>26</v>
      </c>
      <c r="J424" s="132">
        <v>0.1793103448275862</v>
      </c>
      <c r="K424" s="201">
        <v>150</v>
      </c>
      <c r="L424" s="201">
        <v>33</v>
      </c>
      <c r="M424" s="132">
        <v>0.22</v>
      </c>
      <c r="N424" s="201">
        <v>189</v>
      </c>
      <c r="O424" s="201">
        <v>48</v>
      </c>
      <c r="P424" s="132">
        <v>0.25396825396825395</v>
      </c>
      <c r="Q424" s="201">
        <v>167</v>
      </c>
      <c r="R424" s="201">
        <v>61</v>
      </c>
      <c r="S424" s="132">
        <v>0.3652694610778443</v>
      </c>
      <c r="T424" s="201">
        <v>169</v>
      </c>
      <c r="U424" s="201">
        <v>43</v>
      </c>
      <c r="V424" s="132">
        <v>0.25443786982248523</v>
      </c>
      <c r="W424">
        <v>165</v>
      </c>
      <c r="X424">
        <v>32</v>
      </c>
      <c r="Y424">
        <v>0.19393939393939394</v>
      </c>
    </row>
    <row r="425" spans="1:25" x14ac:dyDescent="0.25">
      <c r="A425" s="38">
        <f>+COUNTIF($B$1:B425,ESTADISTICAS!B$9)</f>
        <v>20</v>
      </c>
      <c r="B425">
        <v>20</v>
      </c>
      <c r="C425" s="130">
        <v>20614</v>
      </c>
      <c r="D425" t="s">
        <v>1616</v>
      </c>
      <c r="E425" s="201">
        <v>135</v>
      </c>
      <c r="F425" s="201">
        <v>34</v>
      </c>
      <c r="G425" s="132">
        <v>0.25185185185185183</v>
      </c>
      <c r="H425" s="201">
        <v>110</v>
      </c>
      <c r="I425" s="201">
        <v>31</v>
      </c>
      <c r="J425" s="132">
        <v>0.2818181818181818</v>
      </c>
      <c r="K425" s="201">
        <v>109</v>
      </c>
      <c r="L425" s="201">
        <v>35</v>
      </c>
      <c r="M425" s="132">
        <v>0.32110091743119268</v>
      </c>
      <c r="N425" s="201">
        <v>150</v>
      </c>
      <c r="O425" s="201">
        <v>44</v>
      </c>
      <c r="P425" s="132">
        <v>0.29333333333333333</v>
      </c>
      <c r="Q425" s="201">
        <v>145</v>
      </c>
      <c r="R425" s="201">
        <v>42</v>
      </c>
      <c r="S425" s="132">
        <v>0.28965517241379313</v>
      </c>
      <c r="T425" s="201">
        <v>176</v>
      </c>
      <c r="U425" s="201">
        <v>35</v>
      </c>
      <c r="V425" s="132">
        <v>0.19886363636363635</v>
      </c>
      <c r="W425">
        <v>155</v>
      </c>
      <c r="X425">
        <v>48</v>
      </c>
      <c r="Y425">
        <v>0.30967741935483872</v>
      </c>
    </row>
    <row r="426" spans="1:25" x14ac:dyDescent="0.25">
      <c r="A426" s="38">
        <f>+COUNTIF($B$1:B426,ESTADISTICAS!B$9)</f>
        <v>21</v>
      </c>
      <c r="B426">
        <v>20</v>
      </c>
      <c r="C426" s="130">
        <v>20621</v>
      </c>
      <c r="D426" t="s">
        <v>1617</v>
      </c>
      <c r="E426" s="201">
        <v>254</v>
      </c>
      <c r="F426" s="201">
        <v>68</v>
      </c>
      <c r="G426" s="132">
        <v>0.26771653543307089</v>
      </c>
      <c r="H426" s="201">
        <v>218</v>
      </c>
      <c r="I426" s="201">
        <v>40</v>
      </c>
      <c r="J426" s="132">
        <v>0.1834862385321101</v>
      </c>
      <c r="K426" s="201">
        <v>219</v>
      </c>
      <c r="L426" s="201">
        <v>52</v>
      </c>
      <c r="M426" s="132">
        <v>0.23744292237442921</v>
      </c>
      <c r="N426" s="201">
        <v>226</v>
      </c>
      <c r="O426" s="201">
        <v>78</v>
      </c>
      <c r="P426" s="132">
        <v>0.34513274336283184</v>
      </c>
      <c r="Q426" s="201">
        <v>236</v>
      </c>
      <c r="R426" s="201">
        <v>109</v>
      </c>
      <c r="S426" s="132">
        <v>0.46186440677966101</v>
      </c>
      <c r="T426" s="201">
        <v>261</v>
      </c>
      <c r="U426" s="201">
        <v>96</v>
      </c>
      <c r="V426" s="132">
        <v>0.36781609195402298</v>
      </c>
      <c r="W426">
        <v>313</v>
      </c>
      <c r="X426">
        <v>133</v>
      </c>
      <c r="Y426">
        <v>0.42492012779552718</v>
      </c>
    </row>
    <row r="427" spans="1:25" x14ac:dyDescent="0.25">
      <c r="A427" s="38">
        <f>+COUNTIF($B$1:B427,ESTADISTICAS!B$9)</f>
        <v>22</v>
      </c>
      <c r="B427">
        <v>20</v>
      </c>
      <c r="C427" s="130">
        <v>20710</v>
      </c>
      <c r="D427" t="s">
        <v>1618</v>
      </c>
      <c r="E427" s="201">
        <v>194</v>
      </c>
      <c r="F427" s="201">
        <v>84</v>
      </c>
      <c r="G427" s="132">
        <v>0.4329896907216495</v>
      </c>
      <c r="H427" s="201">
        <v>184</v>
      </c>
      <c r="I427" s="201">
        <v>70</v>
      </c>
      <c r="J427" s="132">
        <v>0.38043478260869568</v>
      </c>
      <c r="K427" s="201">
        <v>185</v>
      </c>
      <c r="L427" s="201">
        <v>73</v>
      </c>
      <c r="M427" s="132">
        <v>0.39459459459459462</v>
      </c>
      <c r="N427" s="201">
        <v>210</v>
      </c>
      <c r="O427" s="201">
        <v>68</v>
      </c>
      <c r="P427" s="132">
        <v>0.32380952380952382</v>
      </c>
      <c r="Q427" s="201">
        <v>209</v>
      </c>
      <c r="R427" s="201">
        <v>75</v>
      </c>
      <c r="S427" s="132">
        <v>0.35885167464114831</v>
      </c>
      <c r="T427" s="201">
        <v>153</v>
      </c>
      <c r="U427" s="201">
        <v>71</v>
      </c>
      <c r="V427" s="132">
        <v>0.46405228758169936</v>
      </c>
      <c r="W427">
        <v>184</v>
      </c>
      <c r="X427">
        <v>73</v>
      </c>
      <c r="Y427">
        <v>0.39673913043478259</v>
      </c>
    </row>
    <row r="428" spans="1:25" x14ac:dyDescent="0.25">
      <c r="A428" s="38">
        <f>+COUNTIF($B$1:B428,ESTADISTICAS!B$9)</f>
        <v>23</v>
      </c>
      <c r="B428">
        <v>20</v>
      </c>
      <c r="C428" s="130">
        <v>20750</v>
      </c>
      <c r="D428" t="s">
        <v>1619</v>
      </c>
      <c r="E428" s="201">
        <v>160</v>
      </c>
      <c r="F428" s="201">
        <v>50</v>
      </c>
      <c r="G428" s="132">
        <v>0.3125</v>
      </c>
      <c r="H428" s="201">
        <v>166</v>
      </c>
      <c r="I428" s="201">
        <v>46</v>
      </c>
      <c r="J428" s="132">
        <v>0.27710843373493976</v>
      </c>
      <c r="K428" s="201">
        <v>152</v>
      </c>
      <c r="L428" s="201">
        <v>35</v>
      </c>
      <c r="M428" s="132">
        <v>0.23026315789473684</v>
      </c>
      <c r="N428" s="201">
        <v>181</v>
      </c>
      <c r="O428" s="201">
        <v>47</v>
      </c>
      <c r="P428" s="132">
        <v>0.25966850828729282</v>
      </c>
      <c r="Q428" s="201">
        <v>168</v>
      </c>
      <c r="R428" s="201">
        <v>54</v>
      </c>
      <c r="S428" s="132">
        <v>0.32142857142857145</v>
      </c>
      <c r="T428" s="201">
        <v>178</v>
      </c>
      <c r="U428" s="201">
        <v>74</v>
      </c>
      <c r="V428" s="132">
        <v>0.4157303370786517</v>
      </c>
      <c r="W428">
        <v>131</v>
      </c>
      <c r="X428">
        <v>47</v>
      </c>
      <c r="Y428">
        <v>0.35877862595419846</v>
      </c>
    </row>
    <row r="429" spans="1:25" x14ac:dyDescent="0.25">
      <c r="A429" s="38">
        <f>+COUNTIF($B$1:B429,ESTADISTICAS!B$9)</f>
        <v>24</v>
      </c>
      <c r="B429">
        <v>20</v>
      </c>
      <c r="C429" s="130">
        <v>20770</v>
      </c>
      <c r="D429" t="s">
        <v>1620</v>
      </c>
      <c r="E429" s="201">
        <v>160</v>
      </c>
      <c r="F429" s="201">
        <v>34</v>
      </c>
      <c r="G429" s="132">
        <v>0.21249999999999999</v>
      </c>
      <c r="H429" s="201">
        <v>151</v>
      </c>
      <c r="I429" s="201">
        <v>41</v>
      </c>
      <c r="J429" s="132">
        <v>0.27152317880794702</v>
      </c>
      <c r="K429" s="201">
        <v>152</v>
      </c>
      <c r="L429" s="201">
        <v>50</v>
      </c>
      <c r="M429" s="132">
        <v>0.32894736842105265</v>
      </c>
      <c r="N429" s="201">
        <v>210</v>
      </c>
      <c r="O429" s="201">
        <v>71</v>
      </c>
      <c r="P429" s="132">
        <v>0.33809523809523812</v>
      </c>
      <c r="Q429" s="201">
        <v>189</v>
      </c>
      <c r="R429" s="201">
        <v>70</v>
      </c>
      <c r="S429" s="132">
        <v>0.37037037037037035</v>
      </c>
      <c r="T429" s="201">
        <v>235</v>
      </c>
      <c r="U429" s="201">
        <v>87</v>
      </c>
      <c r="V429" s="132">
        <v>0.37021276595744679</v>
      </c>
      <c r="W429">
        <v>222</v>
      </c>
      <c r="X429">
        <v>73</v>
      </c>
      <c r="Y429">
        <v>0.32882882882882886</v>
      </c>
    </row>
    <row r="430" spans="1:25" x14ac:dyDescent="0.25">
      <c r="A430" s="38">
        <f>+COUNTIF($B$1:B430,ESTADISTICAS!B$9)</f>
        <v>25</v>
      </c>
      <c r="B430">
        <v>20</v>
      </c>
      <c r="C430" s="130">
        <v>20787</v>
      </c>
      <c r="D430" t="s">
        <v>1621</v>
      </c>
      <c r="E430" s="201">
        <v>215</v>
      </c>
      <c r="F430" s="201">
        <v>36</v>
      </c>
      <c r="G430" s="132">
        <v>0.16744186046511628</v>
      </c>
      <c r="H430" s="201">
        <v>175</v>
      </c>
      <c r="I430" s="201">
        <v>26</v>
      </c>
      <c r="J430" s="132">
        <v>0.14857142857142858</v>
      </c>
      <c r="K430" s="201">
        <v>212</v>
      </c>
      <c r="L430" s="201">
        <v>40</v>
      </c>
      <c r="M430" s="132">
        <v>0.18867924528301888</v>
      </c>
      <c r="N430" s="201">
        <v>222</v>
      </c>
      <c r="O430" s="201">
        <v>34</v>
      </c>
      <c r="P430" s="132">
        <v>0.15315315315315314</v>
      </c>
      <c r="Q430" s="201">
        <v>206</v>
      </c>
      <c r="R430" s="201">
        <v>39</v>
      </c>
      <c r="S430" s="132">
        <v>0.18932038834951456</v>
      </c>
      <c r="T430" s="201">
        <v>199</v>
      </c>
      <c r="U430" s="201">
        <v>41</v>
      </c>
      <c r="V430" s="132">
        <v>0.20603015075376885</v>
      </c>
      <c r="W430">
        <v>221</v>
      </c>
      <c r="X430">
        <v>49</v>
      </c>
      <c r="Y430">
        <v>0.22171945701357465</v>
      </c>
    </row>
    <row r="431" spans="1:25" x14ac:dyDescent="0.25">
      <c r="A431" s="38">
        <f>+COUNTIF($B$1:B431,ESTADISTICAS!B$9)</f>
        <v>25</v>
      </c>
      <c r="B431">
        <v>23</v>
      </c>
      <c r="C431" s="130">
        <v>23001</v>
      </c>
      <c r="D431" t="s">
        <v>1622</v>
      </c>
      <c r="E431" s="201">
        <v>4756</v>
      </c>
      <c r="F431" s="201">
        <v>1651</v>
      </c>
      <c r="G431" s="132">
        <v>0.3471404541631623</v>
      </c>
      <c r="H431" s="201">
        <v>4826</v>
      </c>
      <c r="I431" s="201">
        <v>1922</v>
      </c>
      <c r="J431" s="132">
        <v>0.39825942809780357</v>
      </c>
      <c r="K431" s="201">
        <v>5148</v>
      </c>
      <c r="L431" s="201">
        <v>2303</v>
      </c>
      <c r="M431" s="132">
        <v>0.44735819735819737</v>
      </c>
      <c r="N431" s="201">
        <v>5002</v>
      </c>
      <c r="O431" s="201">
        <v>2252</v>
      </c>
      <c r="P431" s="132">
        <v>0.45021991203518591</v>
      </c>
      <c r="Q431" s="201">
        <v>4904</v>
      </c>
      <c r="R431" s="201">
        <v>1912</v>
      </c>
      <c r="S431" s="132">
        <v>0.38988580750407831</v>
      </c>
      <c r="T431" s="201">
        <v>4706</v>
      </c>
      <c r="U431" s="201">
        <v>2153</v>
      </c>
      <c r="V431" s="132">
        <v>0.45750106247343819</v>
      </c>
      <c r="W431">
        <v>4919</v>
      </c>
      <c r="X431">
        <v>1965</v>
      </c>
      <c r="Y431">
        <v>0.39947143728400081</v>
      </c>
    </row>
    <row r="432" spans="1:25" x14ac:dyDescent="0.25">
      <c r="A432" s="38">
        <f>+COUNTIF($B$1:B432,ESTADISTICAS!B$9)</f>
        <v>25</v>
      </c>
      <c r="B432">
        <v>23</v>
      </c>
      <c r="C432" s="130">
        <v>23068</v>
      </c>
      <c r="D432" t="s">
        <v>2424</v>
      </c>
      <c r="E432" s="201">
        <v>431</v>
      </c>
      <c r="F432" s="201">
        <v>54</v>
      </c>
      <c r="G432" s="132">
        <v>0.12529002320185614</v>
      </c>
      <c r="H432" s="201">
        <v>422</v>
      </c>
      <c r="I432" s="201">
        <v>49</v>
      </c>
      <c r="J432" s="132">
        <v>0.11611374407582939</v>
      </c>
      <c r="K432" s="201">
        <v>426</v>
      </c>
      <c r="L432" s="201">
        <v>68</v>
      </c>
      <c r="M432" s="132">
        <v>0.15962441314553991</v>
      </c>
      <c r="N432" s="201">
        <v>437</v>
      </c>
      <c r="O432" s="201">
        <v>69</v>
      </c>
      <c r="P432" s="132">
        <v>0.15789473684210525</v>
      </c>
      <c r="Q432" s="201">
        <v>455</v>
      </c>
      <c r="R432" s="201">
        <v>66</v>
      </c>
      <c r="S432" s="132">
        <v>0.14505494505494507</v>
      </c>
      <c r="T432" s="201">
        <v>450</v>
      </c>
      <c r="U432" s="201">
        <v>55</v>
      </c>
      <c r="V432" s="132">
        <v>0.12222222222222222</v>
      </c>
      <c r="W432">
        <v>448</v>
      </c>
      <c r="X432">
        <v>66</v>
      </c>
      <c r="Y432">
        <v>0.14732142857142858</v>
      </c>
    </row>
    <row r="433" spans="1:25" x14ac:dyDescent="0.25">
      <c r="A433" s="38">
        <f>+COUNTIF($B$1:B433,ESTADISTICAS!B$9)</f>
        <v>25</v>
      </c>
      <c r="B433">
        <v>23</v>
      </c>
      <c r="C433" s="130">
        <v>23079</v>
      </c>
      <c r="D433" t="s">
        <v>1414</v>
      </c>
      <c r="E433" s="201">
        <v>199</v>
      </c>
      <c r="F433" s="201">
        <v>33</v>
      </c>
      <c r="G433" s="132">
        <v>0.16582914572864321</v>
      </c>
      <c r="H433" s="201">
        <v>187</v>
      </c>
      <c r="I433" s="201">
        <v>35</v>
      </c>
      <c r="J433" s="132">
        <v>0.18716577540106952</v>
      </c>
      <c r="K433" s="201">
        <v>202</v>
      </c>
      <c r="L433" s="201">
        <v>35</v>
      </c>
      <c r="M433" s="132">
        <v>0.17326732673267325</v>
      </c>
      <c r="N433" s="201">
        <v>186</v>
      </c>
      <c r="O433" s="201">
        <v>33</v>
      </c>
      <c r="P433" s="132">
        <v>0.17741935483870969</v>
      </c>
      <c r="Q433" s="201">
        <v>211</v>
      </c>
      <c r="R433" s="201">
        <v>23</v>
      </c>
      <c r="S433" s="132">
        <v>0.10900473933649289</v>
      </c>
      <c r="T433" s="201">
        <v>230</v>
      </c>
      <c r="U433" s="201">
        <v>37</v>
      </c>
      <c r="V433" s="132">
        <v>0.16086956521739129</v>
      </c>
      <c r="W433">
        <v>212</v>
      </c>
      <c r="X433">
        <v>34</v>
      </c>
      <c r="Y433">
        <v>0.16037735849056603</v>
      </c>
    </row>
    <row r="434" spans="1:25" x14ac:dyDescent="0.25">
      <c r="A434" s="38">
        <f>+COUNTIF($B$1:B434,ESTADISTICAS!B$9)</f>
        <v>25</v>
      </c>
      <c r="B434">
        <v>23</v>
      </c>
      <c r="C434" s="130">
        <v>23090</v>
      </c>
      <c r="D434" t="s">
        <v>1623</v>
      </c>
      <c r="E434" s="201">
        <v>149</v>
      </c>
      <c r="F434" s="201">
        <v>15</v>
      </c>
      <c r="G434" s="132">
        <v>0.10067114093959731</v>
      </c>
      <c r="H434" s="201">
        <v>178</v>
      </c>
      <c r="I434" s="201">
        <v>43</v>
      </c>
      <c r="J434" s="132">
        <v>0.24157303370786518</v>
      </c>
      <c r="K434" s="201">
        <v>203</v>
      </c>
      <c r="L434" s="201">
        <v>31</v>
      </c>
      <c r="M434" s="132">
        <v>0.15270935960591134</v>
      </c>
      <c r="N434" s="201">
        <v>225</v>
      </c>
      <c r="O434" s="201">
        <v>35</v>
      </c>
      <c r="P434" s="132">
        <v>0.15555555555555556</v>
      </c>
      <c r="Q434" s="201">
        <v>143</v>
      </c>
      <c r="R434" s="201">
        <v>23</v>
      </c>
      <c r="S434" s="132">
        <v>0.16083916083916083</v>
      </c>
      <c r="T434" s="201">
        <v>234</v>
      </c>
      <c r="U434" s="201">
        <v>17</v>
      </c>
      <c r="V434" s="132">
        <v>7.2649572649572655E-2</v>
      </c>
      <c r="W434">
        <v>165</v>
      </c>
      <c r="X434">
        <v>31</v>
      </c>
      <c r="Y434">
        <v>0.18787878787878787</v>
      </c>
    </row>
    <row r="435" spans="1:25" x14ac:dyDescent="0.25">
      <c r="A435" s="38">
        <f>+COUNTIF($B$1:B435,ESTADISTICAS!B$9)</f>
        <v>25</v>
      </c>
      <c r="B435">
        <v>23</v>
      </c>
      <c r="C435" s="130">
        <v>23162</v>
      </c>
      <c r="D435" t="s">
        <v>1624</v>
      </c>
      <c r="E435" s="201">
        <v>1167</v>
      </c>
      <c r="F435" s="201">
        <v>349</v>
      </c>
      <c r="G435" s="132">
        <v>0.29905741216795201</v>
      </c>
      <c r="H435" s="201">
        <v>1139</v>
      </c>
      <c r="I435" s="201">
        <v>391</v>
      </c>
      <c r="J435" s="132">
        <v>0.34328358208955223</v>
      </c>
      <c r="K435" s="201">
        <v>1103</v>
      </c>
      <c r="L435" s="201">
        <v>456</v>
      </c>
      <c r="M435" s="132">
        <v>0.41341795104261109</v>
      </c>
      <c r="N435" s="201">
        <v>1168</v>
      </c>
      <c r="O435" s="201">
        <v>475</v>
      </c>
      <c r="P435" s="132">
        <v>0.40667808219178081</v>
      </c>
      <c r="Q435" s="201">
        <v>1105</v>
      </c>
      <c r="R435" s="201">
        <v>364</v>
      </c>
      <c r="S435" s="132">
        <v>0.32941176470588235</v>
      </c>
      <c r="T435" s="201">
        <v>1102</v>
      </c>
      <c r="U435" s="201">
        <v>401</v>
      </c>
      <c r="V435" s="132">
        <v>0.36388384754990927</v>
      </c>
      <c r="W435">
        <v>1170</v>
      </c>
      <c r="X435">
        <v>385</v>
      </c>
      <c r="Y435">
        <v>0.32905982905982906</v>
      </c>
    </row>
    <row r="436" spans="1:25" x14ac:dyDescent="0.25">
      <c r="A436" s="38">
        <f>+COUNTIF($B$1:B436,ESTADISTICAS!B$9)</f>
        <v>25</v>
      </c>
      <c r="B436">
        <v>23</v>
      </c>
      <c r="C436" s="130">
        <v>23168</v>
      </c>
      <c r="D436" t="s">
        <v>2425</v>
      </c>
      <c r="E436" s="201">
        <v>179</v>
      </c>
      <c r="F436" s="201">
        <v>20</v>
      </c>
      <c r="G436" s="132">
        <v>0.11173184357541899</v>
      </c>
      <c r="H436" s="201">
        <v>192</v>
      </c>
      <c r="I436" s="201">
        <v>23</v>
      </c>
      <c r="J436" s="132">
        <v>0.11979166666666667</v>
      </c>
      <c r="K436" s="201">
        <v>166</v>
      </c>
      <c r="L436" s="201">
        <v>45</v>
      </c>
      <c r="M436" s="132">
        <v>0.27108433734939757</v>
      </c>
      <c r="N436" s="201">
        <v>156</v>
      </c>
      <c r="O436" s="201">
        <v>43</v>
      </c>
      <c r="P436" s="132">
        <v>0.27564102564102566</v>
      </c>
      <c r="Q436" s="201">
        <v>185</v>
      </c>
      <c r="R436" s="201">
        <v>45</v>
      </c>
      <c r="S436" s="132">
        <v>0.24324324324324326</v>
      </c>
      <c r="T436" s="201">
        <v>191</v>
      </c>
      <c r="U436" s="201">
        <v>53</v>
      </c>
      <c r="V436" s="132">
        <v>0.27748691099476441</v>
      </c>
      <c r="W436">
        <v>184</v>
      </c>
      <c r="X436">
        <v>38</v>
      </c>
      <c r="Y436">
        <v>0.20652173913043478</v>
      </c>
    </row>
    <row r="437" spans="1:25" x14ac:dyDescent="0.25">
      <c r="A437" s="38">
        <f>+COUNTIF($B$1:B437,ESTADISTICAS!B$9)</f>
        <v>25</v>
      </c>
      <c r="B437">
        <v>23</v>
      </c>
      <c r="C437" s="130">
        <v>23182</v>
      </c>
      <c r="D437" t="s">
        <v>1625</v>
      </c>
      <c r="E437" s="201">
        <v>602</v>
      </c>
      <c r="F437" s="201">
        <v>136</v>
      </c>
      <c r="G437" s="132">
        <v>0.22591362126245848</v>
      </c>
      <c r="H437" s="201">
        <v>549</v>
      </c>
      <c r="I437" s="201">
        <v>123</v>
      </c>
      <c r="J437" s="132">
        <v>0.22404371584699453</v>
      </c>
      <c r="K437" s="201">
        <v>481</v>
      </c>
      <c r="L437" s="201">
        <v>119</v>
      </c>
      <c r="M437" s="132">
        <v>0.24740124740124741</v>
      </c>
      <c r="N437" s="201">
        <v>449</v>
      </c>
      <c r="O437" s="201">
        <v>138</v>
      </c>
      <c r="P437" s="132">
        <v>0.30734966592427615</v>
      </c>
      <c r="Q437" s="201">
        <v>485</v>
      </c>
      <c r="R437" s="201">
        <v>130</v>
      </c>
      <c r="S437" s="132">
        <v>0.26804123711340205</v>
      </c>
      <c r="T437" s="201">
        <v>520</v>
      </c>
      <c r="U437" s="201">
        <v>145</v>
      </c>
      <c r="V437" s="132">
        <v>0.27884615384615385</v>
      </c>
      <c r="W437">
        <v>459</v>
      </c>
      <c r="X437">
        <v>140</v>
      </c>
      <c r="Y437">
        <v>0.30501089324618735</v>
      </c>
    </row>
    <row r="438" spans="1:25" x14ac:dyDescent="0.25">
      <c r="A438" s="38">
        <f>+COUNTIF($B$1:B438,ESTADISTICAS!B$9)</f>
        <v>25</v>
      </c>
      <c r="B438">
        <v>23</v>
      </c>
      <c r="C438" s="130">
        <v>23189</v>
      </c>
      <c r="D438" t="s">
        <v>1626</v>
      </c>
      <c r="E438" s="201">
        <v>573</v>
      </c>
      <c r="F438" s="201">
        <v>124</v>
      </c>
      <c r="G438" s="132">
        <v>0.21640488656195461</v>
      </c>
      <c r="H438" s="201">
        <v>540</v>
      </c>
      <c r="I438" s="201">
        <v>139</v>
      </c>
      <c r="J438" s="132">
        <v>0.25740740740740742</v>
      </c>
      <c r="K438" s="201">
        <v>649</v>
      </c>
      <c r="L438" s="201">
        <v>166</v>
      </c>
      <c r="M438" s="132">
        <v>0.25577812018489987</v>
      </c>
      <c r="N438" s="201">
        <v>668</v>
      </c>
      <c r="O438" s="201">
        <v>157</v>
      </c>
      <c r="P438" s="132">
        <v>0.23502994011976047</v>
      </c>
      <c r="Q438" s="201">
        <v>643</v>
      </c>
      <c r="R438" s="201">
        <v>162</v>
      </c>
      <c r="S438" s="132">
        <v>0.25194401244167963</v>
      </c>
      <c r="T438" s="201">
        <v>634</v>
      </c>
      <c r="U438" s="201">
        <v>173</v>
      </c>
      <c r="V438" s="132">
        <v>0.27287066246056785</v>
      </c>
      <c r="W438">
        <v>659</v>
      </c>
      <c r="X438">
        <v>155</v>
      </c>
      <c r="Y438">
        <v>0.23520485584218512</v>
      </c>
    </row>
    <row r="439" spans="1:25" x14ac:dyDescent="0.25">
      <c r="A439" s="38">
        <f>+COUNTIF($B$1:B439,ESTADISTICAS!B$9)</f>
        <v>25</v>
      </c>
      <c r="B439">
        <v>23</v>
      </c>
      <c r="C439" s="130">
        <v>23300</v>
      </c>
      <c r="D439" t="s">
        <v>1627</v>
      </c>
      <c r="E439" s="201">
        <v>196</v>
      </c>
      <c r="F439" s="201">
        <v>26</v>
      </c>
      <c r="G439" s="132">
        <v>0.1326530612244898</v>
      </c>
      <c r="H439" s="201">
        <v>173</v>
      </c>
      <c r="I439" s="201">
        <v>28</v>
      </c>
      <c r="J439" s="132">
        <v>0.16184971098265896</v>
      </c>
      <c r="K439" s="201">
        <v>177</v>
      </c>
      <c r="L439" s="201">
        <v>39</v>
      </c>
      <c r="M439" s="132">
        <v>0.22033898305084745</v>
      </c>
      <c r="N439" s="201">
        <v>186</v>
      </c>
      <c r="O439" s="201">
        <v>35</v>
      </c>
      <c r="P439" s="132">
        <v>0.18817204301075269</v>
      </c>
      <c r="Q439" s="201">
        <v>171</v>
      </c>
      <c r="R439" s="201">
        <v>30</v>
      </c>
      <c r="S439" s="132">
        <v>0.17543859649122806</v>
      </c>
      <c r="T439" s="201">
        <v>144</v>
      </c>
      <c r="U439" s="201">
        <v>17</v>
      </c>
      <c r="V439" s="132">
        <v>0.11805555555555555</v>
      </c>
      <c r="W439">
        <v>179</v>
      </c>
      <c r="X439">
        <v>35</v>
      </c>
      <c r="Y439">
        <v>0.19553072625698323</v>
      </c>
    </row>
    <row r="440" spans="1:25" x14ac:dyDescent="0.25">
      <c r="A440" s="38">
        <f>+COUNTIF($B$1:B440,ESTADISTICAS!B$9)</f>
        <v>25</v>
      </c>
      <c r="B440">
        <v>23</v>
      </c>
      <c r="C440" s="130">
        <v>23350</v>
      </c>
      <c r="D440" t="s">
        <v>1628</v>
      </c>
      <c r="E440" s="201">
        <v>119</v>
      </c>
      <c r="F440" s="201">
        <v>18</v>
      </c>
      <c r="G440" s="132">
        <v>0.15126050420168066</v>
      </c>
      <c r="H440" s="201">
        <v>134</v>
      </c>
      <c r="I440" s="201">
        <v>32</v>
      </c>
      <c r="J440" s="132">
        <v>0.23880597014925373</v>
      </c>
      <c r="K440" s="201">
        <v>130</v>
      </c>
      <c r="L440" s="201">
        <v>15</v>
      </c>
      <c r="M440" s="132">
        <v>0.11538461538461539</v>
      </c>
      <c r="N440" s="201">
        <v>142</v>
      </c>
      <c r="O440" s="201">
        <v>27</v>
      </c>
      <c r="P440" s="132">
        <v>0.19014084507042253</v>
      </c>
      <c r="Q440" s="201">
        <v>124</v>
      </c>
      <c r="R440" s="201">
        <v>19</v>
      </c>
      <c r="S440" s="132">
        <v>0.15322580645161291</v>
      </c>
      <c r="T440" s="201">
        <v>130</v>
      </c>
      <c r="U440" s="201">
        <v>38</v>
      </c>
      <c r="V440" s="132">
        <v>0.29230769230769232</v>
      </c>
      <c r="W440">
        <v>121</v>
      </c>
      <c r="X440">
        <v>36</v>
      </c>
      <c r="Y440">
        <v>0.2975206611570248</v>
      </c>
    </row>
    <row r="441" spans="1:25" x14ac:dyDescent="0.25">
      <c r="A441" s="38">
        <f>+COUNTIF($B$1:B441,ESTADISTICAS!B$9)</f>
        <v>25</v>
      </c>
      <c r="B441">
        <v>23</v>
      </c>
      <c r="C441" s="130">
        <v>23417</v>
      </c>
      <c r="D441" t="s">
        <v>2426</v>
      </c>
      <c r="E441" s="201">
        <v>1586</v>
      </c>
      <c r="F441" s="201">
        <v>254</v>
      </c>
      <c r="G441" s="132">
        <v>0.16015132408575031</v>
      </c>
      <c r="H441" s="201">
        <v>1497</v>
      </c>
      <c r="I441" s="201">
        <v>291</v>
      </c>
      <c r="J441" s="132">
        <v>0.19438877755511022</v>
      </c>
      <c r="K441" s="201">
        <v>1680</v>
      </c>
      <c r="L441" s="201">
        <v>414</v>
      </c>
      <c r="M441" s="132">
        <v>0.24642857142857144</v>
      </c>
      <c r="N441" s="201">
        <v>1656</v>
      </c>
      <c r="O441" s="201">
        <v>352</v>
      </c>
      <c r="P441" s="132">
        <v>0.21256038647342995</v>
      </c>
      <c r="Q441" s="201">
        <v>1474</v>
      </c>
      <c r="R441" s="201">
        <v>350</v>
      </c>
      <c r="S441" s="132">
        <v>0.23744911804613297</v>
      </c>
      <c r="T441" s="201">
        <v>1616</v>
      </c>
      <c r="U441" s="201">
        <v>351</v>
      </c>
      <c r="V441" s="132">
        <v>0.2172029702970297</v>
      </c>
      <c r="W441">
        <v>1690</v>
      </c>
      <c r="X441">
        <v>423</v>
      </c>
      <c r="Y441">
        <v>0.25029585798816567</v>
      </c>
    </row>
    <row r="442" spans="1:25" x14ac:dyDescent="0.25">
      <c r="A442" s="38">
        <f>+COUNTIF($B$1:B442,ESTADISTICAS!B$9)</f>
        <v>25</v>
      </c>
      <c r="B442">
        <v>23</v>
      </c>
      <c r="C442" s="130">
        <v>23419</v>
      </c>
      <c r="D442" t="s">
        <v>1629</v>
      </c>
      <c r="E442" s="201">
        <v>196</v>
      </c>
      <c r="F442" s="201">
        <v>8</v>
      </c>
      <c r="G442" s="132">
        <v>4.0816326530612242E-2</v>
      </c>
      <c r="H442" s="201">
        <v>163</v>
      </c>
      <c r="I442" s="201">
        <v>9</v>
      </c>
      <c r="J442" s="132">
        <v>5.5214723926380369E-2</v>
      </c>
      <c r="K442" s="201">
        <v>175</v>
      </c>
      <c r="L442" s="201">
        <v>27</v>
      </c>
      <c r="M442" s="132">
        <v>0.15428571428571428</v>
      </c>
      <c r="N442" s="201">
        <v>176</v>
      </c>
      <c r="O442" s="201">
        <v>20</v>
      </c>
      <c r="P442" s="132">
        <v>0.11363636363636363</v>
      </c>
      <c r="Q442" s="201">
        <v>172</v>
      </c>
      <c r="R442" s="201">
        <v>26</v>
      </c>
      <c r="S442" s="132">
        <v>0.15116279069767441</v>
      </c>
      <c r="T442" s="201">
        <v>200</v>
      </c>
      <c r="U442" s="201">
        <v>25</v>
      </c>
      <c r="V442" s="132">
        <v>0.125</v>
      </c>
      <c r="W442">
        <v>233</v>
      </c>
      <c r="X442">
        <v>24</v>
      </c>
      <c r="Y442">
        <v>0.10300429184549356</v>
      </c>
    </row>
    <row r="443" spans="1:25" x14ac:dyDescent="0.25">
      <c r="A443" s="38">
        <f>+COUNTIF($B$1:B443,ESTADISTICAS!B$9)</f>
        <v>25</v>
      </c>
      <c r="B443">
        <v>23</v>
      </c>
      <c r="C443" s="130">
        <v>23464</v>
      </c>
      <c r="D443" t="s">
        <v>1630</v>
      </c>
      <c r="E443" s="201">
        <v>208</v>
      </c>
      <c r="F443" s="201">
        <v>27</v>
      </c>
      <c r="G443" s="132">
        <v>0.12980769230769232</v>
      </c>
      <c r="H443" s="201">
        <v>228</v>
      </c>
      <c r="I443" s="201">
        <v>42</v>
      </c>
      <c r="J443" s="132">
        <v>0.18421052631578946</v>
      </c>
      <c r="K443" s="201">
        <v>200</v>
      </c>
      <c r="L443" s="201">
        <v>40</v>
      </c>
      <c r="M443" s="132">
        <v>0.2</v>
      </c>
      <c r="N443" s="201">
        <v>209</v>
      </c>
      <c r="O443" s="201">
        <v>38</v>
      </c>
      <c r="P443" s="132">
        <v>0.18181818181818182</v>
      </c>
      <c r="Q443" s="201">
        <v>202</v>
      </c>
      <c r="R443" s="201">
        <v>31</v>
      </c>
      <c r="S443" s="132">
        <v>0.15346534653465346</v>
      </c>
      <c r="T443" s="201">
        <v>214</v>
      </c>
      <c r="U443" s="201">
        <v>43</v>
      </c>
      <c r="V443" s="132">
        <v>0.20093457943925233</v>
      </c>
      <c r="W443">
        <v>172</v>
      </c>
      <c r="X443">
        <v>35</v>
      </c>
      <c r="Y443">
        <v>0.20348837209302326</v>
      </c>
    </row>
    <row r="444" spans="1:25" x14ac:dyDescent="0.25">
      <c r="A444" s="38">
        <f>+COUNTIF($B$1:B444,ESTADISTICAS!B$9)</f>
        <v>25</v>
      </c>
      <c r="B444">
        <v>23</v>
      </c>
      <c r="C444" s="130">
        <v>23466</v>
      </c>
      <c r="D444" t="s">
        <v>2427</v>
      </c>
      <c r="E444" s="201">
        <v>820</v>
      </c>
      <c r="F444" s="201">
        <v>237</v>
      </c>
      <c r="G444" s="132">
        <v>0.28902439024390242</v>
      </c>
      <c r="H444" s="201">
        <v>786</v>
      </c>
      <c r="I444" s="201">
        <v>257</v>
      </c>
      <c r="J444" s="132">
        <v>0.32697201017811706</v>
      </c>
      <c r="K444" s="201">
        <v>884</v>
      </c>
      <c r="L444" s="201">
        <v>304</v>
      </c>
      <c r="M444" s="132">
        <v>0.34389140271493213</v>
      </c>
      <c r="N444" s="201">
        <v>927</v>
      </c>
      <c r="O444" s="201">
        <v>279</v>
      </c>
      <c r="P444" s="132">
        <v>0.30097087378640774</v>
      </c>
      <c r="Q444" s="201">
        <v>861</v>
      </c>
      <c r="R444" s="201">
        <v>227</v>
      </c>
      <c r="S444" s="132">
        <v>0.26364692218350755</v>
      </c>
      <c r="T444" s="201">
        <v>956</v>
      </c>
      <c r="U444" s="201">
        <v>374</v>
      </c>
      <c r="V444" s="132">
        <v>0.39121338912133891</v>
      </c>
      <c r="W444">
        <v>994</v>
      </c>
      <c r="X444">
        <v>342</v>
      </c>
      <c r="Y444">
        <v>0.34406438631790742</v>
      </c>
    </row>
    <row r="445" spans="1:25" x14ac:dyDescent="0.25">
      <c r="A445" s="38">
        <f>+COUNTIF($B$1:B445,ESTADISTICAS!B$9)</f>
        <v>25</v>
      </c>
      <c r="B445">
        <v>23</v>
      </c>
      <c r="C445" s="130">
        <v>23500</v>
      </c>
      <c r="D445" t="s">
        <v>1631</v>
      </c>
      <c r="E445" s="201">
        <v>281</v>
      </c>
      <c r="F445" s="201">
        <v>46</v>
      </c>
      <c r="G445" s="132">
        <v>0.16370106761565836</v>
      </c>
      <c r="H445" s="201">
        <v>298</v>
      </c>
      <c r="I445" s="201">
        <v>46</v>
      </c>
      <c r="J445" s="132">
        <v>0.15436241610738255</v>
      </c>
      <c r="K445" s="201">
        <v>264</v>
      </c>
      <c r="L445" s="201">
        <v>60</v>
      </c>
      <c r="M445" s="132">
        <v>0.22727272727272727</v>
      </c>
      <c r="N445" s="201">
        <v>350</v>
      </c>
      <c r="O445" s="201">
        <v>67</v>
      </c>
      <c r="P445" s="132">
        <v>0.19142857142857142</v>
      </c>
      <c r="Q445" s="201">
        <v>353</v>
      </c>
      <c r="R445" s="201">
        <v>78</v>
      </c>
      <c r="S445" s="132">
        <v>0.22096317280453256</v>
      </c>
      <c r="T445" s="201">
        <v>362</v>
      </c>
      <c r="U445" s="201">
        <v>63</v>
      </c>
      <c r="V445" s="132">
        <v>0.17403314917127072</v>
      </c>
      <c r="W445">
        <v>344</v>
      </c>
      <c r="X445">
        <v>71</v>
      </c>
      <c r="Y445">
        <v>0.20639534883720931</v>
      </c>
    </row>
    <row r="446" spans="1:25" x14ac:dyDescent="0.25">
      <c r="A446" s="38">
        <f>+COUNTIF($B$1:B446,ESTADISTICAS!B$9)</f>
        <v>25</v>
      </c>
      <c r="B446">
        <v>23</v>
      </c>
      <c r="C446" s="130">
        <v>23555</v>
      </c>
      <c r="D446" t="s">
        <v>1632</v>
      </c>
      <c r="E446" s="201">
        <v>844</v>
      </c>
      <c r="F446" s="201">
        <v>155</v>
      </c>
      <c r="G446" s="132">
        <v>0.18364928909952608</v>
      </c>
      <c r="H446" s="201">
        <v>817</v>
      </c>
      <c r="I446" s="201">
        <v>152</v>
      </c>
      <c r="J446" s="132">
        <v>0.18604651162790697</v>
      </c>
      <c r="K446" s="201">
        <v>841</v>
      </c>
      <c r="L446" s="201">
        <v>211</v>
      </c>
      <c r="M446" s="132">
        <v>0.25089179548156954</v>
      </c>
      <c r="N446" s="201">
        <v>913</v>
      </c>
      <c r="O446" s="201">
        <v>164</v>
      </c>
      <c r="P446" s="132">
        <v>0.1796276013143483</v>
      </c>
      <c r="Q446" s="201">
        <v>788</v>
      </c>
      <c r="R446" s="201">
        <v>162</v>
      </c>
      <c r="S446" s="132">
        <v>0.20558375634517767</v>
      </c>
      <c r="T446" s="201">
        <v>875</v>
      </c>
      <c r="U446" s="201">
        <v>197</v>
      </c>
      <c r="V446" s="132">
        <v>0.22514285714285714</v>
      </c>
      <c r="W446">
        <v>876</v>
      </c>
      <c r="X446">
        <v>171</v>
      </c>
      <c r="Y446">
        <v>0.1952054794520548</v>
      </c>
    </row>
    <row r="447" spans="1:25" x14ac:dyDescent="0.25">
      <c r="A447" s="38">
        <f>+COUNTIF($B$1:B447,ESTADISTICAS!B$9)</f>
        <v>25</v>
      </c>
      <c r="B447">
        <v>23</v>
      </c>
      <c r="C447" s="130">
        <v>23570</v>
      </c>
      <c r="D447" t="s">
        <v>1633</v>
      </c>
      <c r="E447" s="201">
        <v>336</v>
      </c>
      <c r="F447" s="201">
        <v>43</v>
      </c>
      <c r="G447" s="132">
        <v>0.12797619047619047</v>
      </c>
      <c r="H447" s="201">
        <v>322</v>
      </c>
      <c r="I447" s="201">
        <v>61</v>
      </c>
      <c r="J447" s="132">
        <v>0.18944099378881987</v>
      </c>
      <c r="K447" s="201">
        <v>367</v>
      </c>
      <c r="L447" s="201">
        <v>77</v>
      </c>
      <c r="M447" s="132">
        <v>0.2098092643051771</v>
      </c>
      <c r="N447" s="201">
        <v>323</v>
      </c>
      <c r="O447" s="201">
        <v>68</v>
      </c>
      <c r="P447" s="132">
        <v>0.21052631578947367</v>
      </c>
      <c r="Q447" s="201">
        <v>349</v>
      </c>
      <c r="R447" s="201">
        <v>61</v>
      </c>
      <c r="S447" s="132">
        <v>0.17478510028653296</v>
      </c>
      <c r="T447" s="201">
        <v>320</v>
      </c>
      <c r="U447" s="201">
        <v>47</v>
      </c>
      <c r="V447" s="132">
        <v>0.14687500000000001</v>
      </c>
      <c r="W447">
        <v>373</v>
      </c>
      <c r="X447">
        <v>61</v>
      </c>
      <c r="Y447">
        <v>0.16353887399463807</v>
      </c>
    </row>
    <row r="448" spans="1:25" x14ac:dyDescent="0.25">
      <c r="A448" s="38">
        <f>+COUNTIF($B$1:B448,ESTADISTICAS!B$9)</f>
        <v>25</v>
      </c>
      <c r="B448">
        <v>23</v>
      </c>
      <c r="C448" s="130">
        <v>23574</v>
      </c>
      <c r="D448" t="s">
        <v>1634</v>
      </c>
      <c r="E448" s="201">
        <v>187</v>
      </c>
      <c r="F448" s="201">
        <v>24</v>
      </c>
      <c r="G448" s="132">
        <v>0.12834224598930483</v>
      </c>
      <c r="H448" s="201">
        <v>231</v>
      </c>
      <c r="I448" s="201">
        <v>26</v>
      </c>
      <c r="J448" s="132">
        <v>0.11255411255411256</v>
      </c>
      <c r="K448" s="201">
        <v>236</v>
      </c>
      <c r="L448" s="201">
        <v>39</v>
      </c>
      <c r="M448" s="132">
        <v>0.1652542372881356</v>
      </c>
      <c r="N448" s="201">
        <v>220</v>
      </c>
      <c r="O448" s="201">
        <v>22</v>
      </c>
      <c r="P448" s="132">
        <v>0.1</v>
      </c>
      <c r="Q448" s="201">
        <v>272</v>
      </c>
      <c r="R448" s="201">
        <v>36</v>
      </c>
      <c r="S448" s="132">
        <v>0.13235294117647059</v>
      </c>
      <c r="T448" s="201">
        <v>240</v>
      </c>
      <c r="U448" s="201">
        <v>38</v>
      </c>
      <c r="V448" s="132">
        <v>0.15833333333333333</v>
      </c>
      <c r="W448">
        <v>255</v>
      </c>
      <c r="X448">
        <v>44</v>
      </c>
      <c r="Y448">
        <v>0.17254901960784313</v>
      </c>
    </row>
    <row r="449" spans="1:25" x14ac:dyDescent="0.25">
      <c r="A449" s="38">
        <f>+COUNTIF($B$1:B449,ESTADISTICAS!B$9)</f>
        <v>25</v>
      </c>
      <c r="B449">
        <v>23</v>
      </c>
      <c r="C449" s="130">
        <v>23580</v>
      </c>
      <c r="D449" t="s">
        <v>1635</v>
      </c>
      <c r="E449" s="201">
        <v>252</v>
      </c>
      <c r="F449" s="201">
        <v>43</v>
      </c>
      <c r="G449" s="132">
        <v>0.17063492063492064</v>
      </c>
      <c r="H449" s="201">
        <v>279</v>
      </c>
      <c r="I449" s="201">
        <v>51</v>
      </c>
      <c r="J449" s="132">
        <v>0.18279569892473119</v>
      </c>
      <c r="K449" s="201">
        <v>291</v>
      </c>
      <c r="L449" s="201">
        <v>76</v>
      </c>
      <c r="M449" s="132">
        <v>0.2611683848797251</v>
      </c>
      <c r="N449" s="201">
        <v>323</v>
      </c>
      <c r="O449" s="201">
        <v>61</v>
      </c>
      <c r="P449" s="132">
        <v>0.18885448916408668</v>
      </c>
      <c r="Q449" s="201">
        <v>319</v>
      </c>
      <c r="R449" s="201">
        <v>82</v>
      </c>
      <c r="S449" s="132">
        <v>0.25705329153605017</v>
      </c>
      <c r="T449" s="201">
        <v>384</v>
      </c>
      <c r="U449" s="201">
        <v>74</v>
      </c>
      <c r="V449" s="132">
        <v>0.19270833333333334</v>
      </c>
      <c r="W449">
        <v>370</v>
      </c>
      <c r="X449">
        <v>90</v>
      </c>
      <c r="Y449">
        <v>0.24324324324324326</v>
      </c>
    </row>
    <row r="450" spans="1:25" x14ac:dyDescent="0.25">
      <c r="A450" s="38">
        <f>+COUNTIF($B$1:B450,ESTADISTICAS!B$9)</f>
        <v>25</v>
      </c>
      <c r="B450">
        <v>23</v>
      </c>
      <c r="C450" s="130">
        <v>23586</v>
      </c>
      <c r="D450" t="s">
        <v>1636</v>
      </c>
      <c r="E450" s="201">
        <v>235</v>
      </c>
      <c r="F450" s="201">
        <v>22</v>
      </c>
      <c r="G450" s="132">
        <v>9.3617021276595741E-2</v>
      </c>
      <c r="H450" s="201">
        <v>220</v>
      </c>
      <c r="I450" s="201">
        <v>36</v>
      </c>
      <c r="J450" s="132">
        <v>0.16363636363636364</v>
      </c>
      <c r="K450" s="201">
        <v>212</v>
      </c>
      <c r="L450" s="201">
        <v>29</v>
      </c>
      <c r="M450" s="132">
        <v>0.13679245283018868</v>
      </c>
      <c r="N450" s="201">
        <v>235</v>
      </c>
      <c r="O450" s="201">
        <v>26</v>
      </c>
      <c r="P450" s="132">
        <v>0.11063829787234042</v>
      </c>
      <c r="Q450" s="201">
        <v>201</v>
      </c>
      <c r="R450" s="201">
        <v>30</v>
      </c>
      <c r="S450" s="132">
        <v>0.14925373134328357</v>
      </c>
      <c r="T450" s="201">
        <v>235</v>
      </c>
      <c r="U450" s="201">
        <v>29</v>
      </c>
      <c r="V450" s="132">
        <v>0.12340425531914893</v>
      </c>
      <c r="W450">
        <v>218</v>
      </c>
      <c r="X450">
        <v>36</v>
      </c>
      <c r="Y450">
        <v>0.16513761467889909</v>
      </c>
    </row>
    <row r="451" spans="1:25" x14ac:dyDescent="0.25">
      <c r="A451" s="38">
        <f>+COUNTIF($B$1:B451,ESTADISTICAS!B$9)</f>
        <v>25</v>
      </c>
      <c r="B451">
        <v>23</v>
      </c>
      <c r="C451" s="130">
        <v>23660</v>
      </c>
      <c r="D451" t="s">
        <v>1637</v>
      </c>
      <c r="E451" s="201">
        <v>1227</v>
      </c>
      <c r="F451" s="201">
        <v>258</v>
      </c>
      <c r="G451" s="132">
        <v>0.21026894865525672</v>
      </c>
      <c r="H451" s="201">
        <v>1118</v>
      </c>
      <c r="I451" s="201">
        <v>260</v>
      </c>
      <c r="J451" s="132">
        <v>0.23255813953488372</v>
      </c>
      <c r="K451" s="201">
        <v>1195</v>
      </c>
      <c r="L451" s="201">
        <v>358</v>
      </c>
      <c r="M451" s="132">
        <v>0.29958158995815898</v>
      </c>
      <c r="N451" s="201">
        <v>1189</v>
      </c>
      <c r="O451" s="201">
        <v>330</v>
      </c>
      <c r="P451" s="132">
        <v>0.27754415475189237</v>
      </c>
      <c r="Q451" s="201">
        <v>1139</v>
      </c>
      <c r="R451" s="201">
        <v>339</v>
      </c>
      <c r="S451" s="132">
        <v>0.29762949956101842</v>
      </c>
      <c r="T451" s="201">
        <v>1114</v>
      </c>
      <c r="U451" s="201">
        <v>307</v>
      </c>
      <c r="V451" s="132">
        <v>0.2755834829443447</v>
      </c>
      <c r="W451">
        <v>1175</v>
      </c>
      <c r="X451">
        <v>373</v>
      </c>
      <c r="Y451">
        <v>0.31744680851063828</v>
      </c>
    </row>
    <row r="452" spans="1:25" x14ac:dyDescent="0.25">
      <c r="A452" s="38">
        <f>+COUNTIF($B$1:B452,ESTADISTICAS!B$9)</f>
        <v>25</v>
      </c>
      <c r="B452">
        <v>23</v>
      </c>
      <c r="C452" s="130">
        <v>23670</v>
      </c>
      <c r="D452" t="s">
        <v>2428</v>
      </c>
      <c r="E452" s="201">
        <v>534</v>
      </c>
      <c r="F452" s="201">
        <v>54</v>
      </c>
      <c r="G452" s="132">
        <v>0.10112359550561797</v>
      </c>
      <c r="H452" s="201">
        <v>615</v>
      </c>
      <c r="I452" s="201">
        <v>56</v>
      </c>
      <c r="J452" s="132">
        <v>9.1056910569105698E-2</v>
      </c>
      <c r="K452" s="201">
        <v>595</v>
      </c>
      <c r="L452" s="201">
        <v>79</v>
      </c>
      <c r="M452" s="132">
        <v>0.13277310924369748</v>
      </c>
      <c r="N452" s="201">
        <v>656</v>
      </c>
      <c r="O452" s="201">
        <v>105</v>
      </c>
      <c r="P452" s="132">
        <v>0.1600609756097561</v>
      </c>
      <c r="Q452" s="201">
        <v>640</v>
      </c>
      <c r="R452" s="201">
        <v>73</v>
      </c>
      <c r="S452" s="132">
        <v>0.1140625</v>
      </c>
      <c r="T452" s="201">
        <v>637</v>
      </c>
      <c r="U452" s="201">
        <v>103</v>
      </c>
      <c r="V452" s="132">
        <v>0.16169544740973313</v>
      </c>
      <c r="W452">
        <v>637</v>
      </c>
      <c r="X452">
        <v>158</v>
      </c>
      <c r="Y452">
        <v>0.24803767660910517</v>
      </c>
    </row>
    <row r="453" spans="1:25" x14ac:dyDescent="0.25">
      <c r="A453" s="38">
        <f>+COUNTIF($B$1:B453,ESTADISTICAS!B$9)</f>
        <v>25</v>
      </c>
      <c r="B453">
        <v>23</v>
      </c>
      <c r="C453" s="130">
        <v>23672</v>
      </c>
      <c r="D453" t="s">
        <v>1638</v>
      </c>
      <c r="E453" s="201">
        <v>373</v>
      </c>
      <c r="F453" s="201">
        <v>44</v>
      </c>
      <c r="G453" s="132">
        <v>0.11796246648793565</v>
      </c>
      <c r="H453" s="201">
        <v>347</v>
      </c>
      <c r="I453" s="201">
        <v>51</v>
      </c>
      <c r="J453" s="132">
        <v>0.14697406340057637</v>
      </c>
      <c r="K453" s="201">
        <v>334</v>
      </c>
      <c r="L453" s="201">
        <v>46</v>
      </c>
      <c r="M453" s="132">
        <v>0.1377245508982036</v>
      </c>
      <c r="N453" s="201">
        <v>422</v>
      </c>
      <c r="O453" s="201">
        <v>68</v>
      </c>
      <c r="P453" s="132">
        <v>0.16113744075829384</v>
      </c>
      <c r="Q453" s="201">
        <v>293</v>
      </c>
      <c r="R453" s="201">
        <v>45</v>
      </c>
      <c r="S453" s="132">
        <v>0.15358361774744028</v>
      </c>
      <c r="T453" s="201">
        <v>337</v>
      </c>
      <c r="U453" s="201">
        <v>71</v>
      </c>
      <c r="V453" s="132">
        <v>0.21068249258160238</v>
      </c>
      <c r="W453">
        <v>328</v>
      </c>
      <c r="X453">
        <v>59</v>
      </c>
      <c r="Y453">
        <v>0.1798780487804878</v>
      </c>
    </row>
    <row r="454" spans="1:25" x14ac:dyDescent="0.25">
      <c r="A454" s="38">
        <f>+COUNTIF($B$1:B454,ESTADISTICAS!B$9)</f>
        <v>25</v>
      </c>
      <c r="B454">
        <v>23</v>
      </c>
      <c r="C454" s="130">
        <v>23675</v>
      </c>
      <c r="D454" t="s">
        <v>1639</v>
      </c>
      <c r="E454" s="201">
        <v>249</v>
      </c>
      <c r="F454" s="201">
        <v>55</v>
      </c>
      <c r="G454" s="132">
        <v>0.22088353413654618</v>
      </c>
      <c r="H454" s="201">
        <v>287</v>
      </c>
      <c r="I454" s="201">
        <v>58</v>
      </c>
      <c r="J454" s="132">
        <v>0.20209059233449478</v>
      </c>
      <c r="K454" s="201">
        <v>327</v>
      </c>
      <c r="L454" s="201">
        <v>76</v>
      </c>
      <c r="M454" s="132">
        <v>0.23241590214067279</v>
      </c>
      <c r="N454" s="201">
        <v>320</v>
      </c>
      <c r="O454" s="201">
        <v>79</v>
      </c>
      <c r="P454" s="132">
        <v>0.24687500000000001</v>
      </c>
      <c r="Q454" s="201">
        <v>297</v>
      </c>
      <c r="R454" s="201">
        <v>59</v>
      </c>
      <c r="S454" s="132">
        <v>0.19865319865319866</v>
      </c>
      <c r="T454" s="201">
        <v>337</v>
      </c>
      <c r="U454" s="201">
        <v>56</v>
      </c>
      <c r="V454" s="132">
        <v>0.16617210682492581</v>
      </c>
      <c r="W454">
        <v>314</v>
      </c>
      <c r="X454">
        <v>56</v>
      </c>
      <c r="Y454">
        <v>0.17834394904458598</v>
      </c>
    </row>
    <row r="455" spans="1:25" x14ac:dyDescent="0.25">
      <c r="A455" s="38">
        <f>+COUNTIF($B$1:B455,ESTADISTICAS!B$9)</f>
        <v>25</v>
      </c>
      <c r="B455">
        <v>23</v>
      </c>
      <c r="C455" s="130">
        <v>23678</v>
      </c>
      <c r="D455" t="s">
        <v>1317</v>
      </c>
      <c r="E455" s="201">
        <v>233</v>
      </c>
      <c r="F455" s="201">
        <v>25</v>
      </c>
      <c r="G455" s="132">
        <v>0.1072961373390558</v>
      </c>
      <c r="H455" s="201">
        <v>271</v>
      </c>
      <c r="I455" s="201">
        <v>48</v>
      </c>
      <c r="J455" s="132">
        <v>0.17712177121771217</v>
      </c>
      <c r="K455" s="201">
        <v>284</v>
      </c>
      <c r="L455" s="201">
        <v>59</v>
      </c>
      <c r="M455" s="132">
        <v>0.20774647887323944</v>
      </c>
      <c r="N455" s="201">
        <v>286</v>
      </c>
      <c r="O455" s="201">
        <v>38</v>
      </c>
      <c r="P455" s="132">
        <v>0.13286713286713286</v>
      </c>
      <c r="Q455" s="201">
        <v>265</v>
      </c>
      <c r="R455" s="201">
        <v>45</v>
      </c>
      <c r="S455" s="132">
        <v>0.16981132075471697</v>
      </c>
      <c r="T455" s="201">
        <v>295</v>
      </c>
      <c r="U455" s="201">
        <v>48</v>
      </c>
      <c r="V455" s="132">
        <v>0.16271186440677965</v>
      </c>
      <c r="W455">
        <v>316</v>
      </c>
      <c r="X455">
        <v>36</v>
      </c>
      <c r="Y455">
        <v>0.11392405063291139</v>
      </c>
    </row>
    <row r="456" spans="1:25" x14ac:dyDescent="0.25">
      <c r="A456" s="38">
        <f>+COUNTIF($B$1:B456,ESTADISTICAS!B$9)</f>
        <v>25</v>
      </c>
      <c r="B456">
        <v>23</v>
      </c>
      <c r="C456" s="130">
        <v>23682</v>
      </c>
      <c r="D456" t="s">
        <v>2429</v>
      </c>
      <c r="E456" s="201">
        <v>60</v>
      </c>
      <c r="F456" s="201">
        <v>5</v>
      </c>
      <c r="G456" s="132">
        <v>8.3333333333333329E-2</v>
      </c>
      <c r="H456" s="201">
        <v>86</v>
      </c>
      <c r="I456" s="201">
        <v>10</v>
      </c>
      <c r="J456" s="132">
        <v>0.11627906976744186</v>
      </c>
      <c r="K456" s="201">
        <v>80</v>
      </c>
      <c r="L456" s="201">
        <v>14</v>
      </c>
      <c r="M456" s="132">
        <v>0.17499999999999999</v>
      </c>
      <c r="N456" s="201">
        <v>88</v>
      </c>
      <c r="O456" s="201">
        <v>12</v>
      </c>
      <c r="P456" s="132">
        <v>0.13636363636363635</v>
      </c>
      <c r="Q456" s="201">
        <v>109</v>
      </c>
      <c r="R456" s="201">
        <v>13</v>
      </c>
      <c r="S456" s="132">
        <v>0.11926605504587157</v>
      </c>
      <c r="T456" s="201">
        <v>97</v>
      </c>
      <c r="U456" s="201">
        <v>14</v>
      </c>
      <c r="V456" s="132">
        <v>0.14432989690721648</v>
      </c>
      <c r="W456">
        <v>129</v>
      </c>
      <c r="X456">
        <v>17</v>
      </c>
      <c r="Y456">
        <v>0.13178294573643412</v>
      </c>
    </row>
    <row r="457" spans="1:25" x14ac:dyDescent="0.25">
      <c r="A457" s="38">
        <f>+COUNTIF($B$1:B457,ESTADISTICAS!B$9)</f>
        <v>25</v>
      </c>
      <c r="B457">
        <v>23</v>
      </c>
      <c r="C457" s="130">
        <v>23686</v>
      </c>
      <c r="D457" t="s">
        <v>2430</v>
      </c>
      <c r="E457" s="201">
        <v>549</v>
      </c>
      <c r="F457" s="201">
        <v>113</v>
      </c>
      <c r="G457" s="132">
        <v>0.2058287795992714</v>
      </c>
      <c r="H457" s="201">
        <v>513</v>
      </c>
      <c r="I457" s="201">
        <v>149</v>
      </c>
      <c r="J457" s="132">
        <v>0.29044834307992201</v>
      </c>
      <c r="K457" s="201">
        <v>500</v>
      </c>
      <c r="L457" s="201">
        <v>125</v>
      </c>
      <c r="M457" s="132">
        <v>0.25</v>
      </c>
      <c r="N457" s="201">
        <v>537</v>
      </c>
      <c r="O457" s="201">
        <v>151</v>
      </c>
      <c r="P457" s="132">
        <v>0.28119180633147112</v>
      </c>
      <c r="Q457" s="201">
        <v>459</v>
      </c>
      <c r="R457" s="201">
        <v>130</v>
      </c>
      <c r="S457" s="132">
        <v>0.28322440087145967</v>
      </c>
      <c r="T457" s="201">
        <v>463</v>
      </c>
      <c r="U457" s="201">
        <v>113</v>
      </c>
      <c r="V457" s="132">
        <v>0.24406047516198703</v>
      </c>
      <c r="W457">
        <v>483</v>
      </c>
      <c r="X457">
        <v>134</v>
      </c>
      <c r="Y457">
        <v>0.2774327122153209</v>
      </c>
    </row>
    <row r="458" spans="1:25" x14ac:dyDescent="0.25">
      <c r="A458" s="38">
        <f>+COUNTIF($B$1:B458,ESTADISTICAS!B$9)</f>
        <v>25</v>
      </c>
      <c r="B458">
        <v>23</v>
      </c>
      <c r="C458" s="130">
        <v>23807</v>
      </c>
      <c r="D458" t="s">
        <v>1640</v>
      </c>
      <c r="E458" s="201">
        <v>729</v>
      </c>
      <c r="F458" s="201">
        <v>138</v>
      </c>
      <c r="G458" s="132">
        <v>0.18930041152263374</v>
      </c>
      <c r="H458" s="201">
        <v>807</v>
      </c>
      <c r="I458" s="201">
        <v>171</v>
      </c>
      <c r="J458" s="132">
        <v>0.21189591078066913</v>
      </c>
      <c r="K458" s="201">
        <v>912</v>
      </c>
      <c r="L458" s="201">
        <v>190</v>
      </c>
      <c r="M458" s="132">
        <v>0.20833333333333334</v>
      </c>
      <c r="N458" s="201">
        <v>977</v>
      </c>
      <c r="O458" s="201">
        <v>222</v>
      </c>
      <c r="P458" s="132">
        <v>0.22722620266120777</v>
      </c>
      <c r="Q458" s="201">
        <v>827</v>
      </c>
      <c r="R458" s="201">
        <v>159</v>
      </c>
      <c r="S458" s="132">
        <v>0.19226118500604594</v>
      </c>
      <c r="T458" s="201">
        <v>865</v>
      </c>
      <c r="U458" s="201">
        <v>196</v>
      </c>
      <c r="V458" s="132">
        <v>0.22658959537572254</v>
      </c>
      <c r="W458">
        <v>990</v>
      </c>
      <c r="X458">
        <v>254</v>
      </c>
      <c r="Y458">
        <v>0.25656565656565655</v>
      </c>
    </row>
    <row r="459" spans="1:25" x14ac:dyDescent="0.25">
      <c r="A459" s="38">
        <f>+COUNTIF($B$1:B459,ESTADISTICAS!B$9)</f>
        <v>25</v>
      </c>
      <c r="B459">
        <v>23</v>
      </c>
      <c r="C459" s="130">
        <v>23815</v>
      </c>
      <c r="D459" t="s">
        <v>2431</v>
      </c>
      <c r="E459" s="201">
        <v>372</v>
      </c>
      <c r="F459" s="201">
        <v>27</v>
      </c>
      <c r="G459" s="132">
        <v>7.2580645161290328E-2</v>
      </c>
      <c r="H459" s="201">
        <v>380</v>
      </c>
      <c r="I459" s="201">
        <v>34</v>
      </c>
      <c r="J459" s="132">
        <v>8.9473684210526316E-2</v>
      </c>
      <c r="K459" s="201">
        <v>437</v>
      </c>
      <c r="L459" s="201">
        <v>50</v>
      </c>
      <c r="M459" s="132">
        <v>0.11441647597254005</v>
      </c>
      <c r="N459" s="201">
        <v>483</v>
      </c>
      <c r="O459" s="201">
        <v>71</v>
      </c>
      <c r="P459" s="132">
        <v>0.14699792960662525</v>
      </c>
      <c r="Q459" s="201">
        <v>452</v>
      </c>
      <c r="R459" s="201">
        <v>53</v>
      </c>
      <c r="S459" s="132">
        <v>0.11725663716814159</v>
      </c>
      <c r="T459" s="201">
        <v>485</v>
      </c>
      <c r="U459" s="201">
        <v>61</v>
      </c>
      <c r="V459" s="132">
        <v>0.12577319587628866</v>
      </c>
      <c r="W459">
        <v>515</v>
      </c>
      <c r="X459">
        <v>126</v>
      </c>
      <c r="Y459">
        <v>0.24466019417475729</v>
      </c>
    </row>
    <row r="460" spans="1:25" x14ac:dyDescent="0.25">
      <c r="A460" s="38">
        <f>+COUNTIF($B$1:B460,ESTADISTICAS!B$9)</f>
        <v>25</v>
      </c>
      <c r="B460">
        <v>23</v>
      </c>
      <c r="C460" s="130">
        <v>23855</v>
      </c>
      <c r="D460" t="s">
        <v>1641</v>
      </c>
      <c r="E460" s="201">
        <v>445</v>
      </c>
      <c r="F460" s="201">
        <v>100</v>
      </c>
      <c r="G460" s="132">
        <v>0.2247191011235955</v>
      </c>
      <c r="H460" s="201">
        <v>409</v>
      </c>
      <c r="I460" s="201">
        <v>72</v>
      </c>
      <c r="J460" s="132">
        <v>0.17603911980440098</v>
      </c>
      <c r="K460" s="201">
        <v>422</v>
      </c>
      <c r="L460" s="201">
        <v>91</v>
      </c>
      <c r="M460" s="132">
        <v>0.21563981042654029</v>
      </c>
      <c r="N460" s="201">
        <v>459</v>
      </c>
      <c r="O460" s="201">
        <v>83</v>
      </c>
      <c r="P460" s="132">
        <v>0.18082788671023964</v>
      </c>
      <c r="Q460" s="201">
        <v>429</v>
      </c>
      <c r="R460" s="201">
        <v>79</v>
      </c>
      <c r="S460" s="132">
        <v>0.18414918414918416</v>
      </c>
      <c r="T460" s="201">
        <v>443</v>
      </c>
      <c r="U460" s="201">
        <v>104</v>
      </c>
      <c r="V460" s="132">
        <v>0.23476297968397292</v>
      </c>
      <c r="W460">
        <v>493</v>
      </c>
      <c r="X460">
        <v>130</v>
      </c>
      <c r="Y460">
        <v>0.26369168356997974</v>
      </c>
    </row>
    <row r="461" spans="1:25" x14ac:dyDescent="0.25">
      <c r="A461" s="38">
        <f>+COUNTIF($B$1:B461,ESTADISTICAS!B$9)</f>
        <v>25</v>
      </c>
      <c r="B461">
        <v>25</v>
      </c>
      <c r="C461" s="130">
        <v>25001</v>
      </c>
      <c r="D461" t="s">
        <v>1642</v>
      </c>
      <c r="E461" s="201">
        <v>127</v>
      </c>
      <c r="F461" s="201">
        <v>50</v>
      </c>
      <c r="G461" s="132">
        <v>0.39370078740157483</v>
      </c>
      <c r="H461" s="201">
        <v>112</v>
      </c>
      <c r="I461" s="201">
        <v>44</v>
      </c>
      <c r="J461" s="132">
        <v>0.39285714285714285</v>
      </c>
      <c r="K461" s="201">
        <v>117</v>
      </c>
      <c r="L461" s="201">
        <v>45</v>
      </c>
      <c r="M461" s="132">
        <v>0.38461538461538464</v>
      </c>
      <c r="N461" s="201">
        <v>115</v>
      </c>
      <c r="O461" s="201">
        <v>51</v>
      </c>
      <c r="P461" s="132">
        <v>0.44347826086956521</v>
      </c>
      <c r="Q461" s="201">
        <v>100</v>
      </c>
      <c r="R461" s="201">
        <v>36</v>
      </c>
      <c r="S461" s="132">
        <v>0.36</v>
      </c>
      <c r="T461" s="201">
        <v>116</v>
      </c>
      <c r="U461" s="201">
        <v>32</v>
      </c>
      <c r="V461" s="132">
        <v>0.27586206896551724</v>
      </c>
      <c r="W461">
        <v>113</v>
      </c>
      <c r="X461">
        <v>49</v>
      </c>
      <c r="Y461">
        <v>0.4336283185840708</v>
      </c>
    </row>
    <row r="462" spans="1:25" x14ac:dyDescent="0.25">
      <c r="A462" s="38">
        <f>+COUNTIF($B$1:B462,ESTADISTICAS!B$9)</f>
        <v>25</v>
      </c>
      <c r="B462">
        <v>25</v>
      </c>
      <c r="C462" s="130">
        <v>25019</v>
      </c>
      <c r="D462" t="s">
        <v>1643</v>
      </c>
      <c r="E462" s="201">
        <v>54</v>
      </c>
      <c r="F462" s="201">
        <v>12</v>
      </c>
      <c r="G462" s="132">
        <v>0.22222222222222221</v>
      </c>
      <c r="H462" s="201">
        <v>63</v>
      </c>
      <c r="I462" s="201">
        <v>20</v>
      </c>
      <c r="J462" s="132">
        <v>0.31746031746031744</v>
      </c>
      <c r="K462" s="201">
        <v>46</v>
      </c>
      <c r="L462" s="201">
        <v>13</v>
      </c>
      <c r="M462" s="132">
        <v>0.28260869565217389</v>
      </c>
      <c r="N462" s="201">
        <v>61</v>
      </c>
      <c r="O462" s="201">
        <v>16</v>
      </c>
      <c r="P462" s="132">
        <v>0.26229508196721313</v>
      </c>
      <c r="Q462" s="201">
        <v>54</v>
      </c>
      <c r="R462" s="201">
        <v>14</v>
      </c>
      <c r="S462" s="132">
        <v>0.25925925925925924</v>
      </c>
      <c r="T462" s="201">
        <v>40</v>
      </c>
      <c r="U462" s="201">
        <v>17</v>
      </c>
      <c r="V462" s="132">
        <v>0.42499999999999999</v>
      </c>
      <c r="W462">
        <v>42</v>
      </c>
      <c r="X462">
        <v>17</v>
      </c>
      <c r="Y462">
        <v>0.40476190476190477</v>
      </c>
    </row>
    <row r="463" spans="1:25" x14ac:dyDescent="0.25">
      <c r="A463" s="38">
        <f>+COUNTIF($B$1:B463,ESTADISTICAS!B$9)</f>
        <v>25</v>
      </c>
      <c r="B463">
        <v>25</v>
      </c>
      <c r="C463" s="130">
        <v>25035</v>
      </c>
      <c r="D463" t="s">
        <v>1644</v>
      </c>
      <c r="E463" s="201">
        <v>137</v>
      </c>
      <c r="F463" s="201">
        <v>42</v>
      </c>
      <c r="G463" s="132">
        <v>0.30656934306569344</v>
      </c>
      <c r="H463" s="201">
        <v>136</v>
      </c>
      <c r="I463" s="201">
        <v>50</v>
      </c>
      <c r="J463" s="132">
        <v>0.36764705882352944</v>
      </c>
      <c r="K463" s="201">
        <v>120</v>
      </c>
      <c r="L463" s="201">
        <v>43</v>
      </c>
      <c r="M463" s="132">
        <v>0.35833333333333334</v>
      </c>
      <c r="N463" s="201">
        <v>120</v>
      </c>
      <c r="O463" s="201">
        <v>42</v>
      </c>
      <c r="P463" s="132">
        <v>0.35</v>
      </c>
      <c r="Q463" s="201">
        <v>119</v>
      </c>
      <c r="R463" s="201">
        <v>37</v>
      </c>
      <c r="S463" s="132">
        <v>0.31092436974789917</v>
      </c>
      <c r="T463" s="201">
        <v>122</v>
      </c>
      <c r="U463" s="201">
        <v>38</v>
      </c>
      <c r="V463" s="132">
        <v>0.31147540983606559</v>
      </c>
      <c r="W463">
        <v>109</v>
      </c>
      <c r="X463">
        <v>32</v>
      </c>
      <c r="Y463">
        <v>0.29357798165137616</v>
      </c>
    </row>
    <row r="464" spans="1:25" x14ac:dyDescent="0.25">
      <c r="A464" s="38">
        <f>+COUNTIF($B$1:B464,ESTADISTICAS!B$9)</f>
        <v>25</v>
      </c>
      <c r="B464">
        <v>25</v>
      </c>
      <c r="C464" s="130">
        <v>25040</v>
      </c>
      <c r="D464" t="s">
        <v>1645</v>
      </c>
      <c r="E464" s="201">
        <v>159</v>
      </c>
      <c r="F464" s="201">
        <v>52</v>
      </c>
      <c r="G464" s="132">
        <v>0.32704402515723269</v>
      </c>
      <c r="H464" s="201">
        <v>162</v>
      </c>
      <c r="I464" s="201">
        <v>60</v>
      </c>
      <c r="J464" s="132">
        <v>0.37037037037037035</v>
      </c>
      <c r="K464" s="201">
        <v>179</v>
      </c>
      <c r="L464" s="201">
        <v>67</v>
      </c>
      <c r="M464" s="132">
        <v>0.37430167597765363</v>
      </c>
      <c r="N464" s="201">
        <v>128</v>
      </c>
      <c r="O464" s="201">
        <v>35</v>
      </c>
      <c r="P464" s="132">
        <v>0.2734375</v>
      </c>
      <c r="Q464" s="201">
        <v>156</v>
      </c>
      <c r="R464" s="201">
        <v>42</v>
      </c>
      <c r="S464" s="132">
        <v>0.26923076923076922</v>
      </c>
      <c r="T464" s="201">
        <v>156</v>
      </c>
      <c r="U464" s="201">
        <v>46</v>
      </c>
      <c r="V464" s="132">
        <v>0.29487179487179488</v>
      </c>
      <c r="W464">
        <v>121</v>
      </c>
      <c r="X464">
        <v>41</v>
      </c>
      <c r="Y464">
        <v>0.33884297520661155</v>
      </c>
    </row>
    <row r="465" spans="1:25" x14ac:dyDescent="0.25">
      <c r="A465" s="38">
        <f>+COUNTIF($B$1:B465,ESTADISTICAS!B$9)</f>
        <v>25</v>
      </c>
      <c r="B465">
        <v>25</v>
      </c>
      <c r="C465" s="130">
        <v>25053</v>
      </c>
      <c r="D465" t="s">
        <v>1646</v>
      </c>
      <c r="E465" s="201">
        <v>125</v>
      </c>
      <c r="F465" s="201">
        <v>50</v>
      </c>
      <c r="G465" s="132">
        <v>0.4</v>
      </c>
      <c r="H465" s="201">
        <v>125</v>
      </c>
      <c r="I465" s="201">
        <v>61</v>
      </c>
      <c r="J465" s="132">
        <v>0.48799999999999999</v>
      </c>
      <c r="K465" s="201">
        <v>130</v>
      </c>
      <c r="L465" s="201">
        <v>50</v>
      </c>
      <c r="M465" s="132">
        <v>0.38461538461538464</v>
      </c>
      <c r="N465" s="201">
        <v>130</v>
      </c>
      <c r="O465" s="201">
        <v>47</v>
      </c>
      <c r="P465" s="132">
        <v>0.36153846153846153</v>
      </c>
      <c r="Q465" s="201">
        <v>128</v>
      </c>
      <c r="R465" s="201">
        <v>52</v>
      </c>
      <c r="S465" s="132">
        <v>0.40625</v>
      </c>
      <c r="T465" s="201">
        <v>95</v>
      </c>
      <c r="U465" s="201">
        <v>40</v>
      </c>
      <c r="V465" s="132">
        <v>0.42105263157894735</v>
      </c>
      <c r="W465">
        <v>113</v>
      </c>
      <c r="X465">
        <v>46</v>
      </c>
      <c r="Y465">
        <v>0.40707964601769914</v>
      </c>
    </row>
    <row r="466" spans="1:25" x14ac:dyDescent="0.25">
      <c r="A466" s="38">
        <f>+COUNTIF($B$1:B466,ESTADISTICAS!B$9)</f>
        <v>25</v>
      </c>
      <c r="B466">
        <v>25</v>
      </c>
      <c r="C466" s="130">
        <v>25086</v>
      </c>
      <c r="D466" t="s">
        <v>1647</v>
      </c>
      <c r="E466" s="201">
        <v>44</v>
      </c>
      <c r="F466" s="201">
        <v>6</v>
      </c>
      <c r="G466" s="132">
        <v>0.13636363636363635</v>
      </c>
      <c r="H466" s="201">
        <v>31</v>
      </c>
      <c r="I466" s="201">
        <v>10</v>
      </c>
      <c r="J466" s="132">
        <v>0.32258064516129031</v>
      </c>
      <c r="K466" s="201">
        <v>26</v>
      </c>
      <c r="L466" s="201">
        <v>9</v>
      </c>
      <c r="M466" s="132">
        <v>0.34615384615384615</v>
      </c>
      <c r="N466" s="201">
        <v>28</v>
      </c>
      <c r="O466" s="201">
        <v>9</v>
      </c>
      <c r="P466" s="132">
        <v>0.32142857142857145</v>
      </c>
      <c r="Q466" s="201">
        <v>23</v>
      </c>
      <c r="R466" s="201">
        <v>8</v>
      </c>
      <c r="S466" s="132">
        <v>0.34782608695652173</v>
      </c>
      <c r="T466" s="201">
        <v>22</v>
      </c>
      <c r="U466" s="201">
        <v>3</v>
      </c>
      <c r="V466" s="132">
        <v>0.13636363636363635</v>
      </c>
      <c r="W466">
        <v>21</v>
      </c>
      <c r="X466">
        <v>5</v>
      </c>
      <c r="Y466">
        <v>0.23809523809523808</v>
      </c>
    </row>
    <row r="467" spans="1:25" x14ac:dyDescent="0.25">
      <c r="A467" s="38">
        <f>+COUNTIF($B$1:B467,ESTADISTICAS!B$9)</f>
        <v>25</v>
      </c>
      <c r="B467">
        <v>25</v>
      </c>
      <c r="C467" s="130">
        <v>25095</v>
      </c>
      <c r="D467" t="s">
        <v>1648</v>
      </c>
      <c r="E467" s="201">
        <v>17</v>
      </c>
      <c r="F467" s="201">
        <v>7</v>
      </c>
      <c r="G467" s="132">
        <v>0.41176470588235292</v>
      </c>
      <c r="H467" s="201">
        <v>23</v>
      </c>
      <c r="I467" s="201">
        <v>4</v>
      </c>
      <c r="J467" s="132">
        <v>0.17391304347826086</v>
      </c>
      <c r="K467" s="201">
        <v>22</v>
      </c>
      <c r="L467" s="201">
        <v>7</v>
      </c>
      <c r="M467" s="132">
        <v>0.31818181818181818</v>
      </c>
      <c r="N467" s="201">
        <v>17</v>
      </c>
      <c r="O467" s="201">
        <v>9</v>
      </c>
      <c r="P467" s="132">
        <v>0.52941176470588236</v>
      </c>
      <c r="Q467" s="201">
        <v>18</v>
      </c>
      <c r="R467" s="201">
        <v>6</v>
      </c>
      <c r="S467" s="132">
        <v>0.33333333333333331</v>
      </c>
      <c r="T467" s="201">
        <v>21</v>
      </c>
      <c r="U467" s="201">
        <v>2</v>
      </c>
      <c r="V467" s="132">
        <v>9.5238095238095233E-2</v>
      </c>
      <c r="W467">
        <v>18</v>
      </c>
      <c r="X467">
        <v>8</v>
      </c>
      <c r="Y467">
        <v>0.44444444444444442</v>
      </c>
    </row>
    <row r="468" spans="1:25" x14ac:dyDescent="0.25">
      <c r="A468" s="38">
        <f>+COUNTIF($B$1:B468,ESTADISTICAS!B$9)</f>
        <v>25</v>
      </c>
      <c r="B468">
        <v>25</v>
      </c>
      <c r="C468" s="130">
        <v>25099</v>
      </c>
      <c r="D468" t="s">
        <v>1649</v>
      </c>
      <c r="E468" s="201">
        <v>65</v>
      </c>
      <c r="F468" s="201">
        <v>26</v>
      </c>
      <c r="G468" s="132">
        <v>0.4</v>
      </c>
      <c r="H468" s="201">
        <v>71</v>
      </c>
      <c r="I468" s="201">
        <v>40</v>
      </c>
      <c r="J468" s="132">
        <v>0.56338028169014087</v>
      </c>
      <c r="K468" s="201">
        <v>111</v>
      </c>
      <c r="L468" s="201">
        <v>74</v>
      </c>
      <c r="M468" s="132">
        <v>0.66666666666666663</v>
      </c>
      <c r="N468" s="201">
        <v>76</v>
      </c>
      <c r="O468" s="201">
        <v>33</v>
      </c>
      <c r="P468" s="132">
        <v>0.43421052631578949</v>
      </c>
      <c r="Q468" s="201">
        <v>87</v>
      </c>
      <c r="R468" s="201">
        <v>33</v>
      </c>
      <c r="S468" s="132">
        <v>0.37931034482758619</v>
      </c>
      <c r="T468" s="201">
        <v>92</v>
      </c>
      <c r="U468" s="201">
        <v>47</v>
      </c>
      <c r="V468" s="132">
        <v>0.51086956521739135</v>
      </c>
      <c r="W468">
        <v>72</v>
      </c>
      <c r="X468">
        <v>44</v>
      </c>
      <c r="Y468">
        <v>0.61111111111111116</v>
      </c>
    </row>
    <row r="469" spans="1:25" x14ac:dyDescent="0.25">
      <c r="A469" s="38">
        <f>+COUNTIF($B$1:B469,ESTADISTICAS!B$9)</f>
        <v>25</v>
      </c>
      <c r="B469">
        <v>25</v>
      </c>
      <c r="C469" s="130">
        <v>25120</v>
      </c>
      <c r="D469" t="s">
        <v>1650</v>
      </c>
      <c r="E469" s="201">
        <v>35</v>
      </c>
      <c r="F469" s="201">
        <v>7</v>
      </c>
      <c r="G469" s="132">
        <v>0.2</v>
      </c>
      <c r="H469" s="201">
        <v>50</v>
      </c>
      <c r="I469" s="201">
        <v>11</v>
      </c>
      <c r="J469" s="132">
        <v>0.22</v>
      </c>
      <c r="K469" s="201">
        <v>50</v>
      </c>
      <c r="L469" s="201">
        <v>11</v>
      </c>
      <c r="M469" s="132">
        <v>0.22</v>
      </c>
      <c r="N469" s="201">
        <v>44</v>
      </c>
      <c r="O469" s="201">
        <v>9</v>
      </c>
      <c r="P469" s="132">
        <v>0.20454545454545456</v>
      </c>
      <c r="Q469" s="201">
        <v>45</v>
      </c>
      <c r="R469" s="201">
        <v>12</v>
      </c>
      <c r="S469" s="132">
        <v>0.26666666666666666</v>
      </c>
      <c r="T469" s="201">
        <v>42</v>
      </c>
      <c r="U469" s="201">
        <v>9</v>
      </c>
      <c r="V469" s="132">
        <v>0.21428571428571427</v>
      </c>
      <c r="W469">
        <v>42</v>
      </c>
      <c r="X469">
        <v>10</v>
      </c>
      <c r="Y469">
        <v>0.23809523809523808</v>
      </c>
    </row>
    <row r="470" spans="1:25" x14ac:dyDescent="0.25">
      <c r="A470" s="38">
        <f>+COUNTIF($B$1:B470,ESTADISTICAS!B$9)</f>
        <v>25</v>
      </c>
      <c r="B470">
        <v>25</v>
      </c>
      <c r="C470" s="130">
        <v>25123</v>
      </c>
      <c r="D470" t="s">
        <v>1651</v>
      </c>
      <c r="E470" s="201">
        <v>83</v>
      </c>
      <c r="F470" s="201">
        <v>25</v>
      </c>
      <c r="G470" s="132">
        <v>0.30120481927710846</v>
      </c>
      <c r="H470" s="201">
        <v>89</v>
      </c>
      <c r="I470" s="201">
        <v>32</v>
      </c>
      <c r="J470" s="132">
        <v>0.3595505617977528</v>
      </c>
      <c r="K470" s="201">
        <v>90</v>
      </c>
      <c r="L470" s="201">
        <v>34</v>
      </c>
      <c r="M470" s="132">
        <v>0.37777777777777777</v>
      </c>
      <c r="N470" s="201">
        <v>80</v>
      </c>
      <c r="O470" s="201">
        <v>31</v>
      </c>
      <c r="P470" s="132">
        <v>0.38750000000000001</v>
      </c>
      <c r="Q470" s="201">
        <v>81</v>
      </c>
      <c r="R470" s="201">
        <v>22</v>
      </c>
      <c r="S470" s="132">
        <v>0.27160493827160492</v>
      </c>
      <c r="T470" s="201">
        <v>75</v>
      </c>
      <c r="U470" s="201">
        <v>19</v>
      </c>
      <c r="V470" s="132">
        <v>0.25333333333333335</v>
      </c>
      <c r="W470">
        <v>82</v>
      </c>
      <c r="X470">
        <v>27</v>
      </c>
      <c r="Y470">
        <v>0.32926829268292684</v>
      </c>
    </row>
    <row r="471" spans="1:25" x14ac:dyDescent="0.25">
      <c r="A471" s="38">
        <f>+COUNTIF($B$1:B471,ESTADISTICAS!B$9)</f>
        <v>25</v>
      </c>
      <c r="B471">
        <v>25</v>
      </c>
      <c r="C471" s="130">
        <v>25126</v>
      </c>
      <c r="D471" t="s">
        <v>1652</v>
      </c>
      <c r="E471" s="201">
        <v>679</v>
      </c>
      <c r="F471" s="201">
        <v>361</v>
      </c>
      <c r="G471" s="132">
        <v>0.53166421207658321</v>
      </c>
      <c r="H471" s="201">
        <v>803</v>
      </c>
      <c r="I471" s="201">
        <v>337</v>
      </c>
      <c r="J471" s="132">
        <v>0.41967621419676215</v>
      </c>
      <c r="K471" s="201">
        <v>804</v>
      </c>
      <c r="L471" s="201">
        <v>448</v>
      </c>
      <c r="M471" s="132">
        <v>0.55721393034825872</v>
      </c>
      <c r="N471" s="201">
        <v>836</v>
      </c>
      <c r="O471" s="201">
        <v>403</v>
      </c>
      <c r="P471" s="132">
        <v>0.48205741626794257</v>
      </c>
      <c r="Q471" s="201">
        <v>840</v>
      </c>
      <c r="R471" s="201">
        <v>347</v>
      </c>
      <c r="S471" s="132">
        <v>0.41309523809523807</v>
      </c>
      <c r="T471" s="201">
        <v>784</v>
      </c>
      <c r="U471" s="201">
        <v>402</v>
      </c>
      <c r="V471" s="132">
        <v>0.51275510204081631</v>
      </c>
      <c r="W471">
        <v>856</v>
      </c>
      <c r="X471">
        <v>436</v>
      </c>
      <c r="Y471">
        <v>0.50934579439252337</v>
      </c>
    </row>
    <row r="472" spans="1:25" x14ac:dyDescent="0.25">
      <c r="A472" s="38">
        <f>+COUNTIF($B$1:B472,ESTADISTICAS!B$9)</f>
        <v>25</v>
      </c>
      <c r="B472">
        <v>25</v>
      </c>
      <c r="C472" s="130">
        <v>25148</v>
      </c>
      <c r="D472" t="s">
        <v>1653</v>
      </c>
      <c r="E472" s="201">
        <v>91</v>
      </c>
      <c r="F472" s="201">
        <v>25</v>
      </c>
      <c r="G472" s="132">
        <v>0.27472527472527475</v>
      </c>
      <c r="H472" s="201">
        <v>112</v>
      </c>
      <c r="I472" s="201">
        <v>25</v>
      </c>
      <c r="J472" s="132">
        <v>0.22321428571428573</v>
      </c>
      <c r="K472" s="201">
        <v>112</v>
      </c>
      <c r="L472" s="201">
        <v>35</v>
      </c>
      <c r="M472" s="132">
        <v>0.3125</v>
      </c>
      <c r="N472" s="201">
        <v>111</v>
      </c>
      <c r="O472" s="201">
        <v>33</v>
      </c>
      <c r="P472" s="132">
        <v>0.29729729729729731</v>
      </c>
      <c r="Q472" s="201">
        <v>114</v>
      </c>
      <c r="R472" s="201">
        <v>26</v>
      </c>
      <c r="S472" s="132">
        <v>0.22807017543859648</v>
      </c>
      <c r="T472" s="201">
        <v>101</v>
      </c>
      <c r="U472" s="201">
        <v>22</v>
      </c>
      <c r="V472" s="132">
        <v>0.21782178217821782</v>
      </c>
      <c r="W472">
        <v>109</v>
      </c>
      <c r="X472">
        <v>42</v>
      </c>
      <c r="Y472">
        <v>0.38532110091743121</v>
      </c>
    </row>
    <row r="473" spans="1:25" x14ac:dyDescent="0.25">
      <c r="A473" s="38">
        <f>+COUNTIF($B$1:B473,ESTADISTICAS!B$9)</f>
        <v>25</v>
      </c>
      <c r="B473">
        <v>25</v>
      </c>
      <c r="C473" s="130">
        <v>25151</v>
      </c>
      <c r="D473" t="s">
        <v>1654</v>
      </c>
      <c r="E473" s="201">
        <v>241</v>
      </c>
      <c r="F473" s="201">
        <v>77</v>
      </c>
      <c r="G473" s="132">
        <v>0.31950207468879666</v>
      </c>
      <c r="H473" s="201">
        <v>248</v>
      </c>
      <c r="I473" s="201">
        <v>68</v>
      </c>
      <c r="J473" s="132">
        <v>0.27419354838709675</v>
      </c>
      <c r="K473" s="201">
        <v>214</v>
      </c>
      <c r="L473" s="201">
        <v>89</v>
      </c>
      <c r="M473" s="132">
        <v>0.41588785046728971</v>
      </c>
      <c r="N473" s="201">
        <v>194</v>
      </c>
      <c r="O473" s="201">
        <v>59</v>
      </c>
      <c r="P473" s="132">
        <v>0.30412371134020616</v>
      </c>
      <c r="Q473" s="201">
        <v>200</v>
      </c>
      <c r="R473" s="201">
        <v>64</v>
      </c>
      <c r="S473" s="132">
        <v>0.32</v>
      </c>
      <c r="T473" s="201">
        <v>178</v>
      </c>
      <c r="U473" s="201">
        <v>51</v>
      </c>
      <c r="V473" s="132">
        <v>0.28651685393258425</v>
      </c>
      <c r="W473">
        <v>166</v>
      </c>
      <c r="X473">
        <v>67</v>
      </c>
      <c r="Y473">
        <v>0.40361445783132532</v>
      </c>
    </row>
    <row r="474" spans="1:25" x14ac:dyDescent="0.25">
      <c r="A474" s="38">
        <f>+COUNTIF($B$1:B474,ESTADISTICAS!B$9)</f>
        <v>25</v>
      </c>
      <c r="B474">
        <v>25</v>
      </c>
      <c r="C474" s="130">
        <v>25154</v>
      </c>
      <c r="D474" t="s">
        <v>1655</v>
      </c>
      <c r="E474" s="201">
        <v>66</v>
      </c>
      <c r="F474" s="201">
        <v>33</v>
      </c>
      <c r="G474" s="132">
        <v>0.5</v>
      </c>
      <c r="H474" s="201">
        <v>75</v>
      </c>
      <c r="I474" s="201">
        <v>27</v>
      </c>
      <c r="J474" s="132">
        <v>0.36</v>
      </c>
      <c r="K474" s="201">
        <v>66</v>
      </c>
      <c r="L474" s="201">
        <v>32</v>
      </c>
      <c r="M474" s="132">
        <v>0.48484848484848486</v>
      </c>
      <c r="N474" s="201">
        <v>64</v>
      </c>
      <c r="O474" s="201">
        <v>19</v>
      </c>
      <c r="P474" s="132">
        <v>0.296875</v>
      </c>
      <c r="Q474" s="201">
        <v>56</v>
      </c>
      <c r="R474" s="201">
        <v>16</v>
      </c>
      <c r="S474" s="132">
        <v>0.2857142857142857</v>
      </c>
      <c r="T474" s="201">
        <v>86</v>
      </c>
      <c r="U474" s="201">
        <v>26</v>
      </c>
      <c r="V474" s="132">
        <v>0.30232558139534882</v>
      </c>
      <c r="W474">
        <v>60</v>
      </c>
      <c r="X474">
        <v>22</v>
      </c>
      <c r="Y474">
        <v>0.36666666666666664</v>
      </c>
    </row>
    <row r="475" spans="1:25" x14ac:dyDescent="0.25">
      <c r="A475" s="38">
        <f>+COUNTIF($B$1:B475,ESTADISTICAS!B$9)</f>
        <v>25</v>
      </c>
      <c r="B475">
        <v>25</v>
      </c>
      <c r="C475" s="130">
        <v>25168</v>
      </c>
      <c r="D475" t="s">
        <v>1656</v>
      </c>
      <c r="E475" s="201">
        <v>38</v>
      </c>
      <c r="F475" s="201">
        <v>7</v>
      </c>
      <c r="G475" s="132">
        <v>0.18421052631578946</v>
      </c>
      <c r="H475" s="201">
        <v>46</v>
      </c>
      <c r="I475" s="201">
        <v>4</v>
      </c>
      <c r="J475" s="132">
        <v>8.6956521739130432E-2</v>
      </c>
      <c r="K475" s="201">
        <v>25</v>
      </c>
      <c r="L475" s="201">
        <v>10</v>
      </c>
      <c r="M475" s="132">
        <v>0.4</v>
      </c>
      <c r="N475" s="201">
        <v>38</v>
      </c>
      <c r="O475" s="201">
        <v>7</v>
      </c>
      <c r="P475" s="132">
        <v>0.18421052631578946</v>
      </c>
      <c r="Q475" s="201">
        <v>33</v>
      </c>
      <c r="R475" s="201">
        <v>8</v>
      </c>
      <c r="S475" s="132">
        <v>0.24242424242424243</v>
      </c>
      <c r="T475" s="201">
        <v>26</v>
      </c>
      <c r="U475" s="201">
        <v>9</v>
      </c>
      <c r="V475" s="132">
        <v>0.34615384615384615</v>
      </c>
      <c r="W475">
        <v>26</v>
      </c>
      <c r="X475">
        <v>9</v>
      </c>
      <c r="Y475">
        <v>0.34615384615384615</v>
      </c>
    </row>
    <row r="476" spans="1:25" x14ac:dyDescent="0.25">
      <c r="A476" s="38">
        <f>+COUNTIF($B$1:B476,ESTADISTICAS!B$9)</f>
        <v>25</v>
      </c>
      <c r="B476">
        <v>25</v>
      </c>
      <c r="C476" s="130">
        <v>25175</v>
      </c>
      <c r="D476" t="s">
        <v>1657</v>
      </c>
      <c r="E476" s="201">
        <v>2068</v>
      </c>
      <c r="F476" s="201">
        <v>1073</v>
      </c>
      <c r="G476" s="132">
        <v>0.5188588007736944</v>
      </c>
      <c r="H476" s="201">
        <v>1992</v>
      </c>
      <c r="I476" s="201">
        <v>886</v>
      </c>
      <c r="J476" s="132">
        <v>0.44477911646586343</v>
      </c>
      <c r="K476" s="201">
        <v>1990</v>
      </c>
      <c r="L476" s="201">
        <v>1150</v>
      </c>
      <c r="M476" s="132">
        <v>0.57788944723618085</v>
      </c>
      <c r="N476" s="201">
        <v>1883</v>
      </c>
      <c r="O476" s="201">
        <v>977</v>
      </c>
      <c r="P476" s="132">
        <v>0.51885289431757831</v>
      </c>
      <c r="Q476" s="201">
        <v>1971</v>
      </c>
      <c r="R476" s="201">
        <v>981</v>
      </c>
      <c r="S476" s="132">
        <v>0.49771689497716892</v>
      </c>
      <c r="T476" s="201">
        <v>1935</v>
      </c>
      <c r="U476" s="201">
        <v>1081</v>
      </c>
      <c r="V476" s="132">
        <v>0.55865633074935406</v>
      </c>
      <c r="W476">
        <v>1919</v>
      </c>
      <c r="X476">
        <v>1123</v>
      </c>
      <c r="Y476">
        <v>0.5852006253256905</v>
      </c>
    </row>
    <row r="477" spans="1:25" x14ac:dyDescent="0.25">
      <c r="A477" s="38">
        <f>+COUNTIF($B$1:B477,ESTADISTICAS!B$9)</f>
        <v>25</v>
      </c>
      <c r="B477">
        <v>25</v>
      </c>
      <c r="C477" s="130">
        <v>25178</v>
      </c>
      <c r="D477" t="s">
        <v>1658</v>
      </c>
      <c r="E477" s="201">
        <v>95</v>
      </c>
      <c r="F477" s="201">
        <v>41</v>
      </c>
      <c r="G477" s="132">
        <v>0.43157894736842106</v>
      </c>
      <c r="H477" s="201">
        <v>85</v>
      </c>
      <c r="I477" s="201">
        <v>31</v>
      </c>
      <c r="J477" s="132">
        <v>0.36470588235294116</v>
      </c>
      <c r="K477" s="201">
        <v>100</v>
      </c>
      <c r="L477" s="201">
        <v>44</v>
      </c>
      <c r="M477" s="132">
        <v>0.44</v>
      </c>
      <c r="N477" s="201">
        <v>82</v>
      </c>
      <c r="O477" s="201">
        <v>24</v>
      </c>
      <c r="P477" s="132">
        <v>0.29268292682926828</v>
      </c>
      <c r="Q477" s="201">
        <v>63</v>
      </c>
      <c r="R477" s="201">
        <v>19</v>
      </c>
      <c r="S477" s="132">
        <v>0.30158730158730157</v>
      </c>
      <c r="T477" s="201">
        <v>93</v>
      </c>
      <c r="U477" s="201">
        <v>36</v>
      </c>
      <c r="V477" s="132">
        <v>0.38709677419354838</v>
      </c>
      <c r="W477">
        <v>55</v>
      </c>
      <c r="X477">
        <v>24</v>
      </c>
      <c r="Y477">
        <v>0.43636363636363634</v>
      </c>
    </row>
    <row r="478" spans="1:25" x14ac:dyDescent="0.25">
      <c r="A478" s="38">
        <f>+COUNTIF($B$1:B478,ESTADISTICAS!B$9)</f>
        <v>25</v>
      </c>
      <c r="B478">
        <v>25</v>
      </c>
      <c r="C478" s="130">
        <v>25181</v>
      </c>
      <c r="D478" t="s">
        <v>1659</v>
      </c>
      <c r="E478" s="201">
        <v>148</v>
      </c>
      <c r="F478" s="201">
        <v>59</v>
      </c>
      <c r="G478" s="132">
        <v>0.39864864864864863</v>
      </c>
      <c r="H478" s="201">
        <v>146</v>
      </c>
      <c r="I478" s="201">
        <v>55</v>
      </c>
      <c r="J478" s="132">
        <v>0.37671232876712329</v>
      </c>
      <c r="K478" s="201">
        <v>137</v>
      </c>
      <c r="L478" s="201">
        <v>46</v>
      </c>
      <c r="M478" s="132">
        <v>0.33576642335766421</v>
      </c>
      <c r="N478" s="201">
        <v>117</v>
      </c>
      <c r="O478" s="201">
        <v>44</v>
      </c>
      <c r="P478" s="132">
        <v>0.37606837606837606</v>
      </c>
      <c r="Q478" s="201">
        <v>142</v>
      </c>
      <c r="R478" s="201">
        <v>48</v>
      </c>
      <c r="S478" s="132">
        <v>0.3380281690140845</v>
      </c>
      <c r="T478" s="201">
        <v>160</v>
      </c>
      <c r="U478" s="201">
        <v>42</v>
      </c>
      <c r="V478" s="132">
        <v>0.26250000000000001</v>
      </c>
      <c r="W478">
        <v>144</v>
      </c>
      <c r="X478">
        <v>41</v>
      </c>
      <c r="Y478">
        <v>0.28472222222222221</v>
      </c>
    </row>
    <row r="479" spans="1:25" x14ac:dyDescent="0.25">
      <c r="A479" s="38">
        <f>+COUNTIF($B$1:B479,ESTADISTICAS!B$9)</f>
        <v>25</v>
      </c>
      <c r="B479">
        <v>25</v>
      </c>
      <c r="C479" s="130">
        <v>25183</v>
      </c>
      <c r="D479" t="s">
        <v>1660</v>
      </c>
      <c r="E479" s="201">
        <v>270</v>
      </c>
      <c r="F479" s="201">
        <v>101</v>
      </c>
      <c r="G479" s="132">
        <v>0.37407407407407406</v>
      </c>
      <c r="H479" s="201">
        <v>228</v>
      </c>
      <c r="I479" s="201">
        <v>87</v>
      </c>
      <c r="J479" s="132">
        <v>0.38157894736842107</v>
      </c>
      <c r="K479" s="201">
        <v>200</v>
      </c>
      <c r="L479" s="201">
        <v>74</v>
      </c>
      <c r="M479" s="132">
        <v>0.37</v>
      </c>
      <c r="N479" s="201">
        <v>213</v>
      </c>
      <c r="O479" s="201">
        <v>91</v>
      </c>
      <c r="P479" s="132">
        <v>0.42723004694835681</v>
      </c>
      <c r="Q479" s="201">
        <v>201</v>
      </c>
      <c r="R479" s="201">
        <v>85</v>
      </c>
      <c r="S479" s="132">
        <v>0.4228855721393035</v>
      </c>
      <c r="T479" s="201">
        <v>199</v>
      </c>
      <c r="U479" s="201">
        <v>81</v>
      </c>
      <c r="V479" s="132">
        <v>0.40703517587939697</v>
      </c>
      <c r="W479">
        <v>219</v>
      </c>
      <c r="X479">
        <v>70</v>
      </c>
      <c r="Y479">
        <v>0.31963470319634701</v>
      </c>
    </row>
    <row r="480" spans="1:25" x14ac:dyDescent="0.25">
      <c r="A480" s="38">
        <f>+COUNTIF($B$1:B480,ESTADISTICAS!B$9)</f>
        <v>25</v>
      </c>
      <c r="B480">
        <v>25</v>
      </c>
      <c r="C480" s="130">
        <v>25200</v>
      </c>
      <c r="D480" t="s">
        <v>1661</v>
      </c>
      <c r="E480" s="201">
        <v>269</v>
      </c>
      <c r="F480" s="201">
        <v>90</v>
      </c>
      <c r="G480" s="132">
        <v>0.33457249070631973</v>
      </c>
      <c r="H480" s="201">
        <v>203</v>
      </c>
      <c r="I480" s="201">
        <v>73</v>
      </c>
      <c r="J480" s="132">
        <v>0.35960591133004927</v>
      </c>
      <c r="K480" s="201">
        <v>235</v>
      </c>
      <c r="L480" s="201">
        <v>85</v>
      </c>
      <c r="M480" s="132">
        <v>0.36170212765957449</v>
      </c>
      <c r="N480" s="201">
        <v>253</v>
      </c>
      <c r="O480" s="201">
        <v>109</v>
      </c>
      <c r="P480" s="132">
        <v>0.43083003952569171</v>
      </c>
      <c r="Q480" s="201">
        <v>224</v>
      </c>
      <c r="R480" s="201">
        <v>94</v>
      </c>
      <c r="S480" s="132">
        <v>0.41964285714285715</v>
      </c>
      <c r="T480" s="201">
        <v>235</v>
      </c>
      <c r="U480" s="201">
        <v>90</v>
      </c>
      <c r="V480" s="132">
        <v>0.38297872340425532</v>
      </c>
      <c r="W480">
        <v>269</v>
      </c>
      <c r="X480">
        <v>89</v>
      </c>
      <c r="Y480">
        <v>0.33085501858736061</v>
      </c>
    </row>
    <row r="481" spans="1:25" x14ac:dyDescent="0.25">
      <c r="A481" s="38">
        <f>+COUNTIF($B$1:B481,ESTADISTICAS!B$9)</f>
        <v>25</v>
      </c>
      <c r="B481">
        <v>25</v>
      </c>
      <c r="C481" s="130">
        <v>25214</v>
      </c>
      <c r="D481" t="s">
        <v>1662</v>
      </c>
      <c r="E481" s="201">
        <v>635</v>
      </c>
      <c r="F481" s="201">
        <v>365</v>
      </c>
      <c r="G481" s="132">
        <v>0.57480314960629919</v>
      </c>
      <c r="H481" s="201">
        <v>766</v>
      </c>
      <c r="I481" s="201">
        <v>375</v>
      </c>
      <c r="J481" s="132">
        <v>0.48955613577023499</v>
      </c>
      <c r="K481" s="201">
        <v>790</v>
      </c>
      <c r="L481" s="201">
        <v>483</v>
      </c>
      <c r="M481" s="132">
        <v>0.61139240506329118</v>
      </c>
      <c r="N481" s="201">
        <v>781</v>
      </c>
      <c r="O481" s="201">
        <v>435</v>
      </c>
      <c r="P481" s="132">
        <v>0.55697823303457106</v>
      </c>
      <c r="Q481" s="201">
        <v>753</v>
      </c>
      <c r="R481" s="201">
        <v>337</v>
      </c>
      <c r="S481" s="132">
        <v>0.44754316069057104</v>
      </c>
      <c r="T481" s="201">
        <v>823</v>
      </c>
      <c r="U481" s="201">
        <v>510</v>
      </c>
      <c r="V481" s="132">
        <v>0.61968408262454433</v>
      </c>
      <c r="W481">
        <v>820</v>
      </c>
      <c r="X481">
        <v>543</v>
      </c>
      <c r="Y481">
        <v>0.66219512195121955</v>
      </c>
    </row>
    <row r="482" spans="1:25" x14ac:dyDescent="0.25">
      <c r="A482" s="38">
        <f>+COUNTIF($B$1:B482,ESTADISTICAS!B$9)</f>
        <v>25</v>
      </c>
      <c r="B482">
        <v>25</v>
      </c>
      <c r="C482" s="130">
        <v>25224</v>
      </c>
      <c r="D482" t="s">
        <v>1663</v>
      </c>
      <c r="E482" s="201">
        <v>93</v>
      </c>
      <c r="F482" s="201">
        <v>18</v>
      </c>
      <c r="G482" s="132">
        <v>0.19354838709677419</v>
      </c>
      <c r="H482" s="201">
        <v>68</v>
      </c>
      <c r="I482" s="201">
        <v>10</v>
      </c>
      <c r="J482" s="132">
        <v>0.14705882352941177</v>
      </c>
      <c r="K482" s="201">
        <v>65</v>
      </c>
      <c r="L482" s="201">
        <v>17</v>
      </c>
      <c r="M482" s="132">
        <v>0.26153846153846155</v>
      </c>
      <c r="N482" s="201">
        <v>78</v>
      </c>
      <c r="O482" s="201">
        <v>29</v>
      </c>
      <c r="P482" s="132">
        <v>0.37179487179487181</v>
      </c>
      <c r="Q482" s="201">
        <v>64</v>
      </c>
      <c r="R482" s="201">
        <v>14</v>
      </c>
      <c r="S482" s="132">
        <v>0.21875</v>
      </c>
      <c r="T482" s="201">
        <v>78</v>
      </c>
      <c r="U482" s="201">
        <v>19</v>
      </c>
      <c r="V482" s="132">
        <v>0.24358974358974358</v>
      </c>
      <c r="W482">
        <v>56</v>
      </c>
      <c r="X482">
        <v>10</v>
      </c>
      <c r="Y482">
        <v>0.17857142857142858</v>
      </c>
    </row>
    <row r="483" spans="1:25" x14ac:dyDescent="0.25">
      <c r="A483" s="38">
        <f>+COUNTIF($B$1:B483,ESTADISTICAS!B$9)</f>
        <v>25</v>
      </c>
      <c r="B483">
        <v>25</v>
      </c>
      <c r="C483" s="130">
        <v>25245</v>
      </c>
      <c r="D483" t="s">
        <v>1664</v>
      </c>
      <c r="E483" s="201">
        <v>214</v>
      </c>
      <c r="F483" s="201">
        <v>57</v>
      </c>
      <c r="G483" s="132">
        <v>0.26635514018691586</v>
      </c>
      <c r="H483" s="201">
        <v>219</v>
      </c>
      <c r="I483" s="201">
        <v>71</v>
      </c>
      <c r="J483" s="132">
        <v>0.32420091324200911</v>
      </c>
      <c r="K483" s="201">
        <v>210</v>
      </c>
      <c r="L483" s="201">
        <v>71</v>
      </c>
      <c r="M483" s="132">
        <v>0.33809523809523812</v>
      </c>
      <c r="N483" s="201">
        <v>283</v>
      </c>
      <c r="O483" s="201">
        <v>74</v>
      </c>
      <c r="P483" s="132">
        <v>0.26148409893992935</v>
      </c>
      <c r="Q483" s="201">
        <v>247</v>
      </c>
      <c r="R483" s="201">
        <v>80</v>
      </c>
      <c r="S483" s="132">
        <v>0.32388663967611336</v>
      </c>
      <c r="T483" s="201">
        <v>235</v>
      </c>
      <c r="U483" s="201">
        <v>85</v>
      </c>
      <c r="V483" s="132">
        <v>0.36170212765957449</v>
      </c>
      <c r="W483">
        <v>241</v>
      </c>
      <c r="X483">
        <v>81</v>
      </c>
      <c r="Y483">
        <v>0.33609958506224069</v>
      </c>
    </row>
    <row r="484" spans="1:25" x14ac:dyDescent="0.25">
      <c r="A484" s="38">
        <f>+COUNTIF($B$1:B484,ESTADISTICAS!B$9)</f>
        <v>25</v>
      </c>
      <c r="B484">
        <v>25</v>
      </c>
      <c r="C484" s="130">
        <v>25258</v>
      </c>
      <c r="D484" t="s">
        <v>1385</v>
      </c>
      <c r="E484" s="201">
        <v>44</v>
      </c>
      <c r="F484" s="201">
        <v>17</v>
      </c>
      <c r="G484" s="132">
        <v>0.38636363636363635</v>
      </c>
      <c r="H484" s="201">
        <v>42</v>
      </c>
      <c r="I484" s="201">
        <v>10</v>
      </c>
      <c r="J484" s="132">
        <v>0.23809523809523808</v>
      </c>
      <c r="K484" s="201">
        <v>40</v>
      </c>
      <c r="L484" s="201">
        <v>9</v>
      </c>
      <c r="M484" s="132">
        <v>0.22500000000000001</v>
      </c>
      <c r="N484" s="201">
        <v>37</v>
      </c>
      <c r="O484" s="201">
        <v>15</v>
      </c>
      <c r="P484" s="132">
        <v>0.40540540540540543</v>
      </c>
      <c r="Q484" s="201">
        <v>36</v>
      </c>
      <c r="R484" s="201">
        <v>11</v>
      </c>
      <c r="S484" s="132">
        <v>0.30555555555555558</v>
      </c>
      <c r="T484" s="201">
        <v>53</v>
      </c>
      <c r="U484" s="201">
        <v>13</v>
      </c>
      <c r="V484" s="132">
        <v>0.24528301886792453</v>
      </c>
      <c r="W484">
        <v>22</v>
      </c>
      <c r="X484">
        <v>5</v>
      </c>
      <c r="Y484">
        <v>0.22727272727272727</v>
      </c>
    </row>
    <row r="485" spans="1:25" x14ac:dyDescent="0.25">
      <c r="A485" s="38">
        <f>+COUNTIF($B$1:B485,ESTADISTICAS!B$9)</f>
        <v>25</v>
      </c>
      <c r="B485">
        <v>25</v>
      </c>
      <c r="C485" s="130">
        <v>25260</v>
      </c>
      <c r="D485" t="s">
        <v>1665</v>
      </c>
      <c r="E485" s="201">
        <v>227</v>
      </c>
      <c r="F485" s="201">
        <v>55</v>
      </c>
      <c r="G485" s="132">
        <v>0.24229074889867841</v>
      </c>
      <c r="H485" s="201">
        <v>205</v>
      </c>
      <c r="I485" s="201">
        <v>66</v>
      </c>
      <c r="J485" s="132">
        <v>0.32195121951219513</v>
      </c>
      <c r="K485" s="201">
        <v>208</v>
      </c>
      <c r="L485" s="201">
        <v>52</v>
      </c>
      <c r="M485" s="132">
        <v>0.25</v>
      </c>
      <c r="N485" s="201">
        <v>227</v>
      </c>
      <c r="O485" s="201">
        <v>50</v>
      </c>
      <c r="P485" s="132">
        <v>0.22026431718061673</v>
      </c>
      <c r="Q485" s="201">
        <v>223</v>
      </c>
      <c r="R485" s="201">
        <v>41</v>
      </c>
      <c r="S485" s="132">
        <v>0.18385650224215247</v>
      </c>
      <c r="T485" s="201">
        <v>283</v>
      </c>
      <c r="U485" s="201">
        <v>74</v>
      </c>
      <c r="V485" s="132">
        <v>0.26148409893992935</v>
      </c>
      <c r="W485">
        <v>255</v>
      </c>
      <c r="X485">
        <v>83</v>
      </c>
      <c r="Y485">
        <v>0.32549019607843138</v>
      </c>
    </row>
    <row r="486" spans="1:25" x14ac:dyDescent="0.25">
      <c r="A486" s="38">
        <f>+COUNTIF($B$1:B486,ESTADISTICAS!B$9)</f>
        <v>25</v>
      </c>
      <c r="B486">
        <v>25</v>
      </c>
      <c r="C486" s="130">
        <v>25269</v>
      </c>
      <c r="D486" t="s">
        <v>1666</v>
      </c>
      <c r="E486" s="201">
        <v>1309</v>
      </c>
      <c r="F486" s="201">
        <v>552</v>
      </c>
      <c r="G486" s="132">
        <v>0.42169595110771579</v>
      </c>
      <c r="H486" s="201">
        <v>1334</v>
      </c>
      <c r="I486" s="201">
        <v>574</v>
      </c>
      <c r="J486" s="132">
        <v>0.43028485757121437</v>
      </c>
      <c r="K486" s="201">
        <v>1383</v>
      </c>
      <c r="L486" s="201">
        <v>642</v>
      </c>
      <c r="M486" s="132">
        <v>0.46420824295010849</v>
      </c>
      <c r="N486" s="201">
        <v>1336</v>
      </c>
      <c r="O486" s="201">
        <v>526</v>
      </c>
      <c r="P486" s="132">
        <v>0.39371257485029942</v>
      </c>
      <c r="Q486" s="201">
        <v>1350</v>
      </c>
      <c r="R486" s="201">
        <v>548</v>
      </c>
      <c r="S486" s="132">
        <v>0.40592592592592591</v>
      </c>
      <c r="T486" s="201">
        <v>1336</v>
      </c>
      <c r="U486" s="201">
        <v>580</v>
      </c>
      <c r="V486" s="132">
        <v>0.43413173652694609</v>
      </c>
      <c r="W486">
        <v>1391</v>
      </c>
      <c r="X486">
        <v>623</v>
      </c>
      <c r="Y486">
        <v>0.44787922358015814</v>
      </c>
    </row>
    <row r="487" spans="1:25" x14ac:dyDescent="0.25">
      <c r="A487" s="38">
        <f>+COUNTIF($B$1:B487,ESTADISTICAS!B$9)</f>
        <v>25</v>
      </c>
      <c r="B487">
        <v>25</v>
      </c>
      <c r="C487" s="130">
        <v>25279</v>
      </c>
      <c r="D487" t="s">
        <v>1667</v>
      </c>
      <c r="E487" s="201">
        <v>116</v>
      </c>
      <c r="F487" s="201">
        <v>35</v>
      </c>
      <c r="G487" s="132">
        <v>0.30172413793103448</v>
      </c>
      <c r="H487" s="201">
        <v>116</v>
      </c>
      <c r="I487" s="201">
        <v>45</v>
      </c>
      <c r="J487" s="132">
        <v>0.38793103448275862</v>
      </c>
      <c r="K487" s="201">
        <v>139</v>
      </c>
      <c r="L487" s="201">
        <v>38</v>
      </c>
      <c r="M487" s="132">
        <v>0.2733812949640288</v>
      </c>
      <c r="N487" s="201">
        <v>120</v>
      </c>
      <c r="O487" s="201">
        <v>30</v>
      </c>
      <c r="P487" s="132">
        <v>0.25</v>
      </c>
      <c r="Q487" s="201">
        <v>124</v>
      </c>
      <c r="R487" s="201">
        <v>43</v>
      </c>
      <c r="S487" s="132">
        <v>0.34677419354838712</v>
      </c>
      <c r="T487" s="201">
        <v>115</v>
      </c>
      <c r="U487" s="201">
        <v>31</v>
      </c>
      <c r="V487" s="132">
        <v>0.26956521739130435</v>
      </c>
      <c r="W487">
        <v>109</v>
      </c>
      <c r="X487">
        <v>31</v>
      </c>
      <c r="Y487">
        <v>0.28440366972477066</v>
      </c>
    </row>
    <row r="488" spans="1:25" x14ac:dyDescent="0.25">
      <c r="A488" s="38">
        <f>+COUNTIF($B$1:B488,ESTADISTICAS!B$9)</f>
        <v>25</v>
      </c>
      <c r="B488">
        <v>25</v>
      </c>
      <c r="C488" s="130">
        <v>25281</v>
      </c>
      <c r="D488" t="s">
        <v>1668</v>
      </c>
      <c r="E488" s="201">
        <v>71</v>
      </c>
      <c r="F488" s="201">
        <v>21</v>
      </c>
      <c r="G488" s="132">
        <v>0.29577464788732394</v>
      </c>
      <c r="H488" s="201">
        <v>55</v>
      </c>
      <c r="I488" s="201">
        <v>11</v>
      </c>
      <c r="J488" s="132">
        <v>0.2</v>
      </c>
      <c r="K488" s="201">
        <v>50</v>
      </c>
      <c r="L488" s="201">
        <v>16</v>
      </c>
      <c r="M488" s="132">
        <v>0.32</v>
      </c>
      <c r="N488" s="201">
        <v>77</v>
      </c>
      <c r="O488" s="201">
        <v>26</v>
      </c>
      <c r="P488" s="132">
        <v>0.33766233766233766</v>
      </c>
      <c r="Q488" s="201">
        <v>65</v>
      </c>
      <c r="R488" s="201">
        <v>23</v>
      </c>
      <c r="S488" s="132">
        <v>0.35384615384615387</v>
      </c>
      <c r="T488" s="201">
        <v>54</v>
      </c>
      <c r="U488" s="201">
        <v>11</v>
      </c>
      <c r="V488" s="132">
        <v>0.20370370370370369</v>
      </c>
      <c r="W488">
        <v>53</v>
      </c>
      <c r="X488">
        <v>13</v>
      </c>
      <c r="Y488">
        <v>0.24528301886792453</v>
      </c>
    </row>
    <row r="489" spans="1:25" x14ac:dyDescent="0.25">
      <c r="A489" s="38">
        <f>+COUNTIF($B$1:B489,ESTADISTICAS!B$9)</f>
        <v>25</v>
      </c>
      <c r="B489">
        <v>25</v>
      </c>
      <c r="C489" s="130">
        <v>25286</v>
      </c>
      <c r="D489" t="s">
        <v>1669</v>
      </c>
      <c r="E489" s="201">
        <v>985</v>
      </c>
      <c r="F489" s="201">
        <v>458</v>
      </c>
      <c r="G489" s="132">
        <v>0.46497461928934009</v>
      </c>
      <c r="H489" s="201">
        <v>1173</v>
      </c>
      <c r="I489" s="201">
        <v>582</v>
      </c>
      <c r="J489" s="132">
        <v>0.49616368286445012</v>
      </c>
      <c r="K489" s="201">
        <v>1225</v>
      </c>
      <c r="L489" s="201">
        <v>616</v>
      </c>
      <c r="M489" s="132">
        <v>0.50285714285714289</v>
      </c>
      <c r="N489" s="201">
        <v>1272</v>
      </c>
      <c r="O489" s="201">
        <v>555</v>
      </c>
      <c r="P489" s="132">
        <v>0.43632075471698112</v>
      </c>
      <c r="Q489" s="201">
        <v>1139</v>
      </c>
      <c r="R489" s="201">
        <v>427</v>
      </c>
      <c r="S489" s="132">
        <v>0.37489025460930642</v>
      </c>
      <c r="T489" s="201">
        <v>1126</v>
      </c>
      <c r="U489" s="201">
        <v>603</v>
      </c>
      <c r="V489" s="132">
        <v>0.53552397868561274</v>
      </c>
      <c r="W489">
        <v>608</v>
      </c>
      <c r="X489">
        <v>356</v>
      </c>
      <c r="Y489">
        <v>0.58552631578947367</v>
      </c>
    </row>
    <row r="490" spans="1:25" x14ac:dyDescent="0.25">
      <c r="A490" s="38">
        <f>+COUNTIF($B$1:B490,ESTADISTICAS!B$9)</f>
        <v>25</v>
      </c>
      <c r="B490">
        <v>25</v>
      </c>
      <c r="C490" s="130">
        <v>25288</v>
      </c>
      <c r="D490" t="s">
        <v>1670</v>
      </c>
      <c r="E490" s="201">
        <v>84</v>
      </c>
      <c r="F490" s="201">
        <v>41</v>
      </c>
      <c r="G490" s="132">
        <v>0.48809523809523808</v>
      </c>
      <c r="H490" s="201">
        <v>118</v>
      </c>
      <c r="I490" s="201">
        <v>41</v>
      </c>
      <c r="J490" s="132">
        <v>0.34745762711864409</v>
      </c>
      <c r="K490" s="201">
        <v>82</v>
      </c>
      <c r="L490" s="201">
        <v>32</v>
      </c>
      <c r="M490" s="132">
        <v>0.3902439024390244</v>
      </c>
      <c r="N490" s="201">
        <v>86</v>
      </c>
      <c r="O490" s="201">
        <v>28</v>
      </c>
      <c r="P490" s="132">
        <v>0.32558139534883723</v>
      </c>
      <c r="Q490" s="201">
        <v>102</v>
      </c>
      <c r="R490" s="201">
        <v>49</v>
      </c>
      <c r="S490" s="132">
        <v>0.48039215686274511</v>
      </c>
      <c r="T490" s="201">
        <v>77</v>
      </c>
      <c r="U490" s="201">
        <v>32</v>
      </c>
      <c r="V490" s="132">
        <v>0.41558441558441561</v>
      </c>
      <c r="W490">
        <v>109</v>
      </c>
      <c r="X490">
        <v>60</v>
      </c>
      <c r="Y490">
        <v>0.55045871559633031</v>
      </c>
    </row>
    <row r="491" spans="1:25" x14ac:dyDescent="0.25">
      <c r="A491" s="38">
        <f>+COUNTIF($B$1:B491,ESTADISTICAS!B$9)</f>
        <v>25</v>
      </c>
      <c r="B491">
        <v>25</v>
      </c>
      <c r="C491" s="130">
        <v>25290</v>
      </c>
      <c r="D491" t="s">
        <v>1671</v>
      </c>
      <c r="E491" s="201">
        <v>1427</v>
      </c>
      <c r="F491" s="201">
        <v>761</v>
      </c>
      <c r="G491" s="132">
        <v>0.53328661527680443</v>
      </c>
      <c r="H491" s="201">
        <v>1526</v>
      </c>
      <c r="I491" s="201">
        <v>756</v>
      </c>
      <c r="J491" s="132">
        <v>0.49541284403669728</v>
      </c>
      <c r="K491" s="201">
        <v>1564</v>
      </c>
      <c r="L491" s="201">
        <v>793</v>
      </c>
      <c r="M491" s="132">
        <v>0.50703324808184147</v>
      </c>
      <c r="N491" s="201">
        <v>1559</v>
      </c>
      <c r="O491" s="201">
        <v>741</v>
      </c>
      <c r="P491" s="132">
        <v>0.47530468248877483</v>
      </c>
      <c r="Q491" s="201">
        <v>1496</v>
      </c>
      <c r="R491" s="201">
        <v>645</v>
      </c>
      <c r="S491" s="132">
        <v>0.43114973262032086</v>
      </c>
      <c r="T491" s="201">
        <v>1500</v>
      </c>
      <c r="U491" s="201">
        <v>685</v>
      </c>
      <c r="V491" s="132">
        <v>0.45666666666666667</v>
      </c>
      <c r="W491">
        <v>1450</v>
      </c>
      <c r="X491">
        <v>609</v>
      </c>
      <c r="Y491">
        <v>0.42</v>
      </c>
    </row>
    <row r="492" spans="1:25" x14ac:dyDescent="0.25">
      <c r="A492" s="38">
        <f>+COUNTIF($B$1:B492,ESTADISTICAS!B$9)</f>
        <v>25</v>
      </c>
      <c r="B492">
        <v>25</v>
      </c>
      <c r="C492" s="130">
        <v>25293</v>
      </c>
      <c r="D492" t="s">
        <v>1672</v>
      </c>
      <c r="E492" s="201">
        <v>71</v>
      </c>
      <c r="F492" s="201">
        <v>26</v>
      </c>
      <c r="G492" s="132">
        <v>0.36619718309859156</v>
      </c>
      <c r="H492" s="201">
        <v>71</v>
      </c>
      <c r="I492" s="201">
        <v>27</v>
      </c>
      <c r="J492" s="132">
        <v>0.38028169014084506</v>
      </c>
      <c r="K492" s="201">
        <v>60</v>
      </c>
      <c r="L492" s="201">
        <v>16</v>
      </c>
      <c r="M492" s="132">
        <v>0.26666666666666666</v>
      </c>
      <c r="N492" s="201">
        <v>54</v>
      </c>
      <c r="O492" s="201">
        <v>6</v>
      </c>
      <c r="P492" s="132">
        <v>0.1111111111111111</v>
      </c>
      <c r="Q492" s="201">
        <v>71</v>
      </c>
      <c r="R492" s="201">
        <v>24</v>
      </c>
      <c r="S492" s="132">
        <v>0.3380281690140845</v>
      </c>
      <c r="T492" s="201">
        <v>62</v>
      </c>
      <c r="U492" s="201">
        <v>24</v>
      </c>
      <c r="V492" s="132">
        <v>0.38709677419354838</v>
      </c>
      <c r="W492">
        <v>40</v>
      </c>
      <c r="X492">
        <v>19</v>
      </c>
      <c r="Y492">
        <v>0.47499999999999998</v>
      </c>
    </row>
    <row r="493" spans="1:25" x14ac:dyDescent="0.25">
      <c r="A493" s="38">
        <f>+COUNTIF($B$1:B493,ESTADISTICAS!B$9)</f>
        <v>25</v>
      </c>
      <c r="B493">
        <v>25</v>
      </c>
      <c r="C493" s="130">
        <v>25295</v>
      </c>
      <c r="D493" t="s">
        <v>1673</v>
      </c>
      <c r="E493" s="201">
        <v>120</v>
      </c>
      <c r="F493" s="201">
        <v>53</v>
      </c>
      <c r="G493" s="132">
        <v>0.44166666666666665</v>
      </c>
      <c r="H493" s="201">
        <v>109</v>
      </c>
      <c r="I493" s="201">
        <v>38</v>
      </c>
      <c r="J493" s="132">
        <v>0.34862385321100919</v>
      </c>
      <c r="K493" s="201">
        <v>101</v>
      </c>
      <c r="L493" s="201">
        <v>55</v>
      </c>
      <c r="M493" s="132">
        <v>0.54455445544554459</v>
      </c>
      <c r="N493" s="201">
        <v>122</v>
      </c>
      <c r="O493" s="201">
        <v>64</v>
      </c>
      <c r="P493" s="132">
        <v>0.52459016393442626</v>
      </c>
      <c r="Q493" s="201">
        <v>96</v>
      </c>
      <c r="R493" s="201">
        <v>30</v>
      </c>
      <c r="S493" s="132">
        <v>0.3125</v>
      </c>
      <c r="T493" s="201">
        <v>77</v>
      </c>
      <c r="U493" s="201">
        <v>29</v>
      </c>
      <c r="V493" s="132">
        <v>0.37662337662337664</v>
      </c>
      <c r="W493">
        <v>101</v>
      </c>
      <c r="X493">
        <v>45</v>
      </c>
      <c r="Y493">
        <v>0.44554455445544555</v>
      </c>
    </row>
    <row r="494" spans="1:25" x14ac:dyDescent="0.25">
      <c r="A494" s="38">
        <f>+COUNTIF($B$1:B494,ESTADISTICAS!B$9)</f>
        <v>25</v>
      </c>
      <c r="B494">
        <v>25</v>
      </c>
      <c r="C494" s="130">
        <v>25297</v>
      </c>
      <c r="D494" t="s">
        <v>1674</v>
      </c>
      <c r="E494" s="201">
        <v>164</v>
      </c>
      <c r="F494" s="201">
        <v>71</v>
      </c>
      <c r="G494" s="132">
        <v>0.43292682926829268</v>
      </c>
      <c r="H494" s="201">
        <v>131</v>
      </c>
      <c r="I494" s="201">
        <v>45</v>
      </c>
      <c r="J494" s="132">
        <v>0.34351145038167941</v>
      </c>
      <c r="K494" s="201">
        <v>142</v>
      </c>
      <c r="L494" s="201">
        <v>47</v>
      </c>
      <c r="M494" s="132">
        <v>0.33098591549295775</v>
      </c>
      <c r="N494" s="201">
        <v>135</v>
      </c>
      <c r="O494" s="201">
        <v>44</v>
      </c>
      <c r="P494" s="132">
        <v>0.32592592592592595</v>
      </c>
      <c r="Q494" s="201">
        <v>92</v>
      </c>
      <c r="R494" s="201">
        <v>43</v>
      </c>
      <c r="S494" s="132">
        <v>0.46739130434782611</v>
      </c>
      <c r="T494" s="201">
        <v>99</v>
      </c>
      <c r="U494" s="201">
        <v>37</v>
      </c>
      <c r="V494" s="132">
        <v>0.37373737373737376</v>
      </c>
      <c r="W494">
        <v>93</v>
      </c>
      <c r="X494">
        <v>34</v>
      </c>
      <c r="Y494">
        <v>0.36559139784946237</v>
      </c>
    </row>
    <row r="495" spans="1:25" x14ac:dyDescent="0.25">
      <c r="A495" s="38">
        <f>+COUNTIF($B$1:B495,ESTADISTICAS!B$9)</f>
        <v>25</v>
      </c>
      <c r="B495">
        <v>25</v>
      </c>
      <c r="C495" s="130">
        <v>25299</v>
      </c>
      <c r="D495" t="s">
        <v>1675</v>
      </c>
      <c r="E495" s="201">
        <v>22</v>
      </c>
      <c r="F495" s="201">
        <v>8</v>
      </c>
      <c r="G495" s="132">
        <v>0.36363636363636365</v>
      </c>
      <c r="H495" s="201">
        <v>40</v>
      </c>
      <c r="I495" s="201">
        <v>21</v>
      </c>
      <c r="J495" s="132">
        <v>0.52500000000000002</v>
      </c>
      <c r="K495" s="201">
        <v>23</v>
      </c>
      <c r="L495" s="201">
        <v>4</v>
      </c>
      <c r="M495" s="132">
        <v>0.17391304347826086</v>
      </c>
      <c r="N495" s="201">
        <v>44</v>
      </c>
      <c r="O495" s="201">
        <v>10</v>
      </c>
      <c r="P495" s="132">
        <v>0.22727272727272727</v>
      </c>
      <c r="Q495" s="201">
        <v>41</v>
      </c>
      <c r="R495" s="201">
        <v>18</v>
      </c>
      <c r="S495" s="132">
        <v>0.43902439024390244</v>
      </c>
      <c r="T495" s="201">
        <v>38</v>
      </c>
      <c r="U495" s="201">
        <v>13</v>
      </c>
      <c r="V495" s="132">
        <v>0.34210526315789475</v>
      </c>
      <c r="W495">
        <v>24</v>
      </c>
      <c r="X495">
        <v>11</v>
      </c>
      <c r="Y495">
        <v>0.45833333333333331</v>
      </c>
    </row>
    <row r="496" spans="1:25" x14ac:dyDescent="0.25">
      <c r="A496" s="38">
        <f>+COUNTIF($B$1:B496,ESTADISTICAS!B$9)</f>
        <v>25</v>
      </c>
      <c r="B496">
        <v>25</v>
      </c>
      <c r="C496" s="130">
        <v>25307</v>
      </c>
      <c r="D496" t="s">
        <v>1676</v>
      </c>
      <c r="E496" s="201">
        <v>1183</v>
      </c>
      <c r="F496" s="201">
        <v>617</v>
      </c>
      <c r="G496" s="132">
        <v>0.52155536770921385</v>
      </c>
      <c r="H496" s="201">
        <v>1167</v>
      </c>
      <c r="I496" s="201">
        <v>610</v>
      </c>
      <c r="J496" s="132">
        <v>0.52270779777206511</v>
      </c>
      <c r="K496" s="201">
        <v>1189</v>
      </c>
      <c r="L496" s="201">
        <v>595</v>
      </c>
      <c r="M496" s="132">
        <v>0.50042052144659377</v>
      </c>
      <c r="N496" s="201">
        <v>1075</v>
      </c>
      <c r="O496" s="201">
        <v>546</v>
      </c>
      <c r="P496" s="132">
        <v>0.50790697674418606</v>
      </c>
      <c r="Q496" s="201">
        <v>1093</v>
      </c>
      <c r="R496" s="201">
        <v>496</v>
      </c>
      <c r="S496" s="132">
        <v>0.45379688929551693</v>
      </c>
      <c r="T496" s="201">
        <v>976</v>
      </c>
      <c r="U496" s="201">
        <v>470</v>
      </c>
      <c r="V496" s="132">
        <v>0.48155737704918034</v>
      </c>
      <c r="W496">
        <v>1012</v>
      </c>
      <c r="X496">
        <v>423</v>
      </c>
      <c r="Y496">
        <v>0.41798418972332013</v>
      </c>
    </row>
    <row r="497" spans="1:25" x14ac:dyDescent="0.25">
      <c r="A497" s="38">
        <f>+COUNTIF($B$1:B497,ESTADISTICAS!B$9)</f>
        <v>25</v>
      </c>
      <c r="B497">
        <v>25</v>
      </c>
      <c r="C497" s="130">
        <v>25312</v>
      </c>
      <c r="D497" t="s">
        <v>1280</v>
      </c>
      <c r="E497" s="201">
        <v>48</v>
      </c>
      <c r="F497" s="201">
        <v>12</v>
      </c>
      <c r="G497" s="132">
        <v>0.25</v>
      </c>
      <c r="H497" s="201">
        <v>65</v>
      </c>
      <c r="I497" s="201">
        <v>26</v>
      </c>
      <c r="J497" s="132">
        <v>0.4</v>
      </c>
      <c r="K497" s="201">
        <v>80</v>
      </c>
      <c r="L497" s="201">
        <v>35</v>
      </c>
      <c r="M497" s="132">
        <v>0.4375</v>
      </c>
      <c r="N497" s="201">
        <v>75</v>
      </c>
      <c r="O497" s="201">
        <v>24</v>
      </c>
      <c r="P497" s="132">
        <v>0.32</v>
      </c>
      <c r="Q497" s="201">
        <v>66</v>
      </c>
      <c r="R497" s="201">
        <v>19</v>
      </c>
      <c r="S497" s="132">
        <v>0.2878787878787879</v>
      </c>
      <c r="T497" s="201">
        <v>83</v>
      </c>
      <c r="U497" s="201">
        <v>27</v>
      </c>
      <c r="V497" s="132">
        <v>0.3253012048192771</v>
      </c>
      <c r="W497">
        <v>73</v>
      </c>
      <c r="X497">
        <v>17</v>
      </c>
      <c r="Y497">
        <v>0.23287671232876711</v>
      </c>
    </row>
    <row r="498" spans="1:25" x14ac:dyDescent="0.25">
      <c r="A498" s="38">
        <f>+COUNTIF($B$1:B498,ESTADISTICAS!B$9)</f>
        <v>25</v>
      </c>
      <c r="B498">
        <v>25</v>
      </c>
      <c r="C498" s="130">
        <v>25317</v>
      </c>
      <c r="D498" t="s">
        <v>1677</v>
      </c>
      <c r="E498" s="201">
        <v>110</v>
      </c>
      <c r="F498" s="201">
        <v>35</v>
      </c>
      <c r="G498" s="132">
        <v>0.31818181818181818</v>
      </c>
      <c r="H498" s="201">
        <v>136</v>
      </c>
      <c r="I498" s="201">
        <v>29</v>
      </c>
      <c r="J498" s="132">
        <v>0.21323529411764705</v>
      </c>
      <c r="K498" s="201">
        <v>144</v>
      </c>
      <c r="L498" s="201">
        <v>39</v>
      </c>
      <c r="M498" s="132">
        <v>0.27083333333333331</v>
      </c>
      <c r="N498" s="201">
        <v>148</v>
      </c>
      <c r="O498" s="201">
        <v>29</v>
      </c>
      <c r="P498" s="132">
        <v>0.19594594594594594</v>
      </c>
      <c r="Q498" s="201">
        <v>124</v>
      </c>
      <c r="R498" s="201">
        <v>34</v>
      </c>
      <c r="S498" s="132">
        <v>0.27419354838709675</v>
      </c>
      <c r="T498" s="201">
        <v>116</v>
      </c>
      <c r="U498" s="201">
        <v>28</v>
      </c>
      <c r="V498" s="132">
        <v>0.2413793103448276</v>
      </c>
      <c r="W498">
        <v>126</v>
      </c>
      <c r="X498">
        <v>34</v>
      </c>
      <c r="Y498">
        <v>0.26984126984126983</v>
      </c>
    </row>
    <row r="499" spans="1:25" x14ac:dyDescent="0.25">
      <c r="A499" s="38">
        <f>+COUNTIF($B$1:B499,ESTADISTICAS!B$9)</f>
        <v>25</v>
      </c>
      <c r="B499">
        <v>25</v>
      </c>
      <c r="C499" s="130">
        <v>25320</v>
      </c>
      <c r="D499" t="s">
        <v>1678</v>
      </c>
      <c r="E499" s="201">
        <v>272</v>
      </c>
      <c r="F499" s="201">
        <v>110</v>
      </c>
      <c r="G499" s="132">
        <v>0.40441176470588236</v>
      </c>
      <c r="H499" s="201">
        <v>310</v>
      </c>
      <c r="I499" s="201">
        <v>139</v>
      </c>
      <c r="J499" s="132">
        <v>0.44838709677419353</v>
      </c>
      <c r="K499" s="201">
        <v>276</v>
      </c>
      <c r="L499" s="201">
        <v>143</v>
      </c>
      <c r="M499" s="132">
        <v>0.51811594202898548</v>
      </c>
      <c r="N499" s="201">
        <v>264</v>
      </c>
      <c r="O499" s="201">
        <v>131</v>
      </c>
      <c r="P499" s="132">
        <v>0.49621212121212122</v>
      </c>
      <c r="Q499" s="201">
        <v>281</v>
      </c>
      <c r="R499" s="201">
        <v>127</v>
      </c>
      <c r="S499" s="132">
        <v>0.45195729537366547</v>
      </c>
      <c r="T499" s="201">
        <v>288</v>
      </c>
      <c r="U499" s="201">
        <v>129</v>
      </c>
      <c r="V499" s="132">
        <v>0.44791666666666669</v>
      </c>
      <c r="W499">
        <v>305</v>
      </c>
      <c r="X499">
        <v>131</v>
      </c>
      <c r="Y499">
        <v>0.42950819672131146</v>
      </c>
    </row>
    <row r="500" spans="1:25" x14ac:dyDescent="0.25">
      <c r="A500" s="38">
        <f>+COUNTIF($B$1:B500,ESTADISTICAS!B$9)</f>
        <v>25</v>
      </c>
      <c r="B500">
        <v>25</v>
      </c>
      <c r="C500" s="130">
        <v>25322</v>
      </c>
      <c r="D500" t="s">
        <v>1679</v>
      </c>
      <c r="E500" s="201">
        <v>189</v>
      </c>
      <c r="F500" s="201">
        <v>53</v>
      </c>
      <c r="G500" s="132">
        <v>0.28042328042328041</v>
      </c>
      <c r="H500" s="201">
        <v>273</v>
      </c>
      <c r="I500" s="201">
        <v>76</v>
      </c>
      <c r="J500" s="132">
        <v>0.2783882783882784</v>
      </c>
      <c r="K500" s="201">
        <v>224</v>
      </c>
      <c r="L500" s="201">
        <v>57</v>
      </c>
      <c r="M500" s="132">
        <v>0.2544642857142857</v>
      </c>
      <c r="N500" s="201">
        <v>170</v>
      </c>
      <c r="O500" s="201">
        <v>62</v>
      </c>
      <c r="P500" s="132">
        <v>0.36470588235294116</v>
      </c>
      <c r="Q500" s="201">
        <v>182</v>
      </c>
      <c r="R500" s="201">
        <v>43</v>
      </c>
      <c r="S500" s="132">
        <v>0.23626373626373626</v>
      </c>
      <c r="T500" s="201">
        <v>194</v>
      </c>
      <c r="U500" s="201">
        <v>33</v>
      </c>
      <c r="V500" s="132">
        <v>0.17010309278350516</v>
      </c>
      <c r="W500">
        <v>181</v>
      </c>
      <c r="X500">
        <v>55</v>
      </c>
      <c r="Y500">
        <v>0.30386740331491713</v>
      </c>
    </row>
    <row r="501" spans="1:25" x14ac:dyDescent="0.25">
      <c r="A501" s="38">
        <f>+COUNTIF($B$1:B501,ESTADISTICAS!B$9)</f>
        <v>25</v>
      </c>
      <c r="B501">
        <v>25</v>
      </c>
      <c r="C501" s="130">
        <v>25324</v>
      </c>
      <c r="D501" t="s">
        <v>1680</v>
      </c>
      <c r="E501" s="201">
        <v>39</v>
      </c>
      <c r="F501" s="201">
        <v>10</v>
      </c>
      <c r="G501" s="132">
        <v>0.25641025641025639</v>
      </c>
      <c r="H501" s="201">
        <v>29</v>
      </c>
      <c r="I501" s="201">
        <v>11</v>
      </c>
      <c r="J501" s="132">
        <v>0.37931034482758619</v>
      </c>
      <c r="K501" s="201">
        <v>36</v>
      </c>
      <c r="L501" s="201">
        <v>12</v>
      </c>
      <c r="M501" s="132">
        <v>0.33333333333333331</v>
      </c>
      <c r="N501" s="201">
        <v>21</v>
      </c>
      <c r="O501" s="201">
        <v>3</v>
      </c>
      <c r="P501" s="132">
        <v>0.14285714285714285</v>
      </c>
      <c r="Q501" s="201">
        <v>33</v>
      </c>
      <c r="R501" s="201">
        <v>7</v>
      </c>
      <c r="S501" s="132">
        <v>0.21212121212121213</v>
      </c>
      <c r="T501" s="201">
        <v>21</v>
      </c>
      <c r="U501" s="201">
        <v>3</v>
      </c>
      <c r="V501" s="132">
        <v>0.14285714285714285</v>
      </c>
      <c r="W501">
        <v>19</v>
      </c>
      <c r="X501">
        <v>5</v>
      </c>
      <c r="Y501">
        <v>0.26315789473684209</v>
      </c>
    </row>
    <row r="502" spans="1:25" x14ac:dyDescent="0.25">
      <c r="A502" s="38">
        <f>+COUNTIF($B$1:B502,ESTADISTICAS!B$9)</f>
        <v>25</v>
      </c>
      <c r="B502">
        <v>25</v>
      </c>
      <c r="C502" s="130">
        <v>25326</v>
      </c>
      <c r="D502" t="s">
        <v>1681</v>
      </c>
      <c r="E502" s="201">
        <v>68</v>
      </c>
      <c r="F502" s="201">
        <v>26</v>
      </c>
      <c r="G502" s="132">
        <v>0.38235294117647056</v>
      </c>
      <c r="H502" s="201">
        <v>78</v>
      </c>
      <c r="I502" s="201">
        <v>28</v>
      </c>
      <c r="J502" s="132">
        <v>0.35897435897435898</v>
      </c>
      <c r="K502" s="201">
        <v>56</v>
      </c>
      <c r="L502" s="201">
        <v>7</v>
      </c>
      <c r="M502" s="132">
        <v>0.125</v>
      </c>
      <c r="N502" s="201">
        <v>69</v>
      </c>
      <c r="O502" s="201">
        <v>18</v>
      </c>
      <c r="P502" s="132">
        <v>0.2608695652173913</v>
      </c>
      <c r="Q502" s="201">
        <v>60</v>
      </c>
      <c r="R502" s="201">
        <v>24</v>
      </c>
      <c r="S502" s="132">
        <v>0.4</v>
      </c>
      <c r="T502" s="201">
        <v>66</v>
      </c>
      <c r="U502" s="201">
        <v>20</v>
      </c>
      <c r="V502" s="132">
        <v>0.30303030303030304</v>
      </c>
      <c r="W502">
        <v>68</v>
      </c>
      <c r="X502">
        <v>21</v>
      </c>
      <c r="Y502">
        <v>0.30882352941176472</v>
      </c>
    </row>
    <row r="503" spans="1:25" x14ac:dyDescent="0.25">
      <c r="A503" s="38">
        <f>+COUNTIF($B$1:B503,ESTADISTICAS!B$9)</f>
        <v>25</v>
      </c>
      <c r="B503">
        <v>25</v>
      </c>
      <c r="C503" s="130">
        <v>25328</v>
      </c>
      <c r="D503" t="s">
        <v>1682</v>
      </c>
      <c r="E503" s="201">
        <v>49</v>
      </c>
      <c r="F503" s="201">
        <v>12</v>
      </c>
      <c r="G503" s="132">
        <v>0.24489795918367346</v>
      </c>
      <c r="H503" s="201">
        <v>40</v>
      </c>
      <c r="I503" s="201">
        <v>16</v>
      </c>
      <c r="J503" s="132">
        <v>0.4</v>
      </c>
      <c r="K503" s="201">
        <v>70</v>
      </c>
      <c r="L503" s="201">
        <v>22</v>
      </c>
      <c r="M503" s="132">
        <v>0.31428571428571428</v>
      </c>
      <c r="N503" s="201">
        <v>51</v>
      </c>
      <c r="O503" s="201">
        <v>18</v>
      </c>
      <c r="P503" s="132">
        <v>0.35294117647058826</v>
      </c>
      <c r="Q503" s="201">
        <v>51</v>
      </c>
      <c r="R503" s="201">
        <v>15</v>
      </c>
      <c r="S503" s="132">
        <v>0.29411764705882354</v>
      </c>
      <c r="T503" s="201">
        <v>44</v>
      </c>
      <c r="U503" s="201">
        <v>16</v>
      </c>
      <c r="V503" s="132">
        <v>0.36363636363636365</v>
      </c>
      <c r="W503">
        <v>48</v>
      </c>
      <c r="X503">
        <v>20</v>
      </c>
      <c r="Y503">
        <v>0.41666666666666669</v>
      </c>
    </row>
    <row r="504" spans="1:25" x14ac:dyDescent="0.25">
      <c r="A504" s="38">
        <f>+COUNTIF($B$1:B504,ESTADISTICAS!B$9)</f>
        <v>25</v>
      </c>
      <c r="B504">
        <v>25</v>
      </c>
      <c r="C504" s="130">
        <v>25335</v>
      </c>
      <c r="D504" t="s">
        <v>1683</v>
      </c>
      <c r="E504" s="201">
        <v>78</v>
      </c>
      <c r="F504" s="201">
        <v>19</v>
      </c>
      <c r="G504" s="132">
        <v>0.24358974358974358</v>
      </c>
      <c r="H504" s="201">
        <v>65</v>
      </c>
      <c r="I504" s="201">
        <v>20</v>
      </c>
      <c r="J504" s="132">
        <v>0.30769230769230771</v>
      </c>
      <c r="K504" s="201">
        <v>66</v>
      </c>
      <c r="L504" s="201">
        <v>19</v>
      </c>
      <c r="M504" s="132">
        <v>0.2878787878787879</v>
      </c>
      <c r="N504" s="201">
        <v>64</v>
      </c>
      <c r="O504" s="201">
        <v>15</v>
      </c>
      <c r="P504" s="132">
        <v>0.234375</v>
      </c>
      <c r="Q504" s="201">
        <v>56</v>
      </c>
      <c r="R504" s="201">
        <v>18</v>
      </c>
      <c r="S504" s="132">
        <v>0.32142857142857145</v>
      </c>
      <c r="T504" s="201">
        <v>41</v>
      </c>
      <c r="U504" s="201">
        <v>10</v>
      </c>
      <c r="V504" s="132">
        <v>0.24390243902439024</v>
      </c>
      <c r="W504">
        <v>39</v>
      </c>
      <c r="X504">
        <v>11</v>
      </c>
      <c r="Y504">
        <v>0.28205128205128205</v>
      </c>
    </row>
    <row r="505" spans="1:25" x14ac:dyDescent="0.25">
      <c r="A505" s="38">
        <f>+COUNTIF($B$1:B505,ESTADISTICAS!B$9)</f>
        <v>25</v>
      </c>
      <c r="B505">
        <v>25</v>
      </c>
      <c r="C505" s="130">
        <v>25339</v>
      </c>
      <c r="D505" t="s">
        <v>1684</v>
      </c>
      <c r="E505" s="201">
        <v>28</v>
      </c>
      <c r="F505" s="201">
        <v>7</v>
      </c>
      <c r="G505" s="132">
        <v>0.25</v>
      </c>
      <c r="H505" s="201">
        <v>34</v>
      </c>
      <c r="I505" s="201">
        <v>10</v>
      </c>
      <c r="J505" s="132">
        <v>0.29411764705882354</v>
      </c>
      <c r="K505" s="201">
        <v>31</v>
      </c>
      <c r="L505" s="201">
        <v>7</v>
      </c>
      <c r="M505" s="132">
        <v>0.22580645161290322</v>
      </c>
      <c r="N505" s="201">
        <v>33</v>
      </c>
      <c r="O505" s="201">
        <v>7</v>
      </c>
      <c r="P505" s="132">
        <v>0.21212121212121213</v>
      </c>
      <c r="Q505" s="201">
        <v>48</v>
      </c>
      <c r="R505" s="201">
        <v>9</v>
      </c>
      <c r="S505" s="132">
        <v>0.1875</v>
      </c>
      <c r="T505" s="201">
        <v>30</v>
      </c>
      <c r="U505" s="201">
        <v>5</v>
      </c>
      <c r="V505" s="132">
        <v>0.16666666666666666</v>
      </c>
      <c r="W505">
        <v>40</v>
      </c>
      <c r="X505">
        <v>5</v>
      </c>
      <c r="Y505">
        <v>0.125</v>
      </c>
    </row>
    <row r="506" spans="1:25" x14ac:dyDescent="0.25">
      <c r="A506" s="38">
        <f>+COUNTIF($B$1:B506,ESTADISTICAS!B$9)</f>
        <v>25</v>
      </c>
      <c r="B506">
        <v>25</v>
      </c>
      <c r="C506" s="130">
        <v>25368</v>
      </c>
      <c r="D506" t="s">
        <v>1685</v>
      </c>
      <c r="E506" s="201">
        <v>28</v>
      </c>
      <c r="F506" s="201">
        <v>15</v>
      </c>
      <c r="G506" s="132">
        <v>0.5357142857142857</v>
      </c>
      <c r="H506" s="201">
        <v>33</v>
      </c>
      <c r="I506" s="201">
        <v>13</v>
      </c>
      <c r="J506" s="132">
        <v>0.39393939393939392</v>
      </c>
      <c r="K506" s="201">
        <v>26</v>
      </c>
      <c r="L506" s="201">
        <v>10</v>
      </c>
      <c r="M506" s="132">
        <v>0.38461538461538464</v>
      </c>
      <c r="N506" s="201">
        <v>19</v>
      </c>
      <c r="O506" s="201">
        <v>9</v>
      </c>
      <c r="P506" s="132">
        <v>0.47368421052631576</v>
      </c>
      <c r="Q506" s="201">
        <v>20</v>
      </c>
      <c r="R506" s="201">
        <v>8</v>
      </c>
      <c r="S506" s="132">
        <v>0.4</v>
      </c>
      <c r="T506" s="201">
        <v>17</v>
      </c>
      <c r="U506" s="201">
        <v>7</v>
      </c>
      <c r="V506" s="132">
        <v>0.41176470588235292</v>
      </c>
      <c r="W506">
        <v>17</v>
      </c>
      <c r="X506">
        <v>8</v>
      </c>
      <c r="Y506">
        <v>0.47058823529411764</v>
      </c>
    </row>
    <row r="507" spans="1:25" x14ac:dyDescent="0.25">
      <c r="A507" s="38">
        <f>+COUNTIF($B$1:B507,ESTADISTICAS!B$9)</f>
        <v>25</v>
      </c>
      <c r="B507">
        <v>25</v>
      </c>
      <c r="C507" s="130">
        <v>25372</v>
      </c>
      <c r="D507" t="s">
        <v>1686</v>
      </c>
      <c r="E507" s="201">
        <v>83</v>
      </c>
      <c r="F507" s="201">
        <v>19</v>
      </c>
      <c r="G507" s="132">
        <v>0.2289156626506024</v>
      </c>
      <c r="H507" s="201">
        <v>93</v>
      </c>
      <c r="I507" s="201">
        <v>18</v>
      </c>
      <c r="J507" s="132">
        <v>0.19354838709677419</v>
      </c>
      <c r="K507" s="201">
        <v>81</v>
      </c>
      <c r="L507" s="201">
        <v>13</v>
      </c>
      <c r="M507" s="132">
        <v>0.16049382716049382</v>
      </c>
      <c r="N507" s="201">
        <v>86</v>
      </c>
      <c r="O507" s="201">
        <v>7</v>
      </c>
      <c r="P507" s="132">
        <v>8.1395348837209308E-2</v>
      </c>
      <c r="Q507" s="201">
        <v>72</v>
      </c>
      <c r="R507" s="201">
        <v>21</v>
      </c>
      <c r="S507" s="132">
        <v>0.29166666666666669</v>
      </c>
      <c r="T507" s="201">
        <v>65</v>
      </c>
      <c r="U507" s="201">
        <v>16</v>
      </c>
      <c r="V507" s="132">
        <v>0.24615384615384617</v>
      </c>
      <c r="W507">
        <v>60</v>
      </c>
      <c r="X507">
        <v>21</v>
      </c>
      <c r="Y507">
        <v>0.35</v>
      </c>
    </row>
    <row r="508" spans="1:25" x14ac:dyDescent="0.25">
      <c r="A508" s="38">
        <f>+COUNTIF($B$1:B508,ESTADISTICAS!B$9)</f>
        <v>25</v>
      </c>
      <c r="B508">
        <v>25</v>
      </c>
      <c r="C508" s="130">
        <v>25377</v>
      </c>
      <c r="D508" t="s">
        <v>1687</v>
      </c>
      <c r="E508" s="201">
        <v>466</v>
      </c>
      <c r="F508" s="201">
        <v>203</v>
      </c>
      <c r="G508" s="132">
        <v>0.4356223175965665</v>
      </c>
      <c r="H508" s="201">
        <v>488</v>
      </c>
      <c r="I508" s="201">
        <v>188</v>
      </c>
      <c r="J508" s="132">
        <v>0.38524590163934425</v>
      </c>
      <c r="K508" s="201">
        <v>462</v>
      </c>
      <c r="L508" s="201">
        <v>299</v>
      </c>
      <c r="M508" s="132">
        <v>0.6471861471861472</v>
      </c>
      <c r="N508" s="201">
        <v>451</v>
      </c>
      <c r="O508" s="201">
        <v>210</v>
      </c>
      <c r="P508" s="132">
        <v>0.4656319290465632</v>
      </c>
      <c r="Q508" s="201">
        <v>450</v>
      </c>
      <c r="R508" s="201">
        <v>184</v>
      </c>
      <c r="S508" s="132">
        <v>0.40888888888888891</v>
      </c>
      <c r="T508" s="201">
        <v>521</v>
      </c>
      <c r="U508" s="201">
        <v>265</v>
      </c>
      <c r="V508" s="132">
        <v>0.50863723608445299</v>
      </c>
      <c r="W508">
        <v>544</v>
      </c>
      <c r="X508">
        <v>284</v>
      </c>
      <c r="Y508">
        <v>0.5220588235294118</v>
      </c>
    </row>
    <row r="509" spans="1:25" x14ac:dyDescent="0.25">
      <c r="A509" s="38">
        <f>+COUNTIF($B$1:B509,ESTADISTICAS!B$9)</f>
        <v>25</v>
      </c>
      <c r="B509">
        <v>25</v>
      </c>
      <c r="C509" s="130">
        <v>25386</v>
      </c>
      <c r="D509" t="s">
        <v>1688</v>
      </c>
      <c r="E509" s="201">
        <v>276</v>
      </c>
      <c r="F509" s="201">
        <v>144</v>
      </c>
      <c r="G509" s="132">
        <v>0.52173913043478259</v>
      </c>
      <c r="H509" s="201">
        <v>280</v>
      </c>
      <c r="I509" s="201">
        <v>149</v>
      </c>
      <c r="J509" s="132">
        <v>0.53214285714285714</v>
      </c>
      <c r="K509" s="201">
        <v>286</v>
      </c>
      <c r="L509" s="201">
        <v>165</v>
      </c>
      <c r="M509" s="132">
        <v>0.57692307692307687</v>
      </c>
      <c r="N509" s="201">
        <v>304</v>
      </c>
      <c r="O509" s="201">
        <v>141</v>
      </c>
      <c r="P509" s="132">
        <v>0.46381578947368424</v>
      </c>
      <c r="Q509" s="201">
        <v>304</v>
      </c>
      <c r="R509" s="201">
        <v>140</v>
      </c>
      <c r="S509" s="132">
        <v>0.46052631578947367</v>
      </c>
      <c r="T509" s="201">
        <v>339</v>
      </c>
      <c r="U509" s="201">
        <v>143</v>
      </c>
      <c r="V509" s="132">
        <v>0.42182890855457228</v>
      </c>
      <c r="W509">
        <v>285</v>
      </c>
      <c r="X509">
        <v>115</v>
      </c>
      <c r="Y509">
        <v>0.40350877192982454</v>
      </c>
    </row>
    <row r="510" spans="1:25" x14ac:dyDescent="0.25">
      <c r="A510" s="38">
        <f>+COUNTIF($B$1:B510,ESTADISTICAS!B$9)</f>
        <v>25</v>
      </c>
      <c r="B510">
        <v>25</v>
      </c>
      <c r="C510" s="130">
        <v>25394</v>
      </c>
      <c r="D510" t="s">
        <v>1689</v>
      </c>
      <c r="E510" s="201">
        <v>127</v>
      </c>
      <c r="F510" s="201">
        <v>32</v>
      </c>
      <c r="G510" s="132">
        <v>0.25196850393700787</v>
      </c>
      <c r="H510" s="201">
        <v>125</v>
      </c>
      <c r="I510" s="201">
        <v>41</v>
      </c>
      <c r="J510" s="132">
        <v>0.32800000000000001</v>
      </c>
      <c r="K510" s="201">
        <v>134</v>
      </c>
      <c r="L510" s="201">
        <v>39</v>
      </c>
      <c r="M510" s="132">
        <v>0.29104477611940299</v>
      </c>
      <c r="N510" s="201">
        <v>118</v>
      </c>
      <c r="O510" s="201">
        <v>34</v>
      </c>
      <c r="P510" s="132">
        <v>0.28813559322033899</v>
      </c>
      <c r="Q510" s="201">
        <v>120</v>
      </c>
      <c r="R510" s="201">
        <v>33</v>
      </c>
      <c r="S510" s="132">
        <v>0.27500000000000002</v>
      </c>
      <c r="T510" s="201">
        <v>95</v>
      </c>
      <c r="U510" s="201">
        <v>26</v>
      </c>
      <c r="V510" s="132">
        <v>0.27368421052631581</v>
      </c>
      <c r="W510">
        <v>98</v>
      </c>
      <c r="X510">
        <v>26</v>
      </c>
      <c r="Y510">
        <v>0.26530612244897961</v>
      </c>
    </row>
    <row r="511" spans="1:25" x14ac:dyDescent="0.25">
      <c r="A511" s="38">
        <f>+COUNTIF($B$1:B511,ESTADISTICAS!B$9)</f>
        <v>25</v>
      </c>
      <c r="B511">
        <v>25</v>
      </c>
      <c r="C511" s="130">
        <v>25398</v>
      </c>
      <c r="D511" t="s">
        <v>1690</v>
      </c>
      <c r="E511" s="201">
        <v>60</v>
      </c>
      <c r="F511" s="201">
        <v>20</v>
      </c>
      <c r="G511" s="132">
        <v>0.33333333333333331</v>
      </c>
      <c r="H511" s="201">
        <v>62</v>
      </c>
      <c r="I511" s="201">
        <v>17</v>
      </c>
      <c r="J511" s="132">
        <v>0.27419354838709675</v>
      </c>
      <c r="K511" s="201">
        <v>59</v>
      </c>
      <c r="L511" s="201">
        <v>29</v>
      </c>
      <c r="M511" s="132">
        <v>0.49152542372881358</v>
      </c>
      <c r="N511" s="201">
        <v>53</v>
      </c>
      <c r="O511" s="201">
        <v>15</v>
      </c>
      <c r="P511" s="132">
        <v>0.28301886792452829</v>
      </c>
      <c r="Q511" s="201">
        <v>61</v>
      </c>
      <c r="R511" s="201">
        <v>25</v>
      </c>
      <c r="S511" s="132">
        <v>0.4098360655737705</v>
      </c>
      <c r="T511" s="201">
        <v>70</v>
      </c>
      <c r="U511" s="201">
        <v>29</v>
      </c>
      <c r="V511" s="132">
        <v>0.41428571428571431</v>
      </c>
      <c r="W511">
        <v>37</v>
      </c>
      <c r="X511">
        <v>11</v>
      </c>
      <c r="Y511">
        <v>0.29729729729729731</v>
      </c>
    </row>
    <row r="512" spans="1:25" x14ac:dyDescent="0.25">
      <c r="A512" s="38">
        <f>+COUNTIF($B$1:B512,ESTADISTICAS!B$9)</f>
        <v>25</v>
      </c>
      <c r="B512">
        <v>25</v>
      </c>
      <c r="C512" s="130">
        <v>25402</v>
      </c>
      <c r="D512" t="s">
        <v>1576</v>
      </c>
      <c r="E512" s="201">
        <v>216</v>
      </c>
      <c r="F512" s="201">
        <v>80</v>
      </c>
      <c r="G512" s="132">
        <v>0.37037037037037035</v>
      </c>
      <c r="H512" s="201">
        <v>200</v>
      </c>
      <c r="I512" s="201">
        <v>86</v>
      </c>
      <c r="J512" s="132">
        <v>0.43</v>
      </c>
      <c r="K512" s="201">
        <v>160</v>
      </c>
      <c r="L512" s="201">
        <v>81</v>
      </c>
      <c r="M512" s="132">
        <v>0.50624999999999998</v>
      </c>
      <c r="N512" s="201">
        <v>217</v>
      </c>
      <c r="O512" s="201">
        <v>92</v>
      </c>
      <c r="P512" s="132">
        <v>0.42396313364055299</v>
      </c>
      <c r="Q512" s="201">
        <v>144</v>
      </c>
      <c r="R512" s="201">
        <v>59</v>
      </c>
      <c r="S512" s="132">
        <v>0.40972222222222221</v>
      </c>
      <c r="T512" s="201">
        <v>191</v>
      </c>
      <c r="U512" s="201">
        <v>71</v>
      </c>
      <c r="V512" s="132">
        <v>0.37172774869109948</v>
      </c>
      <c r="W512">
        <v>154</v>
      </c>
      <c r="X512">
        <v>58</v>
      </c>
      <c r="Y512">
        <v>0.37662337662337664</v>
      </c>
    </row>
    <row r="513" spans="1:25" x14ac:dyDescent="0.25">
      <c r="A513" s="38">
        <f>+COUNTIF($B$1:B513,ESTADISTICAS!B$9)</f>
        <v>25</v>
      </c>
      <c r="B513">
        <v>25</v>
      </c>
      <c r="C513" s="130">
        <v>25407</v>
      </c>
      <c r="D513" t="s">
        <v>1691</v>
      </c>
      <c r="E513" s="201">
        <v>73</v>
      </c>
      <c r="F513" s="201">
        <v>14</v>
      </c>
      <c r="G513" s="132">
        <v>0.19178082191780821</v>
      </c>
      <c r="H513" s="201">
        <v>100</v>
      </c>
      <c r="I513" s="201">
        <v>21</v>
      </c>
      <c r="J513" s="132">
        <v>0.21</v>
      </c>
      <c r="K513" s="201">
        <v>110</v>
      </c>
      <c r="L513" s="201">
        <v>28</v>
      </c>
      <c r="M513" s="132">
        <v>0.25454545454545452</v>
      </c>
      <c r="N513" s="201">
        <v>87</v>
      </c>
      <c r="O513" s="201">
        <v>18</v>
      </c>
      <c r="P513" s="132">
        <v>0.20689655172413793</v>
      </c>
      <c r="Q513" s="201">
        <v>79</v>
      </c>
      <c r="R513" s="201">
        <v>22</v>
      </c>
      <c r="S513" s="132">
        <v>0.27848101265822783</v>
      </c>
      <c r="T513" s="201">
        <v>81</v>
      </c>
      <c r="U513" s="201">
        <v>17</v>
      </c>
      <c r="V513" s="132">
        <v>0.20987654320987653</v>
      </c>
      <c r="W513">
        <v>86</v>
      </c>
      <c r="X513">
        <v>19</v>
      </c>
      <c r="Y513">
        <v>0.22093023255813954</v>
      </c>
    </row>
    <row r="514" spans="1:25" x14ac:dyDescent="0.25">
      <c r="A514" s="38">
        <f>+COUNTIF($B$1:B514,ESTADISTICAS!B$9)</f>
        <v>25</v>
      </c>
      <c r="B514">
        <v>25</v>
      </c>
      <c r="C514" s="130">
        <v>25426</v>
      </c>
      <c r="D514" t="s">
        <v>1692</v>
      </c>
      <c r="E514" s="201">
        <v>84</v>
      </c>
      <c r="F514" s="201">
        <v>26</v>
      </c>
      <c r="G514" s="132">
        <v>0.30952380952380953</v>
      </c>
      <c r="H514" s="201">
        <v>77</v>
      </c>
      <c r="I514" s="201">
        <v>26</v>
      </c>
      <c r="J514" s="132">
        <v>0.33766233766233766</v>
      </c>
      <c r="K514" s="201">
        <v>72</v>
      </c>
      <c r="L514" s="201">
        <v>26</v>
      </c>
      <c r="M514" s="132">
        <v>0.3611111111111111</v>
      </c>
      <c r="N514" s="201">
        <v>72</v>
      </c>
      <c r="O514" s="201">
        <v>17</v>
      </c>
      <c r="P514" s="132">
        <v>0.2361111111111111</v>
      </c>
      <c r="Q514" s="201">
        <v>62</v>
      </c>
      <c r="R514" s="201">
        <v>14</v>
      </c>
      <c r="S514" s="132">
        <v>0.22580645161290322</v>
      </c>
      <c r="T514" s="201">
        <v>75</v>
      </c>
      <c r="U514" s="201">
        <v>16</v>
      </c>
      <c r="V514" s="132">
        <v>0.21333333333333335</v>
      </c>
      <c r="W514">
        <v>92</v>
      </c>
      <c r="X514">
        <v>25</v>
      </c>
      <c r="Y514">
        <v>0.27173913043478259</v>
      </c>
    </row>
    <row r="515" spans="1:25" x14ac:dyDescent="0.25">
      <c r="A515" s="38">
        <f>+COUNTIF($B$1:B515,ESTADISTICAS!B$9)</f>
        <v>25</v>
      </c>
      <c r="B515">
        <v>25</v>
      </c>
      <c r="C515" s="130">
        <v>25430</v>
      </c>
      <c r="D515" t="s">
        <v>1693</v>
      </c>
      <c r="E515" s="201">
        <v>853</v>
      </c>
      <c r="F515" s="201">
        <v>380</v>
      </c>
      <c r="G515" s="132">
        <v>0.44548651817116058</v>
      </c>
      <c r="H515" s="201">
        <v>848</v>
      </c>
      <c r="I515" s="201">
        <v>401</v>
      </c>
      <c r="J515" s="132">
        <v>0.47287735849056606</v>
      </c>
      <c r="K515" s="201">
        <v>830</v>
      </c>
      <c r="L515" s="201">
        <v>422</v>
      </c>
      <c r="M515" s="132">
        <v>0.50843373493975907</v>
      </c>
      <c r="N515" s="201">
        <v>936</v>
      </c>
      <c r="O515" s="201">
        <v>420</v>
      </c>
      <c r="P515" s="132">
        <v>0.44871794871794873</v>
      </c>
      <c r="Q515" s="201">
        <v>845</v>
      </c>
      <c r="R515" s="201">
        <v>339</v>
      </c>
      <c r="S515" s="132">
        <v>0.40118343195266271</v>
      </c>
      <c r="T515" s="201">
        <v>936</v>
      </c>
      <c r="U515" s="201">
        <v>465</v>
      </c>
      <c r="V515" s="132">
        <v>0.49679487179487181</v>
      </c>
      <c r="W515">
        <v>1016</v>
      </c>
      <c r="X515">
        <v>484</v>
      </c>
      <c r="Y515">
        <v>0.4763779527559055</v>
      </c>
    </row>
    <row r="516" spans="1:25" x14ac:dyDescent="0.25">
      <c r="A516" s="38">
        <f>+COUNTIF($B$1:B516,ESTADISTICAS!B$9)</f>
        <v>25</v>
      </c>
      <c r="B516">
        <v>25</v>
      </c>
      <c r="C516" s="130">
        <v>25436</v>
      </c>
      <c r="D516" t="s">
        <v>1694</v>
      </c>
      <c r="E516" s="201">
        <v>44</v>
      </c>
      <c r="F516" s="201">
        <v>16</v>
      </c>
      <c r="G516" s="132">
        <v>0.36363636363636365</v>
      </c>
      <c r="H516" s="201">
        <v>49</v>
      </c>
      <c r="I516" s="201">
        <v>17</v>
      </c>
      <c r="J516" s="132">
        <v>0.34693877551020408</v>
      </c>
      <c r="K516" s="201">
        <v>56</v>
      </c>
      <c r="L516" s="201">
        <v>10</v>
      </c>
      <c r="M516" s="132">
        <v>0.17857142857142858</v>
      </c>
      <c r="N516" s="201">
        <v>47</v>
      </c>
      <c r="O516" s="201">
        <v>13</v>
      </c>
      <c r="P516" s="132">
        <v>0.27659574468085107</v>
      </c>
      <c r="Q516" s="201">
        <v>67</v>
      </c>
      <c r="R516" s="201">
        <v>13</v>
      </c>
      <c r="S516" s="132">
        <v>0.19402985074626866</v>
      </c>
      <c r="T516" s="201">
        <v>28</v>
      </c>
      <c r="U516" s="201">
        <v>13</v>
      </c>
      <c r="V516" s="132">
        <v>0.4642857142857143</v>
      </c>
      <c r="W516">
        <v>39</v>
      </c>
      <c r="X516">
        <v>16</v>
      </c>
      <c r="Y516">
        <v>0.41025641025641024</v>
      </c>
    </row>
    <row r="517" spans="1:25" x14ac:dyDescent="0.25">
      <c r="A517" s="38">
        <f>+COUNTIF($B$1:B517,ESTADISTICAS!B$9)</f>
        <v>25</v>
      </c>
      <c r="B517">
        <v>25</v>
      </c>
      <c r="C517" s="130">
        <v>25438</v>
      </c>
      <c r="D517" t="s">
        <v>1695</v>
      </c>
      <c r="E517" s="201">
        <v>80</v>
      </c>
      <c r="F517" s="201">
        <v>25</v>
      </c>
      <c r="G517" s="132">
        <v>0.3125</v>
      </c>
      <c r="H517" s="201">
        <v>85</v>
      </c>
      <c r="I517" s="201">
        <v>22</v>
      </c>
      <c r="J517" s="132">
        <v>0.25882352941176473</v>
      </c>
      <c r="K517" s="201">
        <v>70</v>
      </c>
      <c r="L517" s="201">
        <v>15</v>
      </c>
      <c r="M517" s="132">
        <v>0.21428571428571427</v>
      </c>
      <c r="N517" s="201">
        <v>66</v>
      </c>
      <c r="O517" s="201">
        <v>14</v>
      </c>
      <c r="P517" s="132">
        <v>0.21212121212121213</v>
      </c>
      <c r="Q517" s="201">
        <v>47</v>
      </c>
      <c r="R517" s="201">
        <v>19</v>
      </c>
      <c r="S517" s="132">
        <v>0.40425531914893614</v>
      </c>
      <c r="T517" s="201">
        <v>57</v>
      </c>
      <c r="U517" s="201">
        <v>15</v>
      </c>
      <c r="V517" s="132">
        <v>0.26315789473684209</v>
      </c>
      <c r="W517">
        <v>86</v>
      </c>
      <c r="X517">
        <v>38</v>
      </c>
      <c r="Y517">
        <v>0.44186046511627908</v>
      </c>
    </row>
    <row r="518" spans="1:25" x14ac:dyDescent="0.25">
      <c r="A518" s="38">
        <f>+COUNTIF($B$1:B518,ESTADISTICAS!B$9)</f>
        <v>25</v>
      </c>
      <c r="B518">
        <v>25</v>
      </c>
      <c r="C518" s="130">
        <v>25473</v>
      </c>
      <c r="D518" t="s">
        <v>1696</v>
      </c>
      <c r="E518" s="201">
        <v>1365</v>
      </c>
      <c r="F518" s="201">
        <v>753</v>
      </c>
      <c r="G518" s="132">
        <v>0.55164835164835169</v>
      </c>
      <c r="H518" s="201">
        <v>1446</v>
      </c>
      <c r="I518" s="201">
        <v>819</v>
      </c>
      <c r="J518" s="132">
        <v>0.56639004149377592</v>
      </c>
      <c r="K518" s="201">
        <v>1515</v>
      </c>
      <c r="L518" s="201">
        <v>901</v>
      </c>
      <c r="M518" s="132">
        <v>0.59471947194719477</v>
      </c>
      <c r="N518" s="201">
        <v>1385</v>
      </c>
      <c r="O518" s="201">
        <v>701</v>
      </c>
      <c r="P518" s="132">
        <v>0.50613718411552344</v>
      </c>
      <c r="Q518" s="201">
        <v>1416</v>
      </c>
      <c r="R518" s="201">
        <v>628</v>
      </c>
      <c r="S518" s="132">
        <v>0.44350282485875708</v>
      </c>
      <c r="T518" s="201">
        <v>1406</v>
      </c>
      <c r="U518" s="201">
        <v>715</v>
      </c>
      <c r="V518" s="132">
        <v>0.50853485064011383</v>
      </c>
      <c r="W518">
        <v>1361</v>
      </c>
      <c r="X518">
        <v>723</v>
      </c>
      <c r="Y518">
        <v>0.53122703894195444</v>
      </c>
    </row>
    <row r="519" spans="1:25" x14ac:dyDescent="0.25">
      <c r="A519" s="38">
        <f>+COUNTIF($B$1:B519,ESTADISTICAS!B$9)</f>
        <v>25</v>
      </c>
      <c r="B519">
        <v>25</v>
      </c>
      <c r="C519" s="130">
        <v>25483</v>
      </c>
      <c r="D519" t="s">
        <v>1300</v>
      </c>
      <c r="E519" s="201">
        <v>29</v>
      </c>
      <c r="F519" s="201">
        <v>11</v>
      </c>
      <c r="G519" s="132">
        <v>0.37931034482758619</v>
      </c>
      <c r="H519" s="201">
        <v>35</v>
      </c>
      <c r="I519" s="201">
        <v>13</v>
      </c>
      <c r="J519" s="132">
        <v>0.37142857142857144</v>
      </c>
      <c r="K519" s="201">
        <v>23</v>
      </c>
      <c r="L519" s="201">
        <v>9</v>
      </c>
      <c r="M519" s="132">
        <v>0.39130434782608697</v>
      </c>
      <c r="N519" s="201">
        <v>20</v>
      </c>
      <c r="O519" s="201">
        <v>7</v>
      </c>
      <c r="P519" s="132">
        <v>0.35</v>
      </c>
      <c r="Q519" s="201">
        <v>23</v>
      </c>
      <c r="R519" s="201">
        <v>6</v>
      </c>
      <c r="S519" s="132">
        <v>0.2608695652173913</v>
      </c>
      <c r="T519" s="201">
        <v>20</v>
      </c>
      <c r="U519" s="201">
        <v>11</v>
      </c>
      <c r="V519" s="132">
        <v>0.55000000000000004</v>
      </c>
      <c r="W519">
        <v>16</v>
      </c>
      <c r="X519">
        <v>6</v>
      </c>
      <c r="Y519">
        <v>0.375</v>
      </c>
    </row>
    <row r="520" spans="1:25" x14ac:dyDescent="0.25">
      <c r="A520" s="38">
        <f>+COUNTIF($B$1:B520,ESTADISTICAS!B$9)</f>
        <v>25</v>
      </c>
      <c r="B520">
        <v>25</v>
      </c>
      <c r="C520" s="130">
        <v>25486</v>
      </c>
      <c r="D520" t="s">
        <v>1697</v>
      </c>
      <c r="E520" s="201">
        <v>175</v>
      </c>
      <c r="F520" s="201">
        <v>54</v>
      </c>
      <c r="G520" s="132">
        <v>0.30857142857142855</v>
      </c>
      <c r="H520" s="201">
        <v>220</v>
      </c>
      <c r="I520" s="201">
        <v>42</v>
      </c>
      <c r="J520" s="132">
        <v>0.19090909090909092</v>
      </c>
      <c r="K520" s="201">
        <v>181</v>
      </c>
      <c r="L520" s="201">
        <v>45</v>
      </c>
      <c r="M520" s="132">
        <v>0.24861878453038674</v>
      </c>
      <c r="N520" s="201">
        <v>200</v>
      </c>
      <c r="O520" s="201">
        <v>48</v>
      </c>
      <c r="P520" s="132">
        <v>0.24</v>
      </c>
      <c r="Q520" s="201">
        <v>163</v>
      </c>
      <c r="R520" s="201">
        <v>42</v>
      </c>
      <c r="S520" s="132">
        <v>0.25766871165644173</v>
      </c>
      <c r="T520" s="201">
        <v>155</v>
      </c>
      <c r="U520" s="201">
        <v>36</v>
      </c>
      <c r="V520" s="132">
        <v>0.23225806451612904</v>
      </c>
      <c r="W520">
        <v>164</v>
      </c>
      <c r="X520">
        <v>37</v>
      </c>
      <c r="Y520">
        <v>0.22560975609756098</v>
      </c>
    </row>
    <row r="521" spans="1:25" x14ac:dyDescent="0.25">
      <c r="A521" s="38">
        <f>+COUNTIF($B$1:B521,ESTADISTICAS!B$9)</f>
        <v>25</v>
      </c>
      <c r="B521">
        <v>25</v>
      </c>
      <c r="C521" s="130">
        <v>25488</v>
      </c>
      <c r="D521" t="s">
        <v>1698</v>
      </c>
      <c r="E521" s="201">
        <v>83</v>
      </c>
      <c r="F521" s="201">
        <v>39</v>
      </c>
      <c r="G521" s="132">
        <v>0.46987951807228917</v>
      </c>
      <c r="H521" s="201">
        <v>102</v>
      </c>
      <c r="I521" s="201">
        <v>46</v>
      </c>
      <c r="J521" s="132">
        <v>0.45098039215686275</v>
      </c>
      <c r="K521" s="201">
        <v>90</v>
      </c>
      <c r="L521" s="201">
        <v>38</v>
      </c>
      <c r="M521" s="132">
        <v>0.42222222222222222</v>
      </c>
      <c r="N521" s="201">
        <v>96</v>
      </c>
      <c r="O521" s="201">
        <v>42</v>
      </c>
      <c r="P521" s="132">
        <v>0.4375</v>
      </c>
      <c r="Q521" s="201">
        <v>76</v>
      </c>
      <c r="R521" s="201">
        <v>38</v>
      </c>
      <c r="S521" s="132">
        <v>0.5</v>
      </c>
      <c r="T521" s="201">
        <v>74</v>
      </c>
      <c r="U521" s="201">
        <v>38</v>
      </c>
      <c r="V521" s="132">
        <v>0.51351351351351349</v>
      </c>
      <c r="W521">
        <v>80</v>
      </c>
      <c r="X521">
        <v>46</v>
      </c>
      <c r="Y521">
        <v>0.57499999999999996</v>
      </c>
    </row>
    <row r="522" spans="1:25" x14ac:dyDescent="0.25">
      <c r="A522" s="38">
        <f>+COUNTIF($B$1:B522,ESTADISTICAS!B$9)</f>
        <v>25</v>
      </c>
      <c r="B522">
        <v>25</v>
      </c>
      <c r="C522" s="130">
        <v>25489</v>
      </c>
      <c r="D522" t="s">
        <v>1699</v>
      </c>
      <c r="E522" s="201">
        <v>41</v>
      </c>
      <c r="F522" s="201">
        <v>14</v>
      </c>
      <c r="G522" s="132">
        <v>0.34146341463414637</v>
      </c>
      <c r="H522" s="201">
        <v>44</v>
      </c>
      <c r="I522" s="201">
        <v>22</v>
      </c>
      <c r="J522" s="132">
        <v>0.5</v>
      </c>
      <c r="K522" s="201">
        <v>43</v>
      </c>
      <c r="L522" s="201">
        <v>23</v>
      </c>
      <c r="M522" s="132">
        <v>0.53488372093023251</v>
      </c>
      <c r="N522" s="201">
        <v>20</v>
      </c>
      <c r="O522" s="201">
        <v>7</v>
      </c>
      <c r="P522" s="132">
        <v>0.35</v>
      </c>
      <c r="Q522" s="201">
        <v>38</v>
      </c>
      <c r="R522" s="201">
        <v>17</v>
      </c>
      <c r="S522" s="132">
        <v>0.44736842105263158</v>
      </c>
      <c r="T522" s="201">
        <v>47</v>
      </c>
      <c r="U522" s="201">
        <v>13</v>
      </c>
      <c r="V522" s="132">
        <v>0.27659574468085107</v>
      </c>
      <c r="W522">
        <v>39</v>
      </c>
      <c r="X522">
        <v>16</v>
      </c>
      <c r="Y522">
        <v>0.41025641025641024</v>
      </c>
    </row>
    <row r="523" spans="1:25" x14ac:dyDescent="0.25">
      <c r="A523" s="38">
        <f>+COUNTIF($B$1:B523,ESTADISTICAS!B$9)</f>
        <v>25</v>
      </c>
      <c r="B523">
        <v>25</v>
      </c>
      <c r="C523" s="130">
        <v>25491</v>
      </c>
      <c r="D523" t="s">
        <v>1700</v>
      </c>
      <c r="E523" s="201">
        <v>87</v>
      </c>
      <c r="F523" s="201">
        <v>45</v>
      </c>
      <c r="G523" s="132">
        <v>0.51724137931034486</v>
      </c>
      <c r="H523" s="201">
        <v>81</v>
      </c>
      <c r="I523" s="201">
        <v>40</v>
      </c>
      <c r="J523" s="132">
        <v>0.49382716049382713</v>
      </c>
      <c r="K523" s="201">
        <v>72</v>
      </c>
      <c r="L523" s="201">
        <v>40</v>
      </c>
      <c r="M523" s="132">
        <v>0.55555555555555558</v>
      </c>
      <c r="N523" s="201">
        <v>78</v>
      </c>
      <c r="O523" s="201">
        <v>40</v>
      </c>
      <c r="P523" s="132">
        <v>0.51282051282051277</v>
      </c>
      <c r="Q523" s="201">
        <v>64</v>
      </c>
      <c r="R523" s="201">
        <v>35</v>
      </c>
      <c r="S523" s="132">
        <v>0.546875</v>
      </c>
      <c r="T523" s="201">
        <v>63</v>
      </c>
      <c r="U523" s="201">
        <v>31</v>
      </c>
      <c r="V523" s="132">
        <v>0.49206349206349204</v>
      </c>
      <c r="W523">
        <v>46</v>
      </c>
      <c r="X523">
        <v>16</v>
      </c>
      <c r="Y523">
        <v>0.34782608695652173</v>
      </c>
    </row>
    <row r="524" spans="1:25" x14ac:dyDescent="0.25">
      <c r="A524" s="38">
        <f>+COUNTIF($B$1:B524,ESTADISTICAS!B$9)</f>
        <v>25</v>
      </c>
      <c r="B524">
        <v>25</v>
      </c>
      <c r="C524" s="130">
        <v>25506</v>
      </c>
      <c r="D524" t="s">
        <v>1344</v>
      </c>
      <c r="E524" s="201">
        <v>57</v>
      </c>
      <c r="F524" s="201">
        <v>21</v>
      </c>
      <c r="G524" s="132">
        <v>0.36842105263157893</v>
      </c>
      <c r="H524" s="201">
        <v>35</v>
      </c>
      <c r="I524" s="201">
        <v>13</v>
      </c>
      <c r="J524" s="132">
        <v>0.37142857142857144</v>
      </c>
      <c r="K524" s="201">
        <v>57</v>
      </c>
      <c r="L524" s="201">
        <v>19</v>
      </c>
      <c r="M524" s="132">
        <v>0.33333333333333331</v>
      </c>
      <c r="N524" s="201">
        <v>52</v>
      </c>
      <c r="O524" s="201">
        <v>19</v>
      </c>
      <c r="P524" s="132">
        <v>0.36538461538461536</v>
      </c>
      <c r="Q524" s="201">
        <v>50</v>
      </c>
      <c r="R524" s="201">
        <v>22</v>
      </c>
      <c r="S524" s="132">
        <v>0.44</v>
      </c>
      <c r="T524" s="201">
        <v>49</v>
      </c>
      <c r="U524" s="201">
        <v>14</v>
      </c>
      <c r="V524" s="132">
        <v>0.2857142857142857</v>
      </c>
      <c r="W524">
        <v>40</v>
      </c>
      <c r="X524">
        <v>14</v>
      </c>
      <c r="Y524">
        <v>0.35</v>
      </c>
    </row>
    <row r="525" spans="1:25" x14ac:dyDescent="0.25">
      <c r="A525" s="38">
        <f>+COUNTIF($B$1:B525,ESTADISTICAS!B$9)</f>
        <v>25</v>
      </c>
      <c r="B525">
        <v>25</v>
      </c>
      <c r="C525" s="130">
        <v>25513</v>
      </c>
      <c r="D525" t="s">
        <v>1701</v>
      </c>
      <c r="E525" s="201">
        <v>294</v>
      </c>
      <c r="F525" s="201">
        <v>103</v>
      </c>
      <c r="G525" s="132">
        <v>0.35034013605442177</v>
      </c>
      <c r="H525" s="201">
        <v>344</v>
      </c>
      <c r="I525" s="201">
        <v>121</v>
      </c>
      <c r="J525" s="132">
        <v>0.35174418604651164</v>
      </c>
      <c r="K525" s="201">
        <v>290</v>
      </c>
      <c r="L525" s="201">
        <v>98</v>
      </c>
      <c r="M525" s="132">
        <v>0.33793103448275863</v>
      </c>
      <c r="N525" s="201">
        <v>294</v>
      </c>
      <c r="O525" s="201">
        <v>99</v>
      </c>
      <c r="P525" s="132">
        <v>0.33673469387755101</v>
      </c>
      <c r="Q525" s="201">
        <v>209</v>
      </c>
      <c r="R525" s="201">
        <v>68</v>
      </c>
      <c r="S525" s="132">
        <v>0.32535885167464113</v>
      </c>
      <c r="T525" s="201">
        <v>330</v>
      </c>
      <c r="U525" s="201">
        <v>109</v>
      </c>
      <c r="V525" s="132">
        <v>0.33030303030303032</v>
      </c>
      <c r="W525">
        <v>299</v>
      </c>
      <c r="X525">
        <v>72</v>
      </c>
      <c r="Y525">
        <v>0.24080267558528429</v>
      </c>
    </row>
    <row r="526" spans="1:25" x14ac:dyDescent="0.25">
      <c r="A526" s="38">
        <f>+COUNTIF($B$1:B526,ESTADISTICAS!B$9)</f>
        <v>25</v>
      </c>
      <c r="B526">
        <v>25</v>
      </c>
      <c r="C526" s="130">
        <v>25518</v>
      </c>
      <c r="D526" t="s">
        <v>1702</v>
      </c>
      <c r="E526" s="201">
        <v>43</v>
      </c>
      <c r="F526" s="201">
        <v>11</v>
      </c>
      <c r="G526" s="132">
        <v>0.2558139534883721</v>
      </c>
      <c r="H526" s="201">
        <v>50</v>
      </c>
      <c r="I526" s="201">
        <v>8</v>
      </c>
      <c r="J526" s="132">
        <v>0.16</v>
      </c>
      <c r="K526" s="201">
        <v>51</v>
      </c>
      <c r="L526" s="201">
        <v>14</v>
      </c>
      <c r="M526" s="132">
        <v>0.27450980392156865</v>
      </c>
      <c r="N526" s="201">
        <v>54</v>
      </c>
      <c r="O526" s="201">
        <v>13</v>
      </c>
      <c r="P526" s="132">
        <v>0.24074074074074073</v>
      </c>
      <c r="Q526" s="201">
        <v>48</v>
      </c>
      <c r="R526" s="201">
        <v>11</v>
      </c>
      <c r="S526" s="132">
        <v>0.22916666666666666</v>
      </c>
      <c r="T526" s="201">
        <v>50</v>
      </c>
      <c r="U526" s="201">
        <v>12</v>
      </c>
      <c r="V526" s="132">
        <v>0.24</v>
      </c>
      <c r="W526">
        <v>57</v>
      </c>
      <c r="X526">
        <v>17</v>
      </c>
      <c r="Y526">
        <v>0.2982456140350877</v>
      </c>
    </row>
    <row r="527" spans="1:25" x14ac:dyDescent="0.25">
      <c r="A527" s="38">
        <f>+COUNTIF($B$1:B527,ESTADISTICAS!B$9)</f>
        <v>25</v>
      </c>
      <c r="B527">
        <v>25</v>
      </c>
      <c r="C527" s="130">
        <v>25524</v>
      </c>
      <c r="D527" t="s">
        <v>1703</v>
      </c>
      <c r="E527" s="201">
        <v>25</v>
      </c>
      <c r="F527" s="201">
        <v>7</v>
      </c>
      <c r="G527" s="132">
        <v>0.28000000000000003</v>
      </c>
      <c r="H527" s="201">
        <v>62</v>
      </c>
      <c r="I527" s="201">
        <v>15</v>
      </c>
      <c r="J527" s="132">
        <v>0.24193548387096775</v>
      </c>
      <c r="K527" s="201">
        <v>38</v>
      </c>
      <c r="L527" s="201">
        <v>11</v>
      </c>
      <c r="M527" s="132">
        <v>0.28947368421052633</v>
      </c>
      <c r="N527" s="201">
        <v>36</v>
      </c>
      <c r="O527" s="201">
        <v>7</v>
      </c>
      <c r="P527" s="132">
        <v>0.19444444444444445</v>
      </c>
      <c r="Q527" s="201">
        <v>47</v>
      </c>
      <c r="R527" s="201">
        <v>9</v>
      </c>
      <c r="S527" s="132">
        <v>0.19148936170212766</v>
      </c>
      <c r="T527" s="201">
        <v>52</v>
      </c>
      <c r="U527" s="201">
        <v>10</v>
      </c>
      <c r="V527" s="132">
        <v>0.19230769230769232</v>
      </c>
      <c r="W527">
        <v>49</v>
      </c>
      <c r="X527">
        <v>6</v>
      </c>
      <c r="Y527">
        <v>0.12244897959183673</v>
      </c>
    </row>
    <row r="528" spans="1:25" x14ac:dyDescent="0.25">
      <c r="A528" s="38">
        <f>+COUNTIF($B$1:B528,ESTADISTICAS!B$9)</f>
        <v>25</v>
      </c>
      <c r="B528">
        <v>25</v>
      </c>
      <c r="C528" s="130">
        <v>25530</v>
      </c>
      <c r="D528" t="s">
        <v>1704</v>
      </c>
      <c r="E528" s="201">
        <v>72</v>
      </c>
      <c r="F528" s="201">
        <v>16</v>
      </c>
      <c r="G528" s="132">
        <v>0.22222222222222221</v>
      </c>
      <c r="H528" s="201">
        <v>66</v>
      </c>
      <c r="I528" s="201">
        <v>18</v>
      </c>
      <c r="J528" s="132">
        <v>0.27272727272727271</v>
      </c>
      <c r="K528" s="201">
        <v>83</v>
      </c>
      <c r="L528" s="201">
        <v>36</v>
      </c>
      <c r="M528" s="132">
        <v>0.43373493975903615</v>
      </c>
      <c r="N528" s="201">
        <v>87</v>
      </c>
      <c r="O528" s="201">
        <v>25</v>
      </c>
      <c r="P528" s="132">
        <v>0.28735632183908044</v>
      </c>
      <c r="Q528" s="201">
        <v>95</v>
      </c>
      <c r="R528" s="201">
        <v>23</v>
      </c>
      <c r="S528" s="132">
        <v>0.24210526315789474</v>
      </c>
      <c r="T528" s="201">
        <v>84</v>
      </c>
      <c r="U528" s="201">
        <v>16</v>
      </c>
      <c r="V528" s="132">
        <v>0.19047619047619047</v>
      </c>
      <c r="W528">
        <v>89</v>
      </c>
      <c r="X528">
        <v>20</v>
      </c>
      <c r="Y528">
        <v>0.2247191011235955</v>
      </c>
    </row>
    <row r="529" spans="1:25" x14ac:dyDescent="0.25">
      <c r="A529" s="38">
        <f>+COUNTIF($B$1:B529,ESTADISTICAS!B$9)</f>
        <v>25</v>
      </c>
      <c r="B529">
        <v>25</v>
      </c>
      <c r="C529" s="130">
        <v>25535</v>
      </c>
      <c r="D529" t="s">
        <v>1705</v>
      </c>
      <c r="E529" s="201">
        <v>119</v>
      </c>
      <c r="F529" s="201">
        <v>51</v>
      </c>
      <c r="G529" s="132">
        <v>0.42857142857142855</v>
      </c>
      <c r="H529" s="201">
        <v>183</v>
      </c>
      <c r="I529" s="201">
        <v>79</v>
      </c>
      <c r="J529" s="132">
        <v>0.43169398907103823</v>
      </c>
      <c r="K529" s="201">
        <v>163</v>
      </c>
      <c r="L529" s="201">
        <v>53</v>
      </c>
      <c r="M529" s="132">
        <v>0.32515337423312884</v>
      </c>
      <c r="N529" s="201">
        <v>179</v>
      </c>
      <c r="O529" s="201">
        <v>73</v>
      </c>
      <c r="P529" s="132">
        <v>0.40782122905027934</v>
      </c>
      <c r="Q529" s="201">
        <v>138</v>
      </c>
      <c r="R529" s="201">
        <v>49</v>
      </c>
      <c r="S529" s="132">
        <v>0.35507246376811596</v>
      </c>
      <c r="T529" s="201">
        <v>119</v>
      </c>
      <c r="U529" s="201">
        <v>41</v>
      </c>
      <c r="V529" s="132">
        <v>0.34453781512605042</v>
      </c>
      <c r="W529">
        <v>123</v>
      </c>
      <c r="X529">
        <v>47</v>
      </c>
      <c r="Y529">
        <v>0.38211382113821141</v>
      </c>
    </row>
    <row r="530" spans="1:25" x14ac:dyDescent="0.25">
      <c r="A530" s="38">
        <f>+COUNTIF($B$1:B530,ESTADISTICAS!B$9)</f>
        <v>25</v>
      </c>
      <c r="B530">
        <v>25</v>
      </c>
      <c r="C530" s="130">
        <v>25572</v>
      </c>
      <c r="D530" t="s">
        <v>1706</v>
      </c>
      <c r="E530" s="201">
        <v>216</v>
      </c>
      <c r="F530" s="201">
        <v>75</v>
      </c>
      <c r="G530" s="132">
        <v>0.34722222222222221</v>
      </c>
      <c r="H530" s="201">
        <v>185</v>
      </c>
      <c r="I530" s="201">
        <v>76</v>
      </c>
      <c r="J530" s="132">
        <v>0.41081081081081083</v>
      </c>
      <c r="K530" s="201">
        <v>169</v>
      </c>
      <c r="L530" s="201">
        <v>80</v>
      </c>
      <c r="M530" s="132">
        <v>0.47337278106508873</v>
      </c>
      <c r="N530" s="201">
        <v>181</v>
      </c>
      <c r="O530" s="201">
        <v>70</v>
      </c>
      <c r="P530" s="132">
        <v>0.38674033149171272</v>
      </c>
      <c r="Q530" s="201">
        <v>180</v>
      </c>
      <c r="R530" s="201">
        <v>70</v>
      </c>
      <c r="S530" s="132">
        <v>0.3888888888888889</v>
      </c>
      <c r="T530" s="201">
        <v>178</v>
      </c>
      <c r="U530" s="201">
        <v>85</v>
      </c>
      <c r="V530" s="132">
        <v>0.47752808988764045</v>
      </c>
      <c r="W530">
        <v>173</v>
      </c>
      <c r="X530">
        <v>77</v>
      </c>
      <c r="Y530">
        <v>0.44508670520231214</v>
      </c>
    </row>
    <row r="531" spans="1:25" x14ac:dyDescent="0.25">
      <c r="A531" s="38">
        <f>+COUNTIF($B$1:B531,ESTADISTICAS!B$9)</f>
        <v>25</v>
      </c>
      <c r="B531">
        <v>25</v>
      </c>
      <c r="C531" s="130">
        <v>25580</v>
      </c>
      <c r="D531" t="s">
        <v>1707</v>
      </c>
      <c r="E531" s="201">
        <v>21</v>
      </c>
      <c r="F531" s="201">
        <v>7</v>
      </c>
      <c r="G531" s="132">
        <v>0.33333333333333331</v>
      </c>
      <c r="H531" s="201">
        <v>15</v>
      </c>
      <c r="I531" s="201">
        <v>5</v>
      </c>
      <c r="J531" s="132">
        <v>0.33333333333333331</v>
      </c>
      <c r="K531" s="201">
        <v>28</v>
      </c>
      <c r="L531" s="201">
        <v>10</v>
      </c>
      <c r="M531" s="132">
        <v>0.35714285714285715</v>
      </c>
      <c r="N531" s="201">
        <v>17</v>
      </c>
      <c r="O531" s="201">
        <v>9</v>
      </c>
      <c r="P531" s="132">
        <v>0.52941176470588236</v>
      </c>
      <c r="Q531" s="201">
        <v>27</v>
      </c>
      <c r="R531" s="201">
        <v>8</v>
      </c>
      <c r="S531" s="132">
        <v>0.29629629629629628</v>
      </c>
      <c r="T531" s="201">
        <v>27</v>
      </c>
      <c r="U531" s="201">
        <v>12</v>
      </c>
      <c r="V531" s="132">
        <v>0.44444444444444442</v>
      </c>
      <c r="W531">
        <v>30</v>
      </c>
      <c r="X531">
        <v>10</v>
      </c>
      <c r="Y531">
        <v>0.33333333333333331</v>
      </c>
    </row>
    <row r="532" spans="1:25" x14ac:dyDescent="0.25">
      <c r="A532" s="38">
        <f>+COUNTIF($B$1:B532,ESTADISTICAS!B$9)</f>
        <v>25</v>
      </c>
      <c r="B532">
        <v>25</v>
      </c>
      <c r="C532" s="130">
        <v>25592</v>
      </c>
      <c r="D532" t="s">
        <v>1708</v>
      </c>
      <c r="E532" s="201">
        <v>58</v>
      </c>
      <c r="F532" s="201">
        <v>26</v>
      </c>
      <c r="G532" s="132">
        <v>0.44827586206896552</v>
      </c>
      <c r="H532" s="201">
        <v>53</v>
      </c>
      <c r="I532" s="201">
        <v>23</v>
      </c>
      <c r="J532" s="132">
        <v>0.43396226415094341</v>
      </c>
      <c r="K532" s="201">
        <v>49</v>
      </c>
      <c r="L532" s="201">
        <v>25</v>
      </c>
      <c r="M532" s="132">
        <v>0.51020408163265307</v>
      </c>
      <c r="N532" s="201">
        <v>64</v>
      </c>
      <c r="O532" s="201">
        <v>29</v>
      </c>
      <c r="P532" s="132">
        <v>0.453125</v>
      </c>
      <c r="Q532" s="201">
        <v>37</v>
      </c>
      <c r="R532" s="201">
        <v>21</v>
      </c>
      <c r="S532" s="132">
        <v>0.56756756756756754</v>
      </c>
      <c r="T532" s="201">
        <v>49</v>
      </c>
      <c r="U532" s="201">
        <v>26</v>
      </c>
      <c r="V532" s="132">
        <v>0.53061224489795922</v>
      </c>
      <c r="W532">
        <v>40</v>
      </c>
      <c r="X532">
        <v>26</v>
      </c>
      <c r="Y532">
        <v>0.65</v>
      </c>
    </row>
    <row r="533" spans="1:25" x14ac:dyDescent="0.25">
      <c r="A533" s="38">
        <f>+COUNTIF($B$1:B533,ESTADISTICAS!B$9)</f>
        <v>25</v>
      </c>
      <c r="B533">
        <v>25</v>
      </c>
      <c r="C533" s="130">
        <v>25594</v>
      </c>
      <c r="D533" t="s">
        <v>1709</v>
      </c>
      <c r="E533" s="201">
        <v>84</v>
      </c>
      <c r="F533" s="201">
        <v>26</v>
      </c>
      <c r="G533" s="132">
        <v>0.30952380952380953</v>
      </c>
      <c r="H533" s="201">
        <v>112</v>
      </c>
      <c r="I533" s="201">
        <v>35</v>
      </c>
      <c r="J533" s="132">
        <v>0.3125</v>
      </c>
      <c r="K533" s="201">
        <v>98</v>
      </c>
      <c r="L533" s="201">
        <v>24</v>
      </c>
      <c r="M533" s="132">
        <v>0.24489795918367346</v>
      </c>
      <c r="N533" s="201">
        <v>111</v>
      </c>
      <c r="O533" s="201">
        <v>36</v>
      </c>
      <c r="P533" s="132">
        <v>0.32432432432432434</v>
      </c>
      <c r="Q533" s="201">
        <v>113</v>
      </c>
      <c r="R533" s="201">
        <v>30</v>
      </c>
      <c r="S533" s="132">
        <v>0.26548672566371684</v>
      </c>
      <c r="T533" s="201">
        <v>121</v>
      </c>
      <c r="U533" s="201">
        <v>23</v>
      </c>
      <c r="V533" s="132">
        <v>0.19008264462809918</v>
      </c>
      <c r="W533">
        <v>116</v>
      </c>
      <c r="X533">
        <v>29</v>
      </c>
      <c r="Y533">
        <v>0.25</v>
      </c>
    </row>
    <row r="534" spans="1:25" x14ac:dyDescent="0.25">
      <c r="A534" s="38">
        <f>+COUNTIF($B$1:B534,ESTADISTICAS!B$9)</f>
        <v>25</v>
      </c>
      <c r="B534">
        <v>25</v>
      </c>
      <c r="C534" s="130">
        <v>25596</v>
      </c>
      <c r="D534" t="s">
        <v>1710</v>
      </c>
      <c r="E534" s="201">
        <v>78</v>
      </c>
      <c r="F534" s="201">
        <v>12</v>
      </c>
      <c r="G534" s="132">
        <v>0.15384615384615385</v>
      </c>
      <c r="H534" s="201">
        <v>80</v>
      </c>
      <c r="I534" s="201">
        <v>15</v>
      </c>
      <c r="J534" s="132">
        <v>0.1875</v>
      </c>
      <c r="K534" s="201">
        <v>66</v>
      </c>
      <c r="L534" s="201">
        <v>16</v>
      </c>
      <c r="M534" s="132">
        <v>0.24242424242424243</v>
      </c>
      <c r="N534" s="201">
        <v>70</v>
      </c>
      <c r="O534" s="201">
        <v>7</v>
      </c>
      <c r="P534" s="132">
        <v>0.1</v>
      </c>
      <c r="Q534" s="201">
        <v>79</v>
      </c>
      <c r="R534" s="201">
        <v>18</v>
      </c>
      <c r="S534" s="132">
        <v>0.22784810126582278</v>
      </c>
      <c r="T534" s="201">
        <v>65</v>
      </c>
      <c r="U534" s="201">
        <v>6</v>
      </c>
      <c r="V534" s="132">
        <v>9.2307692307692313E-2</v>
      </c>
      <c r="W534">
        <v>64</v>
      </c>
      <c r="X534">
        <v>13</v>
      </c>
      <c r="Y534">
        <v>0.203125</v>
      </c>
    </row>
    <row r="535" spans="1:25" x14ac:dyDescent="0.25">
      <c r="A535" s="38">
        <f>+COUNTIF($B$1:B535,ESTADISTICAS!B$9)</f>
        <v>25</v>
      </c>
      <c r="B535">
        <v>25</v>
      </c>
      <c r="C535" s="130">
        <v>25599</v>
      </c>
      <c r="D535" t="s">
        <v>1711</v>
      </c>
      <c r="E535" s="201">
        <v>76</v>
      </c>
      <c r="F535" s="201">
        <v>39</v>
      </c>
      <c r="G535" s="132">
        <v>0.51315789473684215</v>
      </c>
      <c r="H535" s="201">
        <v>64</v>
      </c>
      <c r="I535" s="201">
        <v>28</v>
      </c>
      <c r="J535" s="132">
        <v>0.4375</v>
      </c>
      <c r="K535" s="201">
        <v>71</v>
      </c>
      <c r="L535" s="201">
        <v>29</v>
      </c>
      <c r="M535" s="132">
        <v>0.40845070422535212</v>
      </c>
      <c r="N535" s="201">
        <v>61</v>
      </c>
      <c r="O535" s="201">
        <v>18</v>
      </c>
      <c r="P535" s="132">
        <v>0.29508196721311475</v>
      </c>
      <c r="Q535" s="201">
        <v>72</v>
      </c>
      <c r="R535" s="201">
        <v>24</v>
      </c>
      <c r="S535" s="132">
        <v>0.33333333333333331</v>
      </c>
      <c r="T535" s="201">
        <v>69</v>
      </c>
      <c r="U535" s="201">
        <v>25</v>
      </c>
      <c r="V535" s="132">
        <v>0.36231884057971014</v>
      </c>
      <c r="W535">
        <v>60</v>
      </c>
      <c r="X535">
        <v>11</v>
      </c>
      <c r="Y535">
        <v>0.18333333333333332</v>
      </c>
    </row>
    <row r="536" spans="1:25" x14ac:dyDescent="0.25">
      <c r="A536" s="38">
        <f>+COUNTIF($B$1:B536,ESTADISTICAS!B$9)</f>
        <v>25</v>
      </c>
      <c r="B536">
        <v>25</v>
      </c>
      <c r="C536" s="130">
        <v>25612</v>
      </c>
      <c r="D536" t="s">
        <v>1712</v>
      </c>
      <c r="E536" s="201">
        <v>72</v>
      </c>
      <c r="F536" s="201">
        <v>40</v>
      </c>
      <c r="G536" s="132">
        <v>0.55555555555555558</v>
      </c>
      <c r="H536" s="201">
        <v>73</v>
      </c>
      <c r="I536" s="201">
        <v>20</v>
      </c>
      <c r="J536" s="132">
        <v>0.27397260273972601</v>
      </c>
      <c r="K536" s="201">
        <v>66</v>
      </c>
      <c r="L536" s="201">
        <v>35</v>
      </c>
      <c r="M536" s="132">
        <v>0.53030303030303028</v>
      </c>
      <c r="N536" s="201">
        <v>72</v>
      </c>
      <c r="O536" s="201">
        <v>36</v>
      </c>
      <c r="P536" s="132">
        <v>0.5</v>
      </c>
      <c r="Q536" s="201">
        <v>54</v>
      </c>
      <c r="R536" s="201">
        <v>28</v>
      </c>
      <c r="S536" s="132">
        <v>0.51851851851851849</v>
      </c>
      <c r="T536" s="201">
        <v>62</v>
      </c>
      <c r="U536" s="201">
        <v>31</v>
      </c>
      <c r="V536" s="132">
        <v>0.5</v>
      </c>
      <c r="W536">
        <v>57</v>
      </c>
      <c r="X536">
        <v>25</v>
      </c>
      <c r="Y536">
        <v>0.43859649122807015</v>
      </c>
    </row>
    <row r="537" spans="1:25" x14ac:dyDescent="0.25">
      <c r="A537" s="38">
        <f>+COUNTIF($B$1:B537,ESTADISTICAS!B$9)</f>
        <v>25</v>
      </c>
      <c r="B537">
        <v>25</v>
      </c>
      <c r="C537" s="130">
        <v>25645</v>
      </c>
      <c r="D537" t="s">
        <v>1713</v>
      </c>
      <c r="E537" s="201">
        <v>118</v>
      </c>
      <c r="F537" s="201">
        <v>48</v>
      </c>
      <c r="G537" s="132">
        <v>0.40677966101694918</v>
      </c>
      <c r="H537" s="201">
        <v>145</v>
      </c>
      <c r="I537" s="201">
        <v>45</v>
      </c>
      <c r="J537" s="132">
        <v>0.31034482758620691</v>
      </c>
      <c r="K537" s="201">
        <v>105</v>
      </c>
      <c r="L537" s="201">
        <v>34</v>
      </c>
      <c r="M537" s="132">
        <v>0.32380952380952382</v>
      </c>
      <c r="N537" s="201">
        <v>96</v>
      </c>
      <c r="O537" s="201">
        <v>31</v>
      </c>
      <c r="P537" s="132">
        <v>0.32291666666666669</v>
      </c>
      <c r="Q537" s="201">
        <v>125</v>
      </c>
      <c r="R537" s="201">
        <v>42</v>
      </c>
      <c r="S537" s="132">
        <v>0.33600000000000002</v>
      </c>
      <c r="T537" s="201">
        <v>126</v>
      </c>
      <c r="U537" s="201">
        <v>42</v>
      </c>
      <c r="V537" s="132">
        <v>0.33333333333333331</v>
      </c>
      <c r="W537">
        <v>90</v>
      </c>
      <c r="X537">
        <v>37</v>
      </c>
      <c r="Y537">
        <v>0.41111111111111109</v>
      </c>
    </row>
    <row r="538" spans="1:25" x14ac:dyDescent="0.25">
      <c r="A538" s="38">
        <f>+COUNTIF($B$1:B538,ESTADISTICAS!B$9)</f>
        <v>25</v>
      </c>
      <c r="B538">
        <v>25</v>
      </c>
      <c r="C538" s="130">
        <v>25649</v>
      </c>
      <c r="D538" t="s">
        <v>1714</v>
      </c>
      <c r="E538" s="201">
        <v>119</v>
      </c>
      <c r="F538" s="201">
        <v>36</v>
      </c>
      <c r="G538" s="132">
        <v>0.30252100840336132</v>
      </c>
      <c r="H538" s="201">
        <v>143</v>
      </c>
      <c r="I538" s="201">
        <v>54</v>
      </c>
      <c r="J538" s="132">
        <v>0.3776223776223776</v>
      </c>
      <c r="K538" s="201">
        <v>122</v>
      </c>
      <c r="L538" s="201">
        <v>33</v>
      </c>
      <c r="M538" s="132">
        <v>0.27049180327868855</v>
      </c>
      <c r="N538" s="201">
        <v>121</v>
      </c>
      <c r="O538" s="201">
        <v>19</v>
      </c>
      <c r="P538" s="132">
        <v>0.15702479338842976</v>
      </c>
      <c r="Q538" s="201">
        <v>92</v>
      </c>
      <c r="R538" s="201">
        <v>23</v>
      </c>
      <c r="S538" s="132">
        <v>0.25</v>
      </c>
      <c r="T538" s="201">
        <v>91</v>
      </c>
      <c r="U538" s="201">
        <v>18</v>
      </c>
      <c r="V538" s="132">
        <v>0.19780219780219779</v>
      </c>
      <c r="W538">
        <v>99</v>
      </c>
      <c r="X538">
        <v>29</v>
      </c>
      <c r="Y538">
        <v>0.29292929292929293</v>
      </c>
    </row>
    <row r="539" spans="1:25" x14ac:dyDescent="0.25">
      <c r="A539" s="38">
        <f>+COUNTIF($B$1:B539,ESTADISTICAS!B$9)</f>
        <v>25</v>
      </c>
      <c r="B539">
        <v>25</v>
      </c>
      <c r="C539" s="130">
        <v>25653</v>
      </c>
      <c r="D539" t="s">
        <v>1715</v>
      </c>
      <c r="E539" s="201">
        <v>45</v>
      </c>
      <c r="F539" s="201">
        <v>7</v>
      </c>
      <c r="G539" s="132">
        <v>0.15555555555555556</v>
      </c>
      <c r="H539" s="201">
        <v>57</v>
      </c>
      <c r="I539" s="201">
        <v>5</v>
      </c>
      <c r="J539" s="132">
        <v>8.771929824561403E-2</v>
      </c>
      <c r="K539" s="201">
        <v>51</v>
      </c>
      <c r="L539" s="201">
        <v>13</v>
      </c>
      <c r="M539" s="132">
        <v>0.25490196078431371</v>
      </c>
      <c r="N539" s="201">
        <v>51</v>
      </c>
      <c r="O539" s="201">
        <v>8</v>
      </c>
      <c r="P539" s="132">
        <v>0.15686274509803921</v>
      </c>
      <c r="Q539" s="201">
        <v>68</v>
      </c>
      <c r="R539" s="201">
        <v>17</v>
      </c>
      <c r="S539" s="132">
        <v>0.25</v>
      </c>
      <c r="T539" s="201">
        <v>59</v>
      </c>
      <c r="U539" s="201">
        <v>9</v>
      </c>
      <c r="V539" s="132">
        <v>0.15254237288135594</v>
      </c>
      <c r="W539">
        <v>36</v>
      </c>
      <c r="X539">
        <v>8</v>
      </c>
      <c r="Y539">
        <v>0.22222222222222221</v>
      </c>
    </row>
    <row r="540" spans="1:25" x14ac:dyDescent="0.25">
      <c r="A540" s="38">
        <f>+COUNTIF($B$1:B540,ESTADISTICAS!B$9)</f>
        <v>25</v>
      </c>
      <c r="B540">
        <v>25</v>
      </c>
      <c r="C540" s="130">
        <v>25658</v>
      </c>
      <c r="D540" t="s">
        <v>1318</v>
      </c>
      <c r="E540" s="201">
        <v>80</v>
      </c>
      <c r="F540" s="201">
        <v>21</v>
      </c>
      <c r="G540" s="132">
        <v>0.26250000000000001</v>
      </c>
      <c r="H540" s="201">
        <v>93</v>
      </c>
      <c r="I540" s="201">
        <v>37</v>
      </c>
      <c r="J540" s="132">
        <v>0.39784946236559138</v>
      </c>
      <c r="K540" s="201">
        <v>80</v>
      </c>
      <c r="L540" s="201">
        <v>32</v>
      </c>
      <c r="M540" s="132">
        <v>0.4</v>
      </c>
      <c r="N540" s="201">
        <v>83</v>
      </c>
      <c r="O540" s="201">
        <v>29</v>
      </c>
      <c r="P540" s="132">
        <v>0.3493975903614458</v>
      </c>
      <c r="Q540" s="201">
        <v>105</v>
      </c>
      <c r="R540" s="201">
        <v>39</v>
      </c>
      <c r="S540" s="132">
        <v>0.37142857142857144</v>
      </c>
      <c r="T540" s="201">
        <v>76</v>
      </c>
      <c r="U540" s="201">
        <v>32</v>
      </c>
      <c r="V540" s="132">
        <v>0.42105263157894735</v>
      </c>
      <c r="W540">
        <v>85</v>
      </c>
      <c r="X540">
        <v>27</v>
      </c>
      <c r="Y540">
        <v>0.31764705882352939</v>
      </c>
    </row>
    <row r="541" spans="1:25" x14ac:dyDescent="0.25">
      <c r="A541" s="38">
        <f>+COUNTIF($B$1:B541,ESTADISTICAS!B$9)</f>
        <v>25</v>
      </c>
      <c r="B541">
        <v>25</v>
      </c>
      <c r="C541" s="130">
        <v>25662</v>
      </c>
      <c r="D541" t="s">
        <v>1716</v>
      </c>
      <c r="E541" s="201">
        <v>103</v>
      </c>
      <c r="F541" s="201">
        <v>34</v>
      </c>
      <c r="G541" s="132">
        <v>0.3300970873786408</v>
      </c>
      <c r="H541" s="201">
        <v>99</v>
      </c>
      <c r="I541" s="201">
        <v>28</v>
      </c>
      <c r="J541" s="132">
        <v>0.28282828282828282</v>
      </c>
      <c r="K541" s="201">
        <v>106</v>
      </c>
      <c r="L541" s="201">
        <v>28</v>
      </c>
      <c r="M541" s="132">
        <v>0.26415094339622641</v>
      </c>
      <c r="N541" s="201">
        <v>91</v>
      </c>
      <c r="O541" s="201">
        <v>23</v>
      </c>
      <c r="P541" s="132">
        <v>0.25274725274725274</v>
      </c>
      <c r="Q541" s="201">
        <v>109</v>
      </c>
      <c r="R541" s="201">
        <v>30</v>
      </c>
      <c r="S541" s="132">
        <v>0.27522935779816515</v>
      </c>
      <c r="T541" s="201">
        <v>92</v>
      </c>
      <c r="U541" s="201">
        <v>18</v>
      </c>
      <c r="V541" s="132">
        <v>0.19565217391304349</v>
      </c>
      <c r="W541">
        <v>102</v>
      </c>
      <c r="X541">
        <v>31</v>
      </c>
      <c r="Y541">
        <v>0.30392156862745096</v>
      </c>
    </row>
    <row r="542" spans="1:25" x14ac:dyDescent="0.25">
      <c r="A542" s="38">
        <f>+COUNTIF($B$1:B542,ESTADISTICAS!B$9)</f>
        <v>25</v>
      </c>
      <c r="B542">
        <v>25</v>
      </c>
      <c r="C542" s="130">
        <v>25718</v>
      </c>
      <c r="D542" t="s">
        <v>1717</v>
      </c>
      <c r="E542" s="201">
        <v>106</v>
      </c>
      <c r="F542" s="201">
        <v>60</v>
      </c>
      <c r="G542" s="132">
        <v>0.56603773584905659</v>
      </c>
      <c r="H542" s="201">
        <v>80</v>
      </c>
      <c r="I542" s="201">
        <v>53</v>
      </c>
      <c r="J542" s="132">
        <v>0.66249999999999998</v>
      </c>
      <c r="K542" s="201">
        <v>133</v>
      </c>
      <c r="L542" s="201">
        <v>72</v>
      </c>
      <c r="M542" s="132">
        <v>0.54135338345864659</v>
      </c>
      <c r="N542" s="201">
        <v>139</v>
      </c>
      <c r="O542" s="201">
        <v>72</v>
      </c>
      <c r="P542" s="132">
        <v>0.51798561151079137</v>
      </c>
      <c r="Q542" s="201">
        <v>108</v>
      </c>
      <c r="R542" s="201">
        <v>56</v>
      </c>
      <c r="S542" s="132">
        <v>0.51851851851851849</v>
      </c>
      <c r="T542" s="201">
        <v>103</v>
      </c>
      <c r="U542" s="201">
        <v>43</v>
      </c>
      <c r="V542" s="132">
        <v>0.41747572815533979</v>
      </c>
      <c r="W542">
        <v>130</v>
      </c>
      <c r="X542">
        <v>54</v>
      </c>
      <c r="Y542">
        <v>0.41538461538461541</v>
      </c>
    </row>
    <row r="543" spans="1:25" x14ac:dyDescent="0.25">
      <c r="A543" s="38">
        <f>+COUNTIF($B$1:B543,ESTADISTICAS!B$9)</f>
        <v>25</v>
      </c>
      <c r="B543">
        <v>25</v>
      </c>
      <c r="C543" s="130">
        <v>25736</v>
      </c>
      <c r="D543" t="s">
        <v>1718</v>
      </c>
      <c r="E543" s="201">
        <v>159</v>
      </c>
      <c r="F543" s="201">
        <v>48</v>
      </c>
      <c r="G543" s="132">
        <v>0.30188679245283018</v>
      </c>
      <c r="H543" s="201">
        <v>117</v>
      </c>
      <c r="I543" s="201">
        <v>47</v>
      </c>
      <c r="J543" s="132">
        <v>0.40170940170940173</v>
      </c>
      <c r="K543" s="201">
        <v>127</v>
      </c>
      <c r="L543" s="201">
        <v>40</v>
      </c>
      <c r="M543" s="132">
        <v>0.31496062992125984</v>
      </c>
      <c r="N543" s="201">
        <v>135</v>
      </c>
      <c r="O543" s="201">
        <v>29</v>
      </c>
      <c r="P543" s="132">
        <v>0.21481481481481482</v>
      </c>
      <c r="Q543" s="201">
        <v>131</v>
      </c>
      <c r="R543" s="201">
        <v>34</v>
      </c>
      <c r="S543" s="132">
        <v>0.25954198473282442</v>
      </c>
      <c r="T543" s="201">
        <v>129</v>
      </c>
      <c r="U543" s="201">
        <v>41</v>
      </c>
      <c r="V543" s="132">
        <v>0.31782945736434109</v>
      </c>
      <c r="W543">
        <v>135</v>
      </c>
      <c r="X543">
        <v>41</v>
      </c>
      <c r="Y543">
        <v>0.3037037037037037</v>
      </c>
    </row>
    <row r="544" spans="1:25" x14ac:dyDescent="0.25">
      <c r="A544" s="38">
        <f>+COUNTIF($B$1:B544,ESTADISTICAS!B$9)</f>
        <v>25</v>
      </c>
      <c r="B544">
        <v>25</v>
      </c>
      <c r="C544" s="130">
        <v>25740</v>
      </c>
      <c r="D544" t="s">
        <v>1719</v>
      </c>
      <c r="E544" s="201">
        <v>395</v>
      </c>
      <c r="F544" s="201">
        <v>194</v>
      </c>
      <c r="G544" s="132">
        <v>0.49113924050632912</v>
      </c>
      <c r="H544" s="201">
        <v>356</v>
      </c>
      <c r="I544" s="201">
        <v>170</v>
      </c>
      <c r="J544" s="132">
        <v>0.47752808988764045</v>
      </c>
      <c r="K544" s="201">
        <v>348</v>
      </c>
      <c r="L544" s="201">
        <v>163</v>
      </c>
      <c r="M544" s="132">
        <v>0.46839080459770116</v>
      </c>
      <c r="N544" s="201">
        <v>355</v>
      </c>
      <c r="O544" s="201">
        <v>147</v>
      </c>
      <c r="P544" s="132">
        <v>0.41408450704225352</v>
      </c>
      <c r="Q544" s="201">
        <v>297</v>
      </c>
      <c r="R544" s="201">
        <v>144</v>
      </c>
      <c r="S544" s="132">
        <v>0.48484848484848486</v>
      </c>
      <c r="T544" s="201">
        <v>352</v>
      </c>
      <c r="U544" s="201">
        <v>145</v>
      </c>
      <c r="V544" s="132">
        <v>0.41193181818181818</v>
      </c>
      <c r="W544">
        <v>306</v>
      </c>
      <c r="X544">
        <v>119</v>
      </c>
      <c r="Y544">
        <v>0.3888888888888889</v>
      </c>
    </row>
    <row r="545" spans="1:25" x14ac:dyDescent="0.25">
      <c r="A545" s="38">
        <f>+COUNTIF($B$1:B545,ESTADISTICAS!B$9)</f>
        <v>25</v>
      </c>
      <c r="B545">
        <v>25</v>
      </c>
      <c r="C545" s="130">
        <v>25743</v>
      </c>
      <c r="D545" t="s">
        <v>1720</v>
      </c>
      <c r="E545" s="201">
        <v>212</v>
      </c>
      <c r="F545" s="201">
        <v>52</v>
      </c>
      <c r="G545" s="132">
        <v>0.24528301886792453</v>
      </c>
      <c r="H545" s="201">
        <v>200</v>
      </c>
      <c r="I545" s="201">
        <v>58</v>
      </c>
      <c r="J545" s="132">
        <v>0.28999999999999998</v>
      </c>
      <c r="K545" s="201">
        <v>220</v>
      </c>
      <c r="L545" s="201">
        <v>64</v>
      </c>
      <c r="M545" s="132">
        <v>0.29090909090909089</v>
      </c>
      <c r="N545" s="201">
        <v>231</v>
      </c>
      <c r="O545" s="201">
        <v>72</v>
      </c>
      <c r="P545" s="132">
        <v>0.31168831168831168</v>
      </c>
      <c r="Q545" s="201">
        <v>213</v>
      </c>
      <c r="R545" s="201">
        <v>56</v>
      </c>
      <c r="S545" s="132">
        <v>0.26291079812206575</v>
      </c>
      <c r="T545" s="201">
        <v>213</v>
      </c>
      <c r="U545" s="201">
        <v>59</v>
      </c>
      <c r="V545" s="132">
        <v>0.27699530516431925</v>
      </c>
      <c r="W545">
        <v>180</v>
      </c>
      <c r="X545">
        <v>47</v>
      </c>
      <c r="Y545">
        <v>0.26111111111111113</v>
      </c>
    </row>
    <row r="546" spans="1:25" x14ac:dyDescent="0.25">
      <c r="A546" s="38">
        <f>+COUNTIF($B$1:B546,ESTADISTICAS!B$9)</f>
        <v>25</v>
      </c>
      <c r="B546">
        <v>25</v>
      </c>
      <c r="C546" s="130">
        <v>25745</v>
      </c>
      <c r="D546" t="s">
        <v>1721</v>
      </c>
      <c r="E546" s="201">
        <v>162</v>
      </c>
      <c r="F546" s="201">
        <v>49</v>
      </c>
      <c r="G546" s="132">
        <v>0.30246913580246915</v>
      </c>
      <c r="H546" s="201">
        <v>163</v>
      </c>
      <c r="I546" s="201">
        <v>52</v>
      </c>
      <c r="J546" s="132">
        <v>0.31901840490797545</v>
      </c>
      <c r="K546" s="201">
        <v>157</v>
      </c>
      <c r="L546" s="201">
        <v>55</v>
      </c>
      <c r="M546" s="132">
        <v>0.3503184713375796</v>
      </c>
      <c r="N546" s="201">
        <v>163</v>
      </c>
      <c r="O546" s="201">
        <v>47</v>
      </c>
      <c r="P546" s="132">
        <v>0.28834355828220859</v>
      </c>
      <c r="Q546" s="201">
        <v>154</v>
      </c>
      <c r="R546" s="201">
        <v>39</v>
      </c>
      <c r="S546" s="132">
        <v>0.25324675324675322</v>
      </c>
      <c r="T546" s="201">
        <v>182</v>
      </c>
      <c r="U546" s="201">
        <v>52</v>
      </c>
      <c r="V546" s="132">
        <v>0.2857142857142857</v>
      </c>
      <c r="W546">
        <v>171</v>
      </c>
      <c r="X546">
        <v>49</v>
      </c>
      <c r="Y546">
        <v>0.28654970760233917</v>
      </c>
    </row>
    <row r="547" spans="1:25" x14ac:dyDescent="0.25">
      <c r="A547" s="38">
        <f>+COUNTIF($B$1:B547,ESTADISTICAS!B$9)</f>
        <v>25</v>
      </c>
      <c r="B547">
        <v>25</v>
      </c>
      <c r="C547" s="130">
        <v>25754</v>
      </c>
      <c r="D547" t="s">
        <v>2432</v>
      </c>
      <c r="E547" s="201">
        <v>5869</v>
      </c>
      <c r="F547" s="201">
        <v>2465</v>
      </c>
      <c r="G547" s="132">
        <v>0.42000340773555972</v>
      </c>
      <c r="H547" s="201">
        <v>6194</v>
      </c>
      <c r="I547" s="201">
        <v>2766</v>
      </c>
      <c r="J547" s="132">
        <v>0.44656118824669033</v>
      </c>
      <c r="K547" s="201">
        <v>6312</v>
      </c>
      <c r="L547" s="201">
        <v>2874</v>
      </c>
      <c r="M547" s="132">
        <v>0.45532319391634979</v>
      </c>
      <c r="N547" s="201">
        <v>6547</v>
      </c>
      <c r="O547" s="201">
        <v>2496</v>
      </c>
      <c r="P547" s="132">
        <v>0.38124331755002289</v>
      </c>
      <c r="Q547" s="201">
        <v>6467</v>
      </c>
      <c r="R547" s="201">
        <v>2688</v>
      </c>
      <c r="S547" s="132">
        <v>0.41564867790320087</v>
      </c>
      <c r="T547" s="201">
        <v>6593</v>
      </c>
      <c r="U547" s="201">
        <v>2799</v>
      </c>
      <c r="V547" s="132">
        <v>0.42454118003943575</v>
      </c>
      <c r="W547">
        <v>6521</v>
      </c>
      <c r="X547">
        <v>2688</v>
      </c>
      <c r="Y547">
        <v>0.41220671676123294</v>
      </c>
    </row>
    <row r="548" spans="1:25" x14ac:dyDescent="0.25">
      <c r="A548" s="38">
        <f>+COUNTIF($B$1:B548,ESTADISTICAS!B$9)</f>
        <v>25</v>
      </c>
      <c r="B548">
        <v>25</v>
      </c>
      <c r="C548" s="130">
        <v>25758</v>
      </c>
      <c r="D548" t="s">
        <v>1722</v>
      </c>
      <c r="E548" s="201">
        <v>324</v>
      </c>
      <c r="F548" s="201">
        <v>162</v>
      </c>
      <c r="G548" s="132">
        <v>0.5</v>
      </c>
      <c r="H548" s="201">
        <v>335</v>
      </c>
      <c r="I548" s="201">
        <v>132</v>
      </c>
      <c r="J548" s="132">
        <v>0.39402985074626867</v>
      </c>
      <c r="K548" s="201">
        <v>308</v>
      </c>
      <c r="L548" s="201">
        <v>139</v>
      </c>
      <c r="M548" s="132">
        <v>0.45129870129870131</v>
      </c>
      <c r="N548" s="201">
        <v>370</v>
      </c>
      <c r="O548" s="201">
        <v>141</v>
      </c>
      <c r="P548" s="132">
        <v>0.38108108108108107</v>
      </c>
      <c r="Q548" s="201">
        <v>339</v>
      </c>
      <c r="R548" s="201">
        <v>130</v>
      </c>
      <c r="S548" s="132">
        <v>0.38348082595870209</v>
      </c>
      <c r="T548" s="201">
        <v>333</v>
      </c>
      <c r="U548" s="201">
        <v>139</v>
      </c>
      <c r="V548" s="132">
        <v>0.41741741741741739</v>
      </c>
      <c r="W548">
        <v>286</v>
      </c>
      <c r="X548">
        <v>127</v>
      </c>
      <c r="Y548">
        <v>0.44405594405594406</v>
      </c>
    </row>
    <row r="549" spans="1:25" x14ac:dyDescent="0.25">
      <c r="A549" s="38">
        <f>+COUNTIF($B$1:B549,ESTADISTICAS!B$9)</f>
        <v>25</v>
      </c>
      <c r="B549">
        <v>25</v>
      </c>
      <c r="C549" s="130">
        <v>25769</v>
      </c>
      <c r="D549" t="s">
        <v>2433</v>
      </c>
      <c r="E549" s="201">
        <v>279</v>
      </c>
      <c r="F549" s="201">
        <v>102</v>
      </c>
      <c r="G549" s="132">
        <v>0.36559139784946237</v>
      </c>
      <c r="H549" s="201">
        <v>275</v>
      </c>
      <c r="I549" s="201">
        <v>103</v>
      </c>
      <c r="J549" s="132">
        <v>0.37454545454545457</v>
      </c>
      <c r="K549" s="201">
        <v>294</v>
      </c>
      <c r="L549" s="201">
        <v>118</v>
      </c>
      <c r="M549" s="132">
        <v>0.40136054421768708</v>
      </c>
      <c r="N549" s="201">
        <v>242</v>
      </c>
      <c r="O549" s="201">
        <v>87</v>
      </c>
      <c r="P549" s="132">
        <v>0.35950413223140498</v>
      </c>
      <c r="Q549" s="201">
        <v>255</v>
      </c>
      <c r="R549" s="201">
        <v>53</v>
      </c>
      <c r="S549" s="132">
        <v>0.20784313725490197</v>
      </c>
      <c r="T549" s="201">
        <v>209</v>
      </c>
      <c r="U549" s="201">
        <v>72</v>
      </c>
      <c r="V549" s="132">
        <v>0.34449760765550241</v>
      </c>
      <c r="W549">
        <v>237</v>
      </c>
      <c r="X549">
        <v>95</v>
      </c>
      <c r="Y549">
        <v>0.40084388185654007</v>
      </c>
    </row>
    <row r="550" spans="1:25" x14ac:dyDescent="0.25">
      <c r="A550" s="38">
        <f>+COUNTIF($B$1:B550,ESTADISTICAS!B$9)</f>
        <v>25</v>
      </c>
      <c r="B550">
        <v>25</v>
      </c>
      <c r="C550" s="130">
        <v>25772</v>
      </c>
      <c r="D550" t="s">
        <v>1723</v>
      </c>
      <c r="E550" s="201">
        <v>168</v>
      </c>
      <c r="F550" s="201">
        <v>53</v>
      </c>
      <c r="G550" s="132">
        <v>0.31547619047619047</v>
      </c>
      <c r="H550" s="201">
        <v>228</v>
      </c>
      <c r="I550" s="201">
        <v>61</v>
      </c>
      <c r="J550" s="132">
        <v>0.26754385964912281</v>
      </c>
      <c r="K550" s="201">
        <v>168</v>
      </c>
      <c r="L550" s="201">
        <v>51</v>
      </c>
      <c r="M550" s="132">
        <v>0.30357142857142855</v>
      </c>
      <c r="N550" s="201">
        <v>204</v>
      </c>
      <c r="O550" s="201">
        <v>38</v>
      </c>
      <c r="P550" s="132">
        <v>0.18627450980392157</v>
      </c>
      <c r="Q550" s="201">
        <v>181</v>
      </c>
      <c r="R550" s="201">
        <v>31</v>
      </c>
      <c r="S550" s="132">
        <v>0.17127071823204421</v>
      </c>
      <c r="T550" s="201">
        <v>177</v>
      </c>
      <c r="U550" s="201">
        <v>38</v>
      </c>
      <c r="V550" s="132">
        <v>0.21468926553672316</v>
      </c>
      <c r="W550">
        <v>167</v>
      </c>
      <c r="X550">
        <v>45</v>
      </c>
      <c r="Y550">
        <v>0.26946107784431139</v>
      </c>
    </row>
    <row r="551" spans="1:25" x14ac:dyDescent="0.25">
      <c r="A551" s="38">
        <f>+COUNTIF($B$1:B551,ESTADISTICAS!B$9)</f>
        <v>25</v>
      </c>
      <c r="B551">
        <v>25</v>
      </c>
      <c r="C551" s="130">
        <v>25777</v>
      </c>
      <c r="D551" t="s">
        <v>1724</v>
      </c>
      <c r="E551" s="201">
        <v>61</v>
      </c>
      <c r="F551" s="201">
        <v>14</v>
      </c>
      <c r="G551" s="132">
        <v>0.22950819672131148</v>
      </c>
      <c r="H551" s="201">
        <v>69</v>
      </c>
      <c r="I551" s="201">
        <v>18</v>
      </c>
      <c r="J551" s="132">
        <v>0.2608695652173913</v>
      </c>
      <c r="K551" s="201">
        <v>61</v>
      </c>
      <c r="L551" s="201">
        <v>17</v>
      </c>
      <c r="M551" s="132">
        <v>0.27868852459016391</v>
      </c>
      <c r="N551" s="201">
        <v>75</v>
      </c>
      <c r="O551" s="201">
        <v>25</v>
      </c>
      <c r="P551" s="132">
        <v>0.33333333333333331</v>
      </c>
      <c r="Q551" s="201">
        <v>54</v>
      </c>
      <c r="R551" s="201">
        <v>21</v>
      </c>
      <c r="S551" s="132">
        <v>0.3888888888888889</v>
      </c>
      <c r="T551" s="201">
        <v>61</v>
      </c>
      <c r="U551" s="201">
        <v>20</v>
      </c>
      <c r="V551" s="132">
        <v>0.32786885245901637</v>
      </c>
      <c r="W551">
        <v>79</v>
      </c>
      <c r="X551">
        <v>17</v>
      </c>
      <c r="Y551">
        <v>0.21518987341772153</v>
      </c>
    </row>
    <row r="552" spans="1:25" x14ac:dyDescent="0.25">
      <c r="A552" s="38">
        <f>+COUNTIF($B$1:B552,ESTADISTICAS!B$9)</f>
        <v>25</v>
      </c>
      <c r="B552">
        <v>25</v>
      </c>
      <c r="C552" s="130">
        <v>25779</v>
      </c>
      <c r="D552" t="s">
        <v>1725</v>
      </c>
      <c r="E552" s="201">
        <v>76</v>
      </c>
      <c r="F552" s="201">
        <v>20</v>
      </c>
      <c r="G552" s="132">
        <v>0.26315789473684209</v>
      </c>
      <c r="H552" s="201">
        <v>103</v>
      </c>
      <c r="I552" s="201">
        <v>18</v>
      </c>
      <c r="J552" s="132">
        <v>0.17475728155339806</v>
      </c>
      <c r="K552" s="201">
        <v>62</v>
      </c>
      <c r="L552" s="201">
        <v>11</v>
      </c>
      <c r="M552" s="132">
        <v>0.17741935483870969</v>
      </c>
      <c r="N552" s="201">
        <v>56</v>
      </c>
      <c r="O552" s="201">
        <v>8</v>
      </c>
      <c r="P552" s="132">
        <v>0.14285714285714285</v>
      </c>
      <c r="Q552" s="201">
        <v>61</v>
      </c>
      <c r="R552" s="201">
        <v>9</v>
      </c>
      <c r="S552" s="132">
        <v>0.14754098360655737</v>
      </c>
      <c r="T552" s="201">
        <v>52</v>
      </c>
      <c r="U552" s="201">
        <v>10</v>
      </c>
      <c r="V552" s="132">
        <v>0.19230769230769232</v>
      </c>
      <c r="W552">
        <v>41</v>
      </c>
      <c r="X552">
        <v>6</v>
      </c>
      <c r="Y552">
        <v>0.14634146341463414</v>
      </c>
    </row>
    <row r="553" spans="1:25" x14ac:dyDescent="0.25">
      <c r="A553" s="38">
        <f>+COUNTIF($B$1:B553,ESTADISTICAS!B$9)</f>
        <v>25</v>
      </c>
      <c r="B553">
        <v>25</v>
      </c>
      <c r="C553" s="130">
        <v>25781</v>
      </c>
      <c r="D553" t="s">
        <v>1726</v>
      </c>
      <c r="E553" s="201">
        <v>46</v>
      </c>
      <c r="F553" s="201">
        <v>11</v>
      </c>
      <c r="G553" s="132">
        <v>0.2391304347826087</v>
      </c>
      <c r="H553" s="201">
        <v>50</v>
      </c>
      <c r="I553" s="201">
        <v>14</v>
      </c>
      <c r="J553" s="132">
        <v>0.28000000000000003</v>
      </c>
      <c r="K553" s="201">
        <v>39</v>
      </c>
      <c r="L553" s="201">
        <v>8</v>
      </c>
      <c r="M553" s="132">
        <v>0.20512820512820512</v>
      </c>
      <c r="N553" s="201">
        <v>47</v>
      </c>
      <c r="O553" s="201">
        <v>15</v>
      </c>
      <c r="P553" s="132">
        <v>0.31914893617021278</v>
      </c>
      <c r="Q553" s="201">
        <v>40</v>
      </c>
      <c r="R553" s="201">
        <v>18</v>
      </c>
      <c r="S553" s="132">
        <v>0.45</v>
      </c>
      <c r="T553" s="201">
        <v>39</v>
      </c>
      <c r="U553" s="201">
        <v>14</v>
      </c>
      <c r="V553" s="132">
        <v>0.35897435897435898</v>
      </c>
      <c r="W553">
        <v>54</v>
      </c>
      <c r="X553">
        <v>22</v>
      </c>
      <c r="Y553">
        <v>0.40740740740740738</v>
      </c>
    </row>
    <row r="554" spans="1:25" x14ac:dyDescent="0.25">
      <c r="A554" s="38">
        <f>+COUNTIF($B$1:B554,ESTADISTICAS!B$9)</f>
        <v>25</v>
      </c>
      <c r="B554">
        <v>25</v>
      </c>
      <c r="C554" s="130">
        <v>25785</v>
      </c>
      <c r="D554" t="s">
        <v>1727</v>
      </c>
      <c r="E554" s="201">
        <v>208</v>
      </c>
      <c r="F554" s="201">
        <v>92</v>
      </c>
      <c r="G554" s="132">
        <v>0.44230769230769229</v>
      </c>
      <c r="H554" s="201">
        <v>249</v>
      </c>
      <c r="I554" s="201">
        <v>115</v>
      </c>
      <c r="J554" s="132">
        <v>0.46184738955823296</v>
      </c>
      <c r="K554" s="201">
        <v>261</v>
      </c>
      <c r="L554" s="201">
        <v>129</v>
      </c>
      <c r="M554" s="132">
        <v>0.4942528735632184</v>
      </c>
      <c r="N554" s="201">
        <v>263</v>
      </c>
      <c r="O554" s="201">
        <v>117</v>
      </c>
      <c r="P554" s="132">
        <v>0.44486692015209123</v>
      </c>
      <c r="Q554" s="201">
        <v>265</v>
      </c>
      <c r="R554" s="201">
        <v>108</v>
      </c>
      <c r="S554" s="132">
        <v>0.40754716981132078</v>
      </c>
      <c r="T554" s="201">
        <v>224</v>
      </c>
      <c r="U554" s="201">
        <v>90</v>
      </c>
      <c r="V554" s="132">
        <v>0.4017857142857143</v>
      </c>
      <c r="W554">
        <v>259</v>
      </c>
      <c r="X554">
        <v>92</v>
      </c>
      <c r="Y554">
        <v>0.35521235521235522</v>
      </c>
    </row>
    <row r="555" spans="1:25" x14ac:dyDescent="0.25">
      <c r="A555" s="38">
        <f>+COUNTIF($B$1:B555,ESTADISTICAS!B$9)</f>
        <v>25</v>
      </c>
      <c r="B555">
        <v>25</v>
      </c>
      <c r="C555" s="130">
        <v>25793</v>
      </c>
      <c r="D555" t="s">
        <v>1728</v>
      </c>
      <c r="E555" s="201">
        <v>102</v>
      </c>
      <c r="F555" s="201">
        <v>42</v>
      </c>
      <c r="G555" s="132">
        <v>0.41176470588235292</v>
      </c>
      <c r="H555" s="201">
        <v>106</v>
      </c>
      <c r="I555" s="201">
        <v>28</v>
      </c>
      <c r="J555" s="132">
        <v>0.26415094339622641</v>
      </c>
      <c r="K555" s="201">
        <v>102</v>
      </c>
      <c r="L555" s="201">
        <v>27</v>
      </c>
      <c r="M555" s="132">
        <v>0.26470588235294118</v>
      </c>
      <c r="N555" s="201">
        <v>91</v>
      </c>
      <c r="O555" s="201">
        <v>33</v>
      </c>
      <c r="P555" s="132">
        <v>0.36263736263736263</v>
      </c>
      <c r="Q555" s="201">
        <v>88</v>
      </c>
      <c r="R555" s="201">
        <v>32</v>
      </c>
      <c r="S555" s="132">
        <v>0.36363636363636365</v>
      </c>
      <c r="T555" s="201">
        <v>101</v>
      </c>
      <c r="U555" s="201">
        <v>37</v>
      </c>
      <c r="V555" s="132">
        <v>0.36633663366336633</v>
      </c>
      <c r="W555">
        <v>106</v>
      </c>
      <c r="X555">
        <v>37</v>
      </c>
      <c r="Y555">
        <v>0.34905660377358488</v>
      </c>
    </row>
    <row r="556" spans="1:25" x14ac:dyDescent="0.25">
      <c r="A556" s="38">
        <f>+COUNTIF($B$1:B556,ESTADISTICAS!B$9)</f>
        <v>25</v>
      </c>
      <c r="B556">
        <v>25</v>
      </c>
      <c r="C556" s="130">
        <v>25797</v>
      </c>
      <c r="D556" t="s">
        <v>1729</v>
      </c>
      <c r="E556" s="201">
        <v>103</v>
      </c>
      <c r="F556" s="201">
        <v>40</v>
      </c>
      <c r="G556" s="132">
        <v>0.38834951456310679</v>
      </c>
      <c r="H556" s="201">
        <v>113</v>
      </c>
      <c r="I556" s="201">
        <v>33</v>
      </c>
      <c r="J556" s="132">
        <v>0.29203539823008851</v>
      </c>
      <c r="K556" s="201">
        <v>91</v>
      </c>
      <c r="L556" s="201">
        <v>26</v>
      </c>
      <c r="M556" s="132">
        <v>0.2857142857142857</v>
      </c>
      <c r="N556" s="201">
        <v>91</v>
      </c>
      <c r="O556" s="201">
        <v>31</v>
      </c>
      <c r="P556" s="132">
        <v>0.34065934065934067</v>
      </c>
      <c r="Q556" s="201">
        <v>100</v>
      </c>
      <c r="R556" s="201">
        <v>32</v>
      </c>
      <c r="S556" s="132">
        <v>0.32</v>
      </c>
      <c r="T556" s="201">
        <v>89</v>
      </c>
      <c r="U556" s="201">
        <v>26</v>
      </c>
      <c r="V556" s="132">
        <v>0.29213483146067415</v>
      </c>
      <c r="W556">
        <v>88</v>
      </c>
      <c r="X556">
        <v>18</v>
      </c>
      <c r="Y556">
        <v>0.20454545454545456</v>
      </c>
    </row>
    <row r="557" spans="1:25" x14ac:dyDescent="0.25">
      <c r="A557" s="38">
        <f>+COUNTIF($B$1:B557,ESTADISTICAS!B$9)</f>
        <v>25</v>
      </c>
      <c r="B557">
        <v>25</v>
      </c>
      <c r="C557" s="130">
        <v>25799</v>
      </c>
      <c r="D557" t="s">
        <v>1730</v>
      </c>
      <c r="E557" s="201">
        <v>427</v>
      </c>
      <c r="F557" s="201">
        <v>220</v>
      </c>
      <c r="G557" s="132">
        <v>0.51522248243559721</v>
      </c>
      <c r="H557" s="201">
        <v>470</v>
      </c>
      <c r="I557" s="201">
        <v>239</v>
      </c>
      <c r="J557" s="132">
        <v>0.50851063829787235</v>
      </c>
      <c r="K557" s="201">
        <v>485</v>
      </c>
      <c r="L557" s="201">
        <v>256</v>
      </c>
      <c r="M557" s="132">
        <v>0.52783505154639176</v>
      </c>
      <c r="N557" s="201">
        <v>451</v>
      </c>
      <c r="O557" s="201">
        <v>205</v>
      </c>
      <c r="P557" s="132">
        <v>0.45454545454545453</v>
      </c>
      <c r="Q557" s="201">
        <v>477</v>
      </c>
      <c r="R557" s="201">
        <v>204</v>
      </c>
      <c r="S557" s="132">
        <v>0.42767295597484278</v>
      </c>
      <c r="T557" s="201">
        <v>405</v>
      </c>
      <c r="U557" s="201">
        <v>200</v>
      </c>
      <c r="V557" s="132">
        <v>0.49382716049382713</v>
      </c>
      <c r="W557">
        <v>410</v>
      </c>
      <c r="X557">
        <v>233</v>
      </c>
      <c r="Y557">
        <v>0.56829268292682922</v>
      </c>
    </row>
    <row r="558" spans="1:25" x14ac:dyDescent="0.25">
      <c r="A558" s="38">
        <f>+COUNTIF($B$1:B558,ESTADISTICAS!B$9)</f>
        <v>25</v>
      </c>
      <c r="B558">
        <v>25</v>
      </c>
      <c r="C558" s="130">
        <v>25805</v>
      </c>
      <c r="D558" t="s">
        <v>1731</v>
      </c>
      <c r="E558" s="201">
        <v>39</v>
      </c>
      <c r="F558" s="201">
        <v>12</v>
      </c>
      <c r="G558" s="132">
        <v>0.30769230769230771</v>
      </c>
      <c r="H558" s="201">
        <v>50</v>
      </c>
      <c r="I558" s="201">
        <v>14</v>
      </c>
      <c r="J558" s="132">
        <v>0.28000000000000003</v>
      </c>
      <c r="K558" s="201">
        <v>50</v>
      </c>
      <c r="L558" s="201">
        <v>20</v>
      </c>
      <c r="M558" s="132">
        <v>0.4</v>
      </c>
      <c r="N558" s="201">
        <v>40</v>
      </c>
      <c r="O558" s="201">
        <v>15</v>
      </c>
      <c r="P558" s="132">
        <v>0.375</v>
      </c>
      <c r="Q558" s="201">
        <v>47</v>
      </c>
      <c r="R558" s="201">
        <v>10</v>
      </c>
      <c r="S558" s="132">
        <v>0.21276595744680851</v>
      </c>
      <c r="T558" s="201">
        <v>43</v>
      </c>
      <c r="U558" s="201">
        <v>12</v>
      </c>
      <c r="V558" s="132">
        <v>0.27906976744186046</v>
      </c>
      <c r="W558">
        <v>37</v>
      </c>
      <c r="X558">
        <v>13</v>
      </c>
      <c r="Y558">
        <v>0.35135135135135137</v>
      </c>
    </row>
    <row r="559" spans="1:25" x14ac:dyDescent="0.25">
      <c r="A559" s="38">
        <f>+COUNTIF($B$1:B559,ESTADISTICAS!B$9)</f>
        <v>25</v>
      </c>
      <c r="B559">
        <v>25</v>
      </c>
      <c r="C559" s="130">
        <v>25807</v>
      </c>
      <c r="D559" t="s">
        <v>1732</v>
      </c>
      <c r="E559" s="201">
        <v>34</v>
      </c>
      <c r="F559" s="201">
        <v>8</v>
      </c>
      <c r="G559" s="132">
        <v>0.23529411764705882</v>
      </c>
      <c r="H559" s="201">
        <v>25</v>
      </c>
      <c r="I559" s="201">
        <v>10</v>
      </c>
      <c r="J559" s="132">
        <v>0.4</v>
      </c>
      <c r="K559" s="201">
        <v>40</v>
      </c>
      <c r="L559" s="201">
        <v>12</v>
      </c>
      <c r="M559" s="132">
        <v>0.3</v>
      </c>
      <c r="N559" s="201">
        <v>47</v>
      </c>
      <c r="O559" s="201">
        <v>14</v>
      </c>
      <c r="P559" s="132">
        <v>0.2978723404255319</v>
      </c>
      <c r="Q559" s="201">
        <v>31</v>
      </c>
      <c r="R559" s="201">
        <v>11</v>
      </c>
      <c r="S559" s="132">
        <v>0.35483870967741937</v>
      </c>
      <c r="T559" s="201">
        <v>29</v>
      </c>
      <c r="U559" s="201">
        <v>6</v>
      </c>
      <c r="V559" s="132">
        <v>0.20689655172413793</v>
      </c>
      <c r="W559">
        <v>32</v>
      </c>
      <c r="X559">
        <v>16</v>
      </c>
      <c r="Y559">
        <v>0.5</v>
      </c>
    </row>
    <row r="560" spans="1:25" x14ac:dyDescent="0.25">
      <c r="A560" s="38">
        <f>+COUNTIF($B$1:B560,ESTADISTICAS!B$9)</f>
        <v>25</v>
      </c>
      <c r="B560">
        <v>25</v>
      </c>
      <c r="C560" s="130">
        <v>25815</v>
      </c>
      <c r="D560" t="s">
        <v>1733</v>
      </c>
      <c r="E560" s="201">
        <v>142</v>
      </c>
      <c r="F560" s="201">
        <v>47</v>
      </c>
      <c r="G560" s="132">
        <v>0.33098591549295775</v>
      </c>
      <c r="H560" s="201">
        <v>121</v>
      </c>
      <c r="I560" s="201">
        <v>48</v>
      </c>
      <c r="J560" s="132">
        <v>0.39669421487603307</v>
      </c>
      <c r="K560" s="201">
        <v>150</v>
      </c>
      <c r="L560" s="201">
        <v>55</v>
      </c>
      <c r="M560" s="132">
        <v>0.36666666666666664</v>
      </c>
      <c r="N560" s="201">
        <v>136</v>
      </c>
      <c r="O560" s="201">
        <v>44</v>
      </c>
      <c r="P560" s="132">
        <v>0.3235294117647059</v>
      </c>
      <c r="Q560" s="201">
        <v>122</v>
      </c>
      <c r="R560" s="201">
        <v>41</v>
      </c>
      <c r="S560" s="132">
        <v>0.33606557377049179</v>
      </c>
      <c r="T560" s="201">
        <v>125</v>
      </c>
      <c r="U560" s="201">
        <v>60</v>
      </c>
      <c r="V560" s="132">
        <v>0.48</v>
      </c>
      <c r="W560">
        <v>102</v>
      </c>
      <c r="X560">
        <v>27</v>
      </c>
      <c r="Y560">
        <v>0.26470588235294118</v>
      </c>
    </row>
    <row r="561" spans="1:25" x14ac:dyDescent="0.25">
      <c r="A561" s="38">
        <f>+COUNTIF($B$1:B561,ESTADISTICAS!B$9)</f>
        <v>25</v>
      </c>
      <c r="B561">
        <v>25</v>
      </c>
      <c r="C561" s="130">
        <v>25817</v>
      </c>
      <c r="D561" t="s">
        <v>1734</v>
      </c>
      <c r="E561" s="201">
        <v>369</v>
      </c>
      <c r="F561" s="201">
        <v>166</v>
      </c>
      <c r="G561" s="132">
        <v>0.44986449864498645</v>
      </c>
      <c r="H561" s="201">
        <v>396</v>
      </c>
      <c r="I561" s="201">
        <v>179</v>
      </c>
      <c r="J561" s="132">
        <v>0.45202020202020204</v>
      </c>
      <c r="K561" s="201">
        <v>440</v>
      </c>
      <c r="L561" s="201">
        <v>218</v>
      </c>
      <c r="M561" s="132">
        <v>0.49545454545454548</v>
      </c>
      <c r="N561" s="201">
        <v>474</v>
      </c>
      <c r="O561" s="201">
        <v>238</v>
      </c>
      <c r="P561" s="132">
        <v>0.50210970464135019</v>
      </c>
      <c r="Q561" s="201">
        <v>444</v>
      </c>
      <c r="R561" s="201">
        <v>220</v>
      </c>
      <c r="S561" s="132">
        <v>0.49549549549549549</v>
      </c>
      <c r="T561" s="201">
        <v>422</v>
      </c>
      <c r="U561" s="201">
        <v>184</v>
      </c>
      <c r="V561" s="132">
        <v>0.43601895734597157</v>
      </c>
      <c r="W561">
        <v>512</v>
      </c>
      <c r="X561">
        <v>214</v>
      </c>
      <c r="Y561">
        <v>0.41796875</v>
      </c>
    </row>
    <row r="562" spans="1:25" x14ac:dyDescent="0.25">
      <c r="A562" s="38">
        <f>+COUNTIF($B$1:B562,ESTADISTICAS!B$9)</f>
        <v>25</v>
      </c>
      <c r="B562">
        <v>25</v>
      </c>
      <c r="C562" s="130">
        <v>25823</v>
      </c>
      <c r="D562" t="s">
        <v>1735</v>
      </c>
      <c r="E562" s="201">
        <v>62</v>
      </c>
      <c r="F562" s="201">
        <v>3</v>
      </c>
      <c r="G562" s="132">
        <v>4.8387096774193547E-2</v>
      </c>
      <c r="H562" s="201">
        <v>40</v>
      </c>
      <c r="I562" s="201">
        <v>10</v>
      </c>
      <c r="J562" s="132">
        <v>0.25</v>
      </c>
      <c r="K562" s="201">
        <v>57</v>
      </c>
      <c r="L562" s="201">
        <v>14</v>
      </c>
      <c r="M562" s="132">
        <v>0.24561403508771928</v>
      </c>
      <c r="N562" s="201">
        <v>60</v>
      </c>
      <c r="O562" s="201">
        <v>14</v>
      </c>
      <c r="P562" s="132">
        <v>0.23333333333333334</v>
      </c>
      <c r="Q562" s="201">
        <v>59</v>
      </c>
      <c r="R562" s="201">
        <v>9</v>
      </c>
      <c r="S562" s="132">
        <v>0.15254237288135594</v>
      </c>
      <c r="T562" s="201">
        <v>58</v>
      </c>
      <c r="U562" s="201">
        <v>19</v>
      </c>
      <c r="V562" s="132">
        <v>0.32758620689655171</v>
      </c>
      <c r="W562">
        <v>41</v>
      </c>
      <c r="X562">
        <v>8</v>
      </c>
      <c r="Y562">
        <v>0.1951219512195122</v>
      </c>
    </row>
    <row r="563" spans="1:25" x14ac:dyDescent="0.25">
      <c r="A563" s="38">
        <f>+COUNTIF($B$1:B563,ESTADISTICAS!B$9)</f>
        <v>25</v>
      </c>
      <c r="B563">
        <v>25</v>
      </c>
      <c r="C563" s="130">
        <v>25839</v>
      </c>
      <c r="D563" t="s">
        <v>1736</v>
      </c>
      <c r="E563" s="201">
        <v>134</v>
      </c>
      <c r="F563" s="201">
        <v>33</v>
      </c>
      <c r="G563" s="132">
        <v>0.2462686567164179</v>
      </c>
      <c r="H563" s="201">
        <v>137</v>
      </c>
      <c r="I563" s="201">
        <v>44</v>
      </c>
      <c r="J563" s="132">
        <v>0.32116788321167883</v>
      </c>
      <c r="K563" s="201">
        <v>109</v>
      </c>
      <c r="L563" s="201">
        <v>26</v>
      </c>
      <c r="M563" s="132">
        <v>0.23853211009174313</v>
      </c>
      <c r="N563" s="201">
        <v>138</v>
      </c>
      <c r="O563" s="201">
        <v>38</v>
      </c>
      <c r="P563" s="132">
        <v>0.27536231884057971</v>
      </c>
      <c r="Q563" s="201">
        <v>114</v>
      </c>
      <c r="R563" s="201">
        <v>32</v>
      </c>
      <c r="S563" s="132">
        <v>0.2807017543859649</v>
      </c>
      <c r="T563" s="201">
        <v>131</v>
      </c>
      <c r="U563" s="201">
        <v>25</v>
      </c>
      <c r="V563" s="132">
        <v>0.19083969465648856</v>
      </c>
      <c r="W563">
        <v>92</v>
      </c>
      <c r="X563">
        <v>28</v>
      </c>
      <c r="Y563">
        <v>0.30434782608695654</v>
      </c>
    </row>
    <row r="564" spans="1:25" x14ac:dyDescent="0.25">
      <c r="A564" s="38">
        <f>+COUNTIF($B$1:B564,ESTADISTICAS!B$9)</f>
        <v>25</v>
      </c>
      <c r="B564">
        <v>25</v>
      </c>
      <c r="C564" s="130">
        <v>25841</v>
      </c>
      <c r="D564" t="s">
        <v>1737</v>
      </c>
      <c r="E564" s="201">
        <v>72</v>
      </c>
      <c r="F564" s="201">
        <v>23</v>
      </c>
      <c r="G564" s="132">
        <v>0.31944444444444442</v>
      </c>
      <c r="H564" s="201">
        <v>80</v>
      </c>
      <c r="I564" s="201">
        <v>12</v>
      </c>
      <c r="J564" s="132">
        <v>0.15</v>
      </c>
      <c r="K564" s="201">
        <v>76</v>
      </c>
      <c r="L564" s="201">
        <v>18</v>
      </c>
      <c r="M564" s="132">
        <v>0.23684210526315788</v>
      </c>
      <c r="N564" s="201">
        <v>77</v>
      </c>
      <c r="O564" s="201">
        <v>15</v>
      </c>
      <c r="P564" s="132">
        <v>0.19480519480519481</v>
      </c>
      <c r="Q564" s="201">
        <v>71</v>
      </c>
      <c r="R564" s="201">
        <v>17</v>
      </c>
      <c r="S564" s="132">
        <v>0.23943661971830985</v>
      </c>
      <c r="T564" s="201">
        <v>74</v>
      </c>
      <c r="U564" s="201">
        <v>6</v>
      </c>
      <c r="V564" s="132">
        <v>8.1081081081081086E-2</v>
      </c>
      <c r="W564">
        <v>68</v>
      </c>
      <c r="X564">
        <v>20</v>
      </c>
      <c r="Y564">
        <v>0.29411764705882354</v>
      </c>
    </row>
    <row r="565" spans="1:25" x14ac:dyDescent="0.25">
      <c r="A565" s="38">
        <f>+COUNTIF($B$1:B565,ESTADISTICAS!B$9)</f>
        <v>25</v>
      </c>
      <c r="B565">
        <v>25</v>
      </c>
      <c r="C565" s="130">
        <v>25843</v>
      </c>
      <c r="D565" t="s">
        <v>1738</v>
      </c>
      <c r="E565" s="201">
        <v>509</v>
      </c>
      <c r="F565" s="201">
        <v>236</v>
      </c>
      <c r="G565" s="132">
        <v>0.46365422396856582</v>
      </c>
      <c r="H565" s="201">
        <v>612</v>
      </c>
      <c r="I565" s="201">
        <v>246</v>
      </c>
      <c r="J565" s="132">
        <v>0.40196078431372551</v>
      </c>
      <c r="K565" s="201">
        <v>550</v>
      </c>
      <c r="L565" s="201">
        <v>255</v>
      </c>
      <c r="M565" s="132">
        <v>0.46363636363636362</v>
      </c>
      <c r="N565" s="201">
        <v>561</v>
      </c>
      <c r="O565" s="201">
        <v>235</v>
      </c>
      <c r="P565" s="132">
        <v>0.41889483065953653</v>
      </c>
      <c r="Q565" s="201">
        <v>481</v>
      </c>
      <c r="R565" s="201">
        <v>194</v>
      </c>
      <c r="S565" s="132">
        <v>0.40332640332640335</v>
      </c>
      <c r="T565" s="201">
        <v>450</v>
      </c>
      <c r="U565" s="201">
        <v>178</v>
      </c>
      <c r="V565" s="132">
        <v>0.39555555555555555</v>
      </c>
      <c r="W565">
        <v>559</v>
      </c>
      <c r="X565">
        <v>228</v>
      </c>
      <c r="Y565">
        <v>0.40787119856887299</v>
      </c>
    </row>
    <row r="566" spans="1:25" x14ac:dyDescent="0.25">
      <c r="A566" s="38">
        <f>+COUNTIF($B$1:B566,ESTADISTICAS!B$9)</f>
        <v>25</v>
      </c>
      <c r="B566">
        <v>25</v>
      </c>
      <c r="C566" s="130">
        <v>25845</v>
      </c>
      <c r="D566" t="s">
        <v>1739</v>
      </c>
      <c r="E566" s="201">
        <v>81</v>
      </c>
      <c r="F566" s="201">
        <v>28</v>
      </c>
      <c r="G566" s="132">
        <v>0.34567901234567899</v>
      </c>
      <c r="H566" s="201">
        <v>94</v>
      </c>
      <c r="I566" s="201">
        <v>27</v>
      </c>
      <c r="J566" s="132">
        <v>0.28723404255319152</v>
      </c>
      <c r="K566" s="201">
        <v>94</v>
      </c>
      <c r="L566" s="201">
        <v>33</v>
      </c>
      <c r="M566" s="132">
        <v>0.35106382978723405</v>
      </c>
      <c r="N566" s="201">
        <v>96</v>
      </c>
      <c r="O566" s="201">
        <v>43</v>
      </c>
      <c r="P566" s="132">
        <v>0.44791666666666669</v>
      </c>
      <c r="Q566" s="201">
        <v>97</v>
      </c>
      <c r="R566" s="201">
        <v>29</v>
      </c>
      <c r="S566" s="132">
        <v>0.29896907216494845</v>
      </c>
      <c r="T566" s="201">
        <v>96</v>
      </c>
      <c r="U566" s="201">
        <v>21</v>
      </c>
      <c r="V566" s="132">
        <v>0.21875</v>
      </c>
      <c r="W566">
        <v>59</v>
      </c>
      <c r="X566">
        <v>15</v>
      </c>
      <c r="Y566">
        <v>0.25423728813559321</v>
      </c>
    </row>
    <row r="567" spans="1:25" x14ac:dyDescent="0.25">
      <c r="A567" s="38">
        <f>+COUNTIF($B$1:B567,ESTADISTICAS!B$9)</f>
        <v>25</v>
      </c>
      <c r="B567">
        <v>25</v>
      </c>
      <c r="C567" s="130">
        <v>25851</v>
      </c>
      <c r="D567" t="s">
        <v>1740</v>
      </c>
      <c r="E567" s="201">
        <v>41</v>
      </c>
      <c r="F567" s="201">
        <v>20</v>
      </c>
      <c r="G567" s="132">
        <v>0.48780487804878048</v>
      </c>
      <c r="H567" s="201">
        <v>50</v>
      </c>
      <c r="I567" s="201">
        <v>20</v>
      </c>
      <c r="J567" s="132">
        <v>0.4</v>
      </c>
      <c r="K567" s="201">
        <v>35</v>
      </c>
      <c r="L567" s="201">
        <v>22</v>
      </c>
      <c r="M567" s="132">
        <v>0.62857142857142856</v>
      </c>
      <c r="N567" s="201">
        <v>47</v>
      </c>
      <c r="O567" s="201">
        <v>13</v>
      </c>
      <c r="P567" s="132">
        <v>0.27659574468085107</v>
      </c>
      <c r="Q567" s="201">
        <v>37</v>
      </c>
      <c r="R567" s="201">
        <v>19</v>
      </c>
      <c r="S567" s="132">
        <v>0.51351351351351349</v>
      </c>
      <c r="T567" s="201">
        <v>36</v>
      </c>
      <c r="U567" s="201">
        <v>17</v>
      </c>
      <c r="V567" s="132">
        <v>0.47222222222222221</v>
      </c>
      <c r="W567">
        <v>0</v>
      </c>
      <c r="X567">
        <v>0</v>
      </c>
      <c r="Y567" t="s">
        <v>2510</v>
      </c>
    </row>
    <row r="568" spans="1:25" x14ac:dyDescent="0.25">
      <c r="A568" s="38">
        <f>+COUNTIF($B$1:B568,ESTADISTICAS!B$9)</f>
        <v>25</v>
      </c>
      <c r="B568">
        <v>25</v>
      </c>
      <c r="C568" s="130">
        <v>25862</v>
      </c>
      <c r="D568" t="s">
        <v>1741</v>
      </c>
      <c r="E568" s="201">
        <v>55</v>
      </c>
      <c r="F568" s="201">
        <v>23</v>
      </c>
      <c r="G568" s="132">
        <v>0.41818181818181815</v>
      </c>
      <c r="H568" s="201">
        <v>53</v>
      </c>
      <c r="I568" s="201">
        <v>16</v>
      </c>
      <c r="J568" s="132">
        <v>0.30188679245283018</v>
      </c>
      <c r="K568" s="201">
        <v>52</v>
      </c>
      <c r="L568" s="201">
        <v>26</v>
      </c>
      <c r="M568" s="132">
        <v>0.5</v>
      </c>
      <c r="N568" s="201">
        <v>48</v>
      </c>
      <c r="O568" s="201">
        <v>11</v>
      </c>
      <c r="P568" s="132">
        <v>0.22916666666666666</v>
      </c>
      <c r="Q568" s="201">
        <v>64</v>
      </c>
      <c r="R568" s="201">
        <v>21</v>
      </c>
      <c r="S568" s="132">
        <v>0.328125</v>
      </c>
      <c r="T568" s="201">
        <v>61</v>
      </c>
      <c r="U568" s="201">
        <v>16</v>
      </c>
      <c r="V568" s="132">
        <v>0.26229508196721313</v>
      </c>
      <c r="W568">
        <v>42</v>
      </c>
      <c r="X568">
        <v>16</v>
      </c>
      <c r="Y568">
        <v>0.38095238095238093</v>
      </c>
    </row>
    <row r="569" spans="1:25" x14ac:dyDescent="0.25">
      <c r="A569" s="38">
        <f>+COUNTIF($B$1:B569,ESTADISTICAS!B$9)</f>
        <v>25</v>
      </c>
      <c r="B569">
        <v>25</v>
      </c>
      <c r="C569" s="130">
        <v>25867</v>
      </c>
      <c r="D569" t="s">
        <v>1742</v>
      </c>
      <c r="E569" s="201">
        <v>35</v>
      </c>
      <c r="F569" s="201">
        <v>10</v>
      </c>
      <c r="G569" s="132">
        <v>0.2857142857142857</v>
      </c>
      <c r="H569" s="201">
        <v>45</v>
      </c>
      <c r="I569" s="201">
        <v>14</v>
      </c>
      <c r="J569" s="132">
        <v>0.31111111111111112</v>
      </c>
      <c r="K569" s="201">
        <v>54</v>
      </c>
      <c r="L569" s="201">
        <v>21</v>
      </c>
      <c r="M569" s="132">
        <v>0.3888888888888889</v>
      </c>
      <c r="N569" s="201">
        <v>39</v>
      </c>
      <c r="O569" s="201">
        <v>11</v>
      </c>
      <c r="P569" s="132">
        <v>0.28205128205128205</v>
      </c>
      <c r="Q569" s="201">
        <v>49</v>
      </c>
      <c r="R569" s="201">
        <v>15</v>
      </c>
      <c r="S569" s="132">
        <v>0.30612244897959184</v>
      </c>
      <c r="T569" s="201">
        <v>34</v>
      </c>
      <c r="U569" s="201">
        <v>14</v>
      </c>
      <c r="V569" s="132">
        <v>0.41176470588235292</v>
      </c>
      <c r="W569">
        <v>26</v>
      </c>
      <c r="X569">
        <v>12</v>
      </c>
      <c r="Y569">
        <v>0.46153846153846156</v>
      </c>
    </row>
    <row r="570" spans="1:25" x14ac:dyDescent="0.25">
      <c r="A570" s="38">
        <f>+COUNTIF($B$1:B570,ESTADISTICAS!B$9)</f>
        <v>25</v>
      </c>
      <c r="B570">
        <v>25</v>
      </c>
      <c r="C570" s="130">
        <v>25871</v>
      </c>
      <c r="D570" t="s">
        <v>1743</v>
      </c>
      <c r="E570" s="201">
        <v>28</v>
      </c>
      <c r="F570" s="201">
        <v>5</v>
      </c>
      <c r="G570" s="132">
        <v>0.17857142857142858</v>
      </c>
      <c r="H570" s="201">
        <v>28</v>
      </c>
      <c r="I570" s="201">
        <v>2</v>
      </c>
      <c r="J570" s="132">
        <v>7.1428571428571425E-2</v>
      </c>
      <c r="K570" s="201">
        <v>24</v>
      </c>
      <c r="L570" s="201">
        <v>8</v>
      </c>
      <c r="M570" s="132">
        <v>0.33333333333333331</v>
      </c>
      <c r="N570" s="201">
        <v>35</v>
      </c>
      <c r="O570" s="201">
        <v>15</v>
      </c>
      <c r="P570" s="132">
        <v>0.42857142857142855</v>
      </c>
      <c r="Q570" s="201">
        <v>26</v>
      </c>
      <c r="R570" s="201">
        <v>11</v>
      </c>
      <c r="S570" s="132">
        <v>0.42307692307692307</v>
      </c>
      <c r="T570" s="201">
        <v>41</v>
      </c>
      <c r="U570" s="201">
        <v>12</v>
      </c>
      <c r="V570" s="132">
        <v>0.29268292682926828</v>
      </c>
      <c r="W570">
        <v>32</v>
      </c>
      <c r="X570">
        <v>10</v>
      </c>
      <c r="Y570">
        <v>0.3125</v>
      </c>
    </row>
    <row r="571" spans="1:25" x14ac:dyDescent="0.25">
      <c r="A571" s="38">
        <f>+COUNTIF($B$1:B571,ESTADISTICAS!B$9)</f>
        <v>25</v>
      </c>
      <c r="B571">
        <v>25</v>
      </c>
      <c r="C571" s="130">
        <v>25873</v>
      </c>
      <c r="D571" t="s">
        <v>1744</v>
      </c>
      <c r="E571" s="201">
        <v>341</v>
      </c>
      <c r="F571" s="201">
        <v>107</v>
      </c>
      <c r="G571" s="132">
        <v>0.31378299120234604</v>
      </c>
      <c r="H571" s="201">
        <v>280</v>
      </c>
      <c r="I571" s="201">
        <v>95</v>
      </c>
      <c r="J571" s="132">
        <v>0.3392857142857143</v>
      </c>
      <c r="K571" s="201">
        <v>311</v>
      </c>
      <c r="L571" s="201">
        <v>105</v>
      </c>
      <c r="M571" s="132">
        <v>0.33762057877813506</v>
      </c>
      <c r="N571" s="201">
        <v>282</v>
      </c>
      <c r="O571" s="201">
        <v>89</v>
      </c>
      <c r="P571" s="132">
        <v>0.31560283687943264</v>
      </c>
      <c r="Q571" s="201">
        <v>260</v>
      </c>
      <c r="R571" s="201">
        <v>83</v>
      </c>
      <c r="S571" s="132">
        <v>0.31923076923076921</v>
      </c>
      <c r="T571" s="201">
        <v>278</v>
      </c>
      <c r="U571" s="201">
        <v>91</v>
      </c>
      <c r="V571" s="132">
        <v>0.3273381294964029</v>
      </c>
      <c r="W571">
        <v>286</v>
      </c>
      <c r="X571">
        <v>115</v>
      </c>
      <c r="Y571">
        <v>0.40209790209790208</v>
      </c>
    </row>
    <row r="572" spans="1:25" x14ac:dyDescent="0.25">
      <c r="A572" s="38">
        <f>+COUNTIF($B$1:B572,ESTADISTICAS!B$9)</f>
        <v>25</v>
      </c>
      <c r="B572">
        <v>25</v>
      </c>
      <c r="C572" s="130">
        <v>25875</v>
      </c>
      <c r="D572" t="s">
        <v>1745</v>
      </c>
      <c r="E572" s="201">
        <v>295</v>
      </c>
      <c r="F572" s="201">
        <v>183</v>
      </c>
      <c r="G572" s="132">
        <v>0.62033898305084745</v>
      </c>
      <c r="H572" s="201">
        <v>308</v>
      </c>
      <c r="I572" s="201">
        <v>179</v>
      </c>
      <c r="J572" s="132">
        <v>0.58116883116883122</v>
      </c>
      <c r="K572" s="201">
        <v>294</v>
      </c>
      <c r="L572" s="201">
        <v>191</v>
      </c>
      <c r="M572" s="132">
        <v>0.64965986394557829</v>
      </c>
      <c r="N572" s="201">
        <v>277</v>
      </c>
      <c r="O572" s="201">
        <v>156</v>
      </c>
      <c r="P572" s="132">
        <v>0.56317689530685922</v>
      </c>
      <c r="Q572" s="201">
        <v>257</v>
      </c>
      <c r="R572" s="201">
        <v>156</v>
      </c>
      <c r="S572" s="132">
        <v>0.60700389105058361</v>
      </c>
      <c r="T572" s="201">
        <v>257</v>
      </c>
      <c r="U572" s="201">
        <v>156</v>
      </c>
      <c r="V572" s="132">
        <v>0.60700389105058361</v>
      </c>
      <c r="W572">
        <v>297</v>
      </c>
      <c r="X572">
        <v>154</v>
      </c>
      <c r="Y572">
        <v>0.51851851851851849</v>
      </c>
    </row>
    <row r="573" spans="1:25" x14ac:dyDescent="0.25">
      <c r="A573" s="38">
        <f>+COUNTIF($B$1:B573,ESTADISTICAS!B$9)</f>
        <v>25</v>
      </c>
      <c r="B573">
        <v>25</v>
      </c>
      <c r="C573" s="130">
        <v>25878</v>
      </c>
      <c r="D573" t="s">
        <v>1746</v>
      </c>
      <c r="E573" s="201">
        <v>164</v>
      </c>
      <c r="F573" s="201">
        <v>51</v>
      </c>
      <c r="G573" s="132">
        <v>0.31097560975609756</v>
      </c>
      <c r="H573" s="201">
        <v>154</v>
      </c>
      <c r="I573" s="201">
        <v>52</v>
      </c>
      <c r="J573" s="132">
        <v>0.33766233766233766</v>
      </c>
      <c r="K573" s="201">
        <v>178</v>
      </c>
      <c r="L573" s="201">
        <v>53</v>
      </c>
      <c r="M573" s="132">
        <v>0.29775280898876405</v>
      </c>
      <c r="N573" s="201">
        <v>179</v>
      </c>
      <c r="O573" s="201">
        <v>57</v>
      </c>
      <c r="P573" s="132">
        <v>0.31843575418994413</v>
      </c>
      <c r="Q573" s="201">
        <v>173</v>
      </c>
      <c r="R573" s="201">
        <v>52</v>
      </c>
      <c r="S573" s="132">
        <v>0.30057803468208094</v>
      </c>
      <c r="T573" s="201">
        <v>141</v>
      </c>
      <c r="U573" s="201">
        <v>47</v>
      </c>
      <c r="V573" s="132">
        <v>0.33333333333333331</v>
      </c>
      <c r="W573">
        <v>135</v>
      </c>
      <c r="X573">
        <v>31</v>
      </c>
      <c r="Y573">
        <v>0.22962962962962963</v>
      </c>
    </row>
    <row r="574" spans="1:25" x14ac:dyDescent="0.25">
      <c r="A574" s="38">
        <f>+COUNTIF($B$1:B574,ESTADISTICAS!B$9)</f>
        <v>25</v>
      </c>
      <c r="B574">
        <v>25</v>
      </c>
      <c r="C574" s="130">
        <v>25885</v>
      </c>
      <c r="D574" t="s">
        <v>1747</v>
      </c>
      <c r="E574" s="201">
        <v>124</v>
      </c>
      <c r="F574" s="201">
        <v>29</v>
      </c>
      <c r="G574" s="132">
        <v>0.23387096774193547</v>
      </c>
      <c r="H574" s="201">
        <v>118</v>
      </c>
      <c r="I574" s="201">
        <v>28</v>
      </c>
      <c r="J574" s="132">
        <v>0.23728813559322035</v>
      </c>
      <c r="K574" s="201">
        <v>106</v>
      </c>
      <c r="L574" s="201">
        <v>28</v>
      </c>
      <c r="M574" s="132">
        <v>0.26415094339622641</v>
      </c>
      <c r="N574" s="201">
        <v>101</v>
      </c>
      <c r="O574" s="201">
        <v>14</v>
      </c>
      <c r="P574" s="132">
        <v>0.13861386138613863</v>
      </c>
      <c r="Q574" s="201">
        <v>132</v>
      </c>
      <c r="R574" s="201">
        <v>46</v>
      </c>
      <c r="S574" s="132">
        <v>0.34848484848484851</v>
      </c>
      <c r="T574" s="201">
        <v>102</v>
      </c>
      <c r="U574" s="201">
        <v>18</v>
      </c>
      <c r="V574" s="132">
        <v>0.17647058823529413</v>
      </c>
      <c r="W574">
        <v>126</v>
      </c>
      <c r="X574">
        <v>36</v>
      </c>
      <c r="Y574">
        <v>0.2857142857142857</v>
      </c>
    </row>
    <row r="575" spans="1:25" x14ac:dyDescent="0.25">
      <c r="A575" s="38">
        <f>+COUNTIF($B$1:B575,ESTADISTICAS!B$9)</f>
        <v>25</v>
      </c>
      <c r="B575">
        <v>25</v>
      </c>
      <c r="C575" s="130">
        <v>25898</v>
      </c>
      <c r="D575" t="s">
        <v>1748</v>
      </c>
      <c r="E575" s="201">
        <v>48</v>
      </c>
      <c r="F575" s="201">
        <v>10</v>
      </c>
      <c r="G575" s="132">
        <v>0.20833333333333334</v>
      </c>
      <c r="H575" s="201">
        <v>52</v>
      </c>
      <c r="I575" s="201">
        <v>16</v>
      </c>
      <c r="J575" s="132">
        <v>0.30769230769230771</v>
      </c>
      <c r="K575" s="201">
        <v>43</v>
      </c>
      <c r="L575" s="201">
        <v>14</v>
      </c>
      <c r="M575" s="132">
        <v>0.32558139534883723</v>
      </c>
      <c r="N575" s="201">
        <v>58</v>
      </c>
      <c r="O575" s="201">
        <v>20</v>
      </c>
      <c r="P575" s="132">
        <v>0.34482758620689657</v>
      </c>
      <c r="Q575" s="201">
        <v>55</v>
      </c>
      <c r="R575" s="201">
        <v>16</v>
      </c>
      <c r="S575" s="132">
        <v>0.29090909090909089</v>
      </c>
      <c r="T575" s="201">
        <v>45</v>
      </c>
      <c r="U575" s="201">
        <v>10</v>
      </c>
      <c r="V575" s="132">
        <v>0.22222222222222221</v>
      </c>
      <c r="W575">
        <v>48</v>
      </c>
      <c r="X575">
        <v>9</v>
      </c>
      <c r="Y575">
        <v>0.1875</v>
      </c>
    </row>
    <row r="576" spans="1:25" x14ac:dyDescent="0.25">
      <c r="A576" s="38">
        <f>+COUNTIF($B$1:B576,ESTADISTICAS!B$9)</f>
        <v>25</v>
      </c>
      <c r="B576">
        <v>25</v>
      </c>
      <c r="C576" s="130">
        <v>25899</v>
      </c>
      <c r="D576" t="s">
        <v>1749</v>
      </c>
      <c r="E576" s="201">
        <v>1445</v>
      </c>
      <c r="F576" s="201">
        <v>705</v>
      </c>
      <c r="G576" s="132">
        <v>0.48788927335640137</v>
      </c>
      <c r="H576" s="201">
        <v>1417</v>
      </c>
      <c r="I576" s="201">
        <v>692</v>
      </c>
      <c r="J576" s="132">
        <v>0.4883556810162315</v>
      </c>
      <c r="K576" s="201">
        <v>1440</v>
      </c>
      <c r="L576" s="201">
        <v>762</v>
      </c>
      <c r="M576" s="132">
        <v>0.52916666666666667</v>
      </c>
      <c r="N576" s="201">
        <v>1351</v>
      </c>
      <c r="O576" s="201">
        <v>670</v>
      </c>
      <c r="P576" s="132">
        <v>0.49592894152479644</v>
      </c>
      <c r="Q576" s="201">
        <v>1255</v>
      </c>
      <c r="R576" s="201">
        <v>606</v>
      </c>
      <c r="S576" s="132">
        <v>0.48286852589641432</v>
      </c>
      <c r="T576" s="201">
        <v>1296</v>
      </c>
      <c r="U576" s="201">
        <v>596</v>
      </c>
      <c r="V576" s="132">
        <v>0.45987654320987653</v>
      </c>
      <c r="W576">
        <v>1269</v>
      </c>
      <c r="X576">
        <v>624</v>
      </c>
      <c r="Y576">
        <v>0.49172576832151299</v>
      </c>
    </row>
    <row r="577" spans="1:25" x14ac:dyDescent="0.25">
      <c r="A577" s="38">
        <f>+COUNTIF($B$1:B577,ESTADISTICAS!B$9)</f>
        <v>25</v>
      </c>
      <c r="B577">
        <v>27</v>
      </c>
      <c r="C577" s="130">
        <v>27001</v>
      </c>
      <c r="D577" t="s">
        <v>2434</v>
      </c>
      <c r="E577" s="201">
        <v>1436</v>
      </c>
      <c r="F577" s="201">
        <v>492</v>
      </c>
      <c r="G577" s="132">
        <v>0.3426183844011142</v>
      </c>
      <c r="H577" s="201">
        <v>1510</v>
      </c>
      <c r="I577" s="201">
        <v>693</v>
      </c>
      <c r="J577" s="132">
        <v>0.4589403973509934</v>
      </c>
      <c r="K577" s="201">
        <v>1616</v>
      </c>
      <c r="L577" s="201">
        <v>763</v>
      </c>
      <c r="M577" s="132">
        <v>0.47215346534653463</v>
      </c>
      <c r="N577" s="201">
        <v>1501</v>
      </c>
      <c r="O577" s="201">
        <v>681</v>
      </c>
      <c r="P577" s="132">
        <v>0.45369753497668219</v>
      </c>
      <c r="Q577" s="201">
        <v>1486</v>
      </c>
      <c r="R577" s="201">
        <v>852</v>
      </c>
      <c r="S577" s="132">
        <v>0.57335127860026913</v>
      </c>
      <c r="T577" s="201">
        <v>1470</v>
      </c>
      <c r="U577" s="201">
        <v>869</v>
      </c>
      <c r="V577" s="132">
        <v>0.59115646258503396</v>
      </c>
      <c r="W577">
        <v>1587</v>
      </c>
      <c r="X577">
        <v>960</v>
      </c>
      <c r="Y577">
        <v>0.60491493383742911</v>
      </c>
    </row>
    <row r="578" spans="1:25" x14ac:dyDescent="0.25">
      <c r="A578" s="38">
        <f>+COUNTIF($B$1:B578,ESTADISTICAS!B$9)</f>
        <v>25</v>
      </c>
      <c r="B578">
        <v>27</v>
      </c>
      <c r="C578" s="130">
        <v>27006</v>
      </c>
      <c r="D578" t="s">
        <v>1750</v>
      </c>
      <c r="E578" s="201">
        <v>70</v>
      </c>
      <c r="F578" s="201">
        <v>5</v>
      </c>
      <c r="G578" s="132">
        <v>7.1428571428571425E-2</v>
      </c>
      <c r="H578" s="201">
        <v>79</v>
      </c>
      <c r="I578" s="201">
        <v>12</v>
      </c>
      <c r="J578" s="132">
        <v>0.15189873417721519</v>
      </c>
      <c r="K578" s="201">
        <v>100</v>
      </c>
      <c r="L578" s="201">
        <v>14</v>
      </c>
      <c r="M578" s="132">
        <v>0.14000000000000001</v>
      </c>
      <c r="N578" s="201">
        <v>72</v>
      </c>
      <c r="O578" s="201">
        <v>7</v>
      </c>
      <c r="P578" s="132">
        <v>9.7222222222222224E-2</v>
      </c>
      <c r="Q578" s="201">
        <v>98</v>
      </c>
      <c r="R578" s="201">
        <v>21</v>
      </c>
      <c r="S578" s="132">
        <v>0.21428571428571427</v>
      </c>
      <c r="T578" s="201">
        <v>101</v>
      </c>
      <c r="U578" s="201">
        <v>18</v>
      </c>
      <c r="V578" s="132">
        <v>0.17821782178217821</v>
      </c>
      <c r="W578">
        <v>85</v>
      </c>
      <c r="X578">
        <v>20</v>
      </c>
      <c r="Y578">
        <v>0.23529411764705882</v>
      </c>
    </row>
    <row r="579" spans="1:25" x14ac:dyDescent="0.25">
      <c r="A579" s="38">
        <f>+COUNTIF($B$1:B579,ESTADISTICAS!B$9)</f>
        <v>25</v>
      </c>
      <c r="B579">
        <v>27</v>
      </c>
      <c r="C579" s="130">
        <v>27025</v>
      </c>
      <c r="D579" t="s">
        <v>1751</v>
      </c>
      <c r="E579" s="201">
        <v>73</v>
      </c>
      <c r="F579" s="201">
        <v>6</v>
      </c>
      <c r="G579" s="132">
        <v>8.2191780821917804E-2</v>
      </c>
      <c r="H579" s="201">
        <v>77</v>
      </c>
      <c r="I579" s="201">
        <v>3</v>
      </c>
      <c r="J579" s="132">
        <v>3.896103896103896E-2</v>
      </c>
      <c r="K579" s="201">
        <v>74</v>
      </c>
      <c r="L579" s="201">
        <v>11</v>
      </c>
      <c r="M579" s="132">
        <v>0.14864864864864866</v>
      </c>
      <c r="N579" s="201">
        <v>88</v>
      </c>
      <c r="O579" s="201">
        <v>13</v>
      </c>
      <c r="P579" s="132">
        <v>0.14772727272727273</v>
      </c>
      <c r="Q579" s="201">
        <v>128</v>
      </c>
      <c r="R579" s="201">
        <v>7</v>
      </c>
      <c r="S579" s="132">
        <v>5.46875E-2</v>
      </c>
      <c r="T579" s="201">
        <v>232</v>
      </c>
      <c r="U579" s="201">
        <v>7</v>
      </c>
      <c r="V579" s="132">
        <v>3.017241379310345E-2</v>
      </c>
      <c r="W579">
        <v>213</v>
      </c>
      <c r="X579">
        <v>20</v>
      </c>
      <c r="Y579">
        <v>9.3896713615023469E-2</v>
      </c>
    </row>
    <row r="580" spans="1:25" x14ac:dyDescent="0.25">
      <c r="A580" s="38">
        <f>+COUNTIF($B$1:B580,ESTADISTICAS!B$9)</f>
        <v>25</v>
      </c>
      <c r="B580">
        <v>27</v>
      </c>
      <c r="C580" s="130">
        <v>27050</v>
      </c>
      <c r="D580" t="s">
        <v>1752</v>
      </c>
      <c r="E580" s="201">
        <v>52</v>
      </c>
      <c r="F580" s="201">
        <v>15</v>
      </c>
      <c r="G580" s="132">
        <v>0.28846153846153844</v>
      </c>
      <c r="H580" s="201">
        <v>78</v>
      </c>
      <c r="I580" s="201">
        <v>32</v>
      </c>
      <c r="J580" s="132">
        <v>0.41025641025641024</v>
      </c>
      <c r="K580" s="201">
        <v>99</v>
      </c>
      <c r="L580" s="201">
        <v>37</v>
      </c>
      <c r="M580" s="132">
        <v>0.37373737373737376</v>
      </c>
      <c r="N580" s="201">
        <v>96</v>
      </c>
      <c r="O580" s="201">
        <v>24</v>
      </c>
      <c r="P580" s="132">
        <v>0.25</v>
      </c>
      <c r="Q580" s="201">
        <v>94</v>
      </c>
      <c r="R580" s="201">
        <v>35</v>
      </c>
      <c r="S580" s="132">
        <v>0.37234042553191488</v>
      </c>
      <c r="T580" s="201">
        <v>72</v>
      </c>
      <c r="U580" s="201">
        <v>27</v>
      </c>
      <c r="V580" s="132">
        <v>0.375</v>
      </c>
      <c r="W580">
        <v>91</v>
      </c>
      <c r="X580">
        <v>36</v>
      </c>
      <c r="Y580">
        <v>0.39560439560439559</v>
      </c>
    </row>
    <row r="581" spans="1:25" x14ac:dyDescent="0.25">
      <c r="A581" s="38">
        <f>+COUNTIF($B$1:B581,ESTADISTICAS!B$9)</f>
        <v>25</v>
      </c>
      <c r="B581">
        <v>27</v>
      </c>
      <c r="C581" s="130">
        <v>27073</v>
      </c>
      <c r="D581" t="s">
        <v>2435</v>
      </c>
      <c r="E581" s="201">
        <v>91</v>
      </c>
      <c r="F581" s="201">
        <v>9</v>
      </c>
      <c r="G581" s="132">
        <v>9.8901098901098897E-2</v>
      </c>
      <c r="H581" s="201">
        <v>102</v>
      </c>
      <c r="I581" s="201">
        <v>14</v>
      </c>
      <c r="J581" s="132">
        <v>0.13725490196078433</v>
      </c>
      <c r="K581" s="201">
        <v>114</v>
      </c>
      <c r="L581" s="201">
        <v>15</v>
      </c>
      <c r="M581" s="132">
        <v>0.13157894736842105</v>
      </c>
      <c r="N581" s="201">
        <v>111</v>
      </c>
      <c r="O581" s="201">
        <v>14</v>
      </c>
      <c r="P581" s="132">
        <v>0.12612612612612611</v>
      </c>
      <c r="Q581" s="201">
        <v>90</v>
      </c>
      <c r="R581" s="201">
        <v>30</v>
      </c>
      <c r="S581" s="132">
        <v>0.33333333333333331</v>
      </c>
      <c r="T581" s="201">
        <v>113</v>
      </c>
      <c r="U581" s="201">
        <v>17</v>
      </c>
      <c r="V581" s="132">
        <v>0.15044247787610621</v>
      </c>
      <c r="W581">
        <v>101</v>
      </c>
      <c r="X581">
        <v>30</v>
      </c>
      <c r="Y581">
        <v>0.29702970297029702</v>
      </c>
    </row>
    <row r="582" spans="1:25" x14ac:dyDescent="0.25">
      <c r="A582" s="38">
        <f>+COUNTIF($B$1:B582,ESTADISTICAS!B$9)</f>
        <v>25</v>
      </c>
      <c r="B582">
        <v>27</v>
      </c>
      <c r="C582" s="130">
        <v>27075</v>
      </c>
      <c r="D582" t="s">
        <v>1753</v>
      </c>
      <c r="E582" s="201">
        <v>117</v>
      </c>
      <c r="F582" s="201">
        <v>22</v>
      </c>
      <c r="G582" s="132">
        <v>0.18803418803418803</v>
      </c>
      <c r="H582" s="201">
        <v>87</v>
      </c>
      <c r="I582" s="201">
        <v>23</v>
      </c>
      <c r="J582" s="132">
        <v>0.26436781609195403</v>
      </c>
      <c r="K582" s="201">
        <v>122</v>
      </c>
      <c r="L582" s="201">
        <v>29</v>
      </c>
      <c r="M582" s="132">
        <v>0.23770491803278687</v>
      </c>
      <c r="N582" s="201">
        <v>133</v>
      </c>
      <c r="O582" s="201">
        <v>23</v>
      </c>
      <c r="P582" s="132">
        <v>0.17293233082706766</v>
      </c>
      <c r="Q582" s="201">
        <v>130</v>
      </c>
      <c r="R582" s="201">
        <v>32</v>
      </c>
      <c r="S582" s="132">
        <v>0.24615384615384617</v>
      </c>
      <c r="T582" s="201">
        <v>107</v>
      </c>
      <c r="U582" s="201">
        <v>18</v>
      </c>
      <c r="V582" s="132">
        <v>0.16822429906542055</v>
      </c>
      <c r="W582">
        <v>96</v>
      </c>
      <c r="X582">
        <v>28</v>
      </c>
      <c r="Y582">
        <v>0.29166666666666669</v>
      </c>
    </row>
    <row r="583" spans="1:25" x14ac:dyDescent="0.25">
      <c r="A583" s="38">
        <f>+COUNTIF($B$1:B583,ESTADISTICAS!B$9)</f>
        <v>25</v>
      </c>
      <c r="B583">
        <v>27</v>
      </c>
      <c r="C583" s="130">
        <v>27077</v>
      </c>
      <c r="D583" t="s">
        <v>2436</v>
      </c>
      <c r="E583" s="201">
        <v>93</v>
      </c>
      <c r="F583" s="201">
        <v>20</v>
      </c>
      <c r="G583" s="132">
        <v>0.21505376344086022</v>
      </c>
      <c r="H583" s="201">
        <v>133</v>
      </c>
      <c r="I583" s="201">
        <v>20</v>
      </c>
      <c r="J583" s="132">
        <v>0.15037593984962405</v>
      </c>
      <c r="K583" s="201">
        <v>90</v>
      </c>
      <c r="L583" s="201">
        <v>21</v>
      </c>
      <c r="M583" s="132">
        <v>0.23333333333333334</v>
      </c>
      <c r="N583" s="201">
        <v>127</v>
      </c>
      <c r="O583" s="201">
        <v>21</v>
      </c>
      <c r="P583" s="132">
        <v>0.16535433070866143</v>
      </c>
      <c r="Q583" s="201">
        <v>123</v>
      </c>
      <c r="R583" s="201">
        <v>34</v>
      </c>
      <c r="S583" s="132">
        <v>0.27642276422764228</v>
      </c>
      <c r="T583" s="201">
        <v>163</v>
      </c>
      <c r="U583" s="201">
        <v>28</v>
      </c>
      <c r="V583" s="132">
        <v>0.17177914110429449</v>
      </c>
      <c r="W583">
        <v>130</v>
      </c>
      <c r="X583">
        <v>34</v>
      </c>
      <c r="Y583">
        <v>0.26153846153846155</v>
      </c>
    </row>
    <row r="584" spans="1:25" x14ac:dyDescent="0.25">
      <c r="A584" s="38">
        <f>+COUNTIF($B$1:B584,ESTADISTICAS!B$9)</f>
        <v>25</v>
      </c>
      <c r="B584">
        <v>27</v>
      </c>
      <c r="C584" s="130">
        <v>27099</v>
      </c>
      <c r="D584" t="s">
        <v>1754</v>
      </c>
      <c r="E584" s="201">
        <v>56</v>
      </c>
      <c r="F584" s="201">
        <v>9</v>
      </c>
      <c r="G584" s="132">
        <v>0.16071428571428573</v>
      </c>
      <c r="H584" s="201">
        <v>62</v>
      </c>
      <c r="I584" s="201">
        <v>14</v>
      </c>
      <c r="J584" s="132">
        <v>0.22580645161290322</v>
      </c>
      <c r="K584" s="201">
        <v>65</v>
      </c>
      <c r="L584" s="201">
        <v>13</v>
      </c>
      <c r="M584" s="132">
        <v>0.2</v>
      </c>
      <c r="N584" s="201">
        <v>107</v>
      </c>
      <c r="O584" s="201">
        <v>21</v>
      </c>
      <c r="P584" s="132">
        <v>0.19626168224299065</v>
      </c>
      <c r="Q584" s="201">
        <v>92</v>
      </c>
      <c r="R584" s="201">
        <v>17</v>
      </c>
      <c r="S584" s="132">
        <v>0.18478260869565216</v>
      </c>
      <c r="T584" s="201">
        <v>94</v>
      </c>
      <c r="U584" s="201">
        <v>18</v>
      </c>
      <c r="V584" s="132">
        <v>0.19148936170212766</v>
      </c>
      <c r="W584">
        <v>95</v>
      </c>
      <c r="X584">
        <v>17</v>
      </c>
      <c r="Y584">
        <v>0.17894736842105263</v>
      </c>
    </row>
    <row r="585" spans="1:25" x14ac:dyDescent="0.25">
      <c r="A585" s="38">
        <f>+COUNTIF($B$1:B585,ESTADISTICAS!B$9)</f>
        <v>25</v>
      </c>
      <c r="B585">
        <v>27</v>
      </c>
      <c r="C585" s="130">
        <v>27135</v>
      </c>
      <c r="D585" t="s">
        <v>1755</v>
      </c>
      <c r="E585" s="201">
        <v>67</v>
      </c>
      <c r="F585" s="201">
        <v>12</v>
      </c>
      <c r="G585" s="132">
        <v>0.17910447761194029</v>
      </c>
      <c r="H585" s="201">
        <v>41</v>
      </c>
      <c r="I585" s="201">
        <v>13</v>
      </c>
      <c r="J585" s="132">
        <v>0.31707317073170732</v>
      </c>
      <c r="K585" s="201">
        <v>58</v>
      </c>
      <c r="L585" s="201">
        <v>14</v>
      </c>
      <c r="M585" s="132">
        <v>0.2413793103448276</v>
      </c>
      <c r="N585" s="201">
        <v>63</v>
      </c>
      <c r="O585" s="201">
        <v>14</v>
      </c>
      <c r="P585" s="132">
        <v>0.22222222222222221</v>
      </c>
      <c r="Q585" s="201">
        <v>63</v>
      </c>
      <c r="R585" s="201">
        <v>25</v>
      </c>
      <c r="S585" s="132">
        <v>0.3968253968253968</v>
      </c>
      <c r="T585" s="201">
        <v>59</v>
      </c>
      <c r="U585" s="201">
        <v>23</v>
      </c>
      <c r="V585" s="132">
        <v>0.38983050847457629</v>
      </c>
      <c r="W585">
        <v>75</v>
      </c>
      <c r="X585">
        <v>26</v>
      </c>
      <c r="Y585">
        <v>0.34666666666666668</v>
      </c>
    </row>
    <row r="586" spans="1:25" x14ac:dyDescent="0.25">
      <c r="A586" s="38">
        <f>+COUNTIF($B$1:B586,ESTADISTICAS!B$9)</f>
        <v>25</v>
      </c>
      <c r="B586">
        <v>27</v>
      </c>
      <c r="C586" s="130">
        <v>27150</v>
      </c>
      <c r="D586" t="s">
        <v>1756</v>
      </c>
      <c r="E586" s="201">
        <v>21</v>
      </c>
      <c r="F586" s="201">
        <v>1</v>
      </c>
      <c r="G586" s="132">
        <v>4.7619047619047616E-2</v>
      </c>
      <c r="H586" s="201">
        <v>36</v>
      </c>
      <c r="I586" s="201">
        <v>0</v>
      </c>
      <c r="J586" s="132">
        <v>0</v>
      </c>
      <c r="K586" s="201">
        <v>30</v>
      </c>
      <c r="L586" s="201">
        <v>7</v>
      </c>
      <c r="M586" s="132">
        <v>0.23333333333333334</v>
      </c>
      <c r="N586" s="201">
        <v>66</v>
      </c>
      <c r="O586" s="201">
        <v>3</v>
      </c>
      <c r="P586" s="132">
        <v>4.5454545454545456E-2</v>
      </c>
      <c r="Q586" s="201">
        <v>52</v>
      </c>
      <c r="R586" s="201">
        <v>12</v>
      </c>
      <c r="S586" s="132">
        <v>0.23076923076923078</v>
      </c>
      <c r="T586" s="201">
        <v>54</v>
      </c>
      <c r="U586" s="201">
        <v>3</v>
      </c>
      <c r="V586" s="132">
        <v>5.5555555555555552E-2</v>
      </c>
      <c r="W586">
        <v>55</v>
      </c>
      <c r="X586">
        <v>13</v>
      </c>
      <c r="Y586">
        <v>0.23636363636363636</v>
      </c>
    </row>
    <row r="587" spans="1:25" x14ac:dyDescent="0.25">
      <c r="A587" s="38">
        <f>+COUNTIF($B$1:B587,ESTADISTICAS!B$9)</f>
        <v>25</v>
      </c>
      <c r="B587">
        <v>27</v>
      </c>
      <c r="C587" s="130">
        <v>27160</v>
      </c>
      <c r="D587" t="s">
        <v>1757</v>
      </c>
      <c r="E587" s="201">
        <v>37</v>
      </c>
      <c r="F587" s="201">
        <v>2</v>
      </c>
      <c r="G587" s="132">
        <v>5.4054054054054057E-2</v>
      </c>
      <c r="H587" s="201">
        <v>49</v>
      </c>
      <c r="I587" s="201">
        <v>24</v>
      </c>
      <c r="J587" s="132">
        <v>0.48979591836734693</v>
      </c>
      <c r="K587" s="201">
        <v>43</v>
      </c>
      <c r="L587" s="201">
        <v>14</v>
      </c>
      <c r="M587" s="132">
        <v>0.32558139534883723</v>
      </c>
      <c r="N587" s="201">
        <v>63</v>
      </c>
      <c r="O587" s="201">
        <v>26</v>
      </c>
      <c r="P587" s="132">
        <v>0.41269841269841268</v>
      </c>
      <c r="Q587" s="201">
        <v>53</v>
      </c>
      <c r="R587" s="201">
        <v>21</v>
      </c>
      <c r="S587" s="132">
        <v>0.39622641509433965</v>
      </c>
      <c r="T587" s="201">
        <v>71</v>
      </c>
      <c r="U587" s="201">
        <v>38</v>
      </c>
      <c r="V587" s="132">
        <v>0.53521126760563376</v>
      </c>
      <c r="W587">
        <v>58</v>
      </c>
      <c r="X587">
        <v>37</v>
      </c>
      <c r="Y587">
        <v>0.63793103448275867</v>
      </c>
    </row>
    <row r="588" spans="1:25" x14ac:dyDescent="0.25">
      <c r="A588" s="38">
        <f>+COUNTIF($B$1:B588,ESTADISTICAS!B$9)</f>
        <v>25</v>
      </c>
      <c r="B588">
        <v>27</v>
      </c>
      <c r="C588" s="130">
        <v>27205</v>
      </c>
      <c r="D588" t="s">
        <v>2437</v>
      </c>
      <c r="E588" s="201">
        <v>185</v>
      </c>
      <c r="F588" s="201">
        <v>29</v>
      </c>
      <c r="G588" s="132">
        <v>0.15675675675675677</v>
      </c>
      <c r="H588" s="201">
        <v>177</v>
      </c>
      <c r="I588" s="201">
        <v>32</v>
      </c>
      <c r="J588" s="132">
        <v>0.1807909604519774</v>
      </c>
      <c r="K588" s="201">
        <v>207</v>
      </c>
      <c r="L588" s="201">
        <v>66</v>
      </c>
      <c r="M588" s="132">
        <v>0.3188405797101449</v>
      </c>
      <c r="N588" s="201">
        <v>168</v>
      </c>
      <c r="O588" s="201">
        <v>46</v>
      </c>
      <c r="P588" s="132">
        <v>0.27380952380952384</v>
      </c>
      <c r="Q588" s="201">
        <v>211</v>
      </c>
      <c r="R588" s="201">
        <v>85</v>
      </c>
      <c r="S588" s="132">
        <v>0.40284360189573459</v>
      </c>
      <c r="T588" s="201">
        <v>194</v>
      </c>
      <c r="U588" s="201">
        <v>50</v>
      </c>
      <c r="V588" s="132">
        <v>0.25773195876288657</v>
      </c>
      <c r="W588">
        <v>191</v>
      </c>
      <c r="X588">
        <v>65</v>
      </c>
      <c r="Y588">
        <v>0.34031413612565448</v>
      </c>
    </row>
    <row r="589" spans="1:25" x14ac:dyDescent="0.25">
      <c r="A589" s="38">
        <f>+COUNTIF($B$1:B589,ESTADISTICAS!B$9)</f>
        <v>25</v>
      </c>
      <c r="B589">
        <v>27</v>
      </c>
      <c r="C589" s="130">
        <v>27245</v>
      </c>
      <c r="D589" t="s">
        <v>1758</v>
      </c>
      <c r="E589" s="201">
        <v>90</v>
      </c>
      <c r="F589" s="201">
        <v>19</v>
      </c>
      <c r="G589" s="132">
        <v>0.21111111111111111</v>
      </c>
      <c r="H589" s="201">
        <v>84</v>
      </c>
      <c r="I589" s="201">
        <v>17</v>
      </c>
      <c r="J589" s="132">
        <v>0.20238095238095238</v>
      </c>
      <c r="K589" s="201">
        <v>78</v>
      </c>
      <c r="L589" s="201">
        <v>10</v>
      </c>
      <c r="M589" s="132">
        <v>0.12820512820512819</v>
      </c>
      <c r="N589" s="201">
        <v>93</v>
      </c>
      <c r="O589" s="201">
        <v>31</v>
      </c>
      <c r="P589" s="132">
        <v>0.33333333333333331</v>
      </c>
      <c r="Q589" s="201">
        <v>82</v>
      </c>
      <c r="R589" s="201">
        <v>19</v>
      </c>
      <c r="S589" s="132">
        <v>0.23170731707317074</v>
      </c>
      <c r="T589" s="201">
        <v>111</v>
      </c>
      <c r="U589" s="201">
        <v>18</v>
      </c>
      <c r="V589" s="132">
        <v>0.16216216216216217</v>
      </c>
      <c r="W589">
        <v>86</v>
      </c>
      <c r="X589">
        <v>11</v>
      </c>
      <c r="Y589">
        <v>0.12790697674418605</v>
      </c>
    </row>
    <row r="590" spans="1:25" x14ac:dyDescent="0.25">
      <c r="A590" s="38">
        <f>+COUNTIF($B$1:B590,ESTADISTICAS!B$9)</f>
        <v>25</v>
      </c>
      <c r="B590">
        <v>27</v>
      </c>
      <c r="C590" s="130">
        <v>27250</v>
      </c>
      <c r="D590" t="s">
        <v>1759</v>
      </c>
      <c r="E590" s="201">
        <v>48</v>
      </c>
      <c r="F590" s="201">
        <v>4</v>
      </c>
      <c r="G590" s="132">
        <v>8.3333333333333329E-2</v>
      </c>
      <c r="H590" s="201">
        <v>86</v>
      </c>
      <c r="I590" s="201">
        <v>3</v>
      </c>
      <c r="J590" s="132">
        <v>3.4883720930232558E-2</v>
      </c>
      <c r="K590" s="201">
        <v>112</v>
      </c>
      <c r="L590" s="201">
        <v>7</v>
      </c>
      <c r="M590" s="132">
        <v>6.25E-2</v>
      </c>
      <c r="N590" s="201">
        <v>94</v>
      </c>
      <c r="O590" s="201">
        <v>7</v>
      </c>
      <c r="P590" s="132">
        <v>7.4468085106382975E-2</v>
      </c>
      <c r="Q590" s="201">
        <v>154</v>
      </c>
      <c r="R590" s="201">
        <v>14</v>
      </c>
      <c r="S590" s="132">
        <v>9.0909090909090912E-2</v>
      </c>
      <c r="T590" s="201">
        <v>141</v>
      </c>
      <c r="U590" s="201">
        <v>12</v>
      </c>
      <c r="V590" s="132">
        <v>8.5106382978723402E-2</v>
      </c>
      <c r="W590">
        <v>147</v>
      </c>
      <c r="X590">
        <v>14</v>
      </c>
      <c r="Y590">
        <v>9.5238095238095233E-2</v>
      </c>
    </row>
    <row r="591" spans="1:25" x14ac:dyDescent="0.25">
      <c r="A591" s="38">
        <f>+COUNTIF($B$1:B591,ESTADISTICAS!B$9)</f>
        <v>25</v>
      </c>
      <c r="B591">
        <v>27</v>
      </c>
      <c r="C591" s="130">
        <v>27361</v>
      </c>
      <c r="D591" t="s">
        <v>2438</v>
      </c>
      <c r="E591" s="201">
        <v>361</v>
      </c>
      <c r="F591" s="201">
        <v>68</v>
      </c>
      <c r="G591" s="132">
        <v>0.18836565096952909</v>
      </c>
      <c r="H591" s="201">
        <v>347</v>
      </c>
      <c r="I591" s="201">
        <v>77</v>
      </c>
      <c r="J591" s="132">
        <v>0.22190201729106629</v>
      </c>
      <c r="K591" s="201">
        <v>372</v>
      </c>
      <c r="L591" s="201">
        <v>112</v>
      </c>
      <c r="M591" s="132">
        <v>0.30107526881720431</v>
      </c>
      <c r="N591" s="201">
        <v>402</v>
      </c>
      <c r="O591" s="201">
        <v>117</v>
      </c>
      <c r="P591" s="132">
        <v>0.29104477611940299</v>
      </c>
      <c r="Q591" s="201">
        <v>403</v>
      </c>
      <c r="R591" s="201">
        <v>160</v>
      </c>
      <c r="S591" s="132">
        <v>0.3970223325062035</v>
      </c>
      <c r="T591" s="201">
        <v>416</v>
      </c>
      <c r="U591" s="201">
        <v>155</v>
      </c>
      <c r="V591" s="132">
        <v>0.37259615384615385</v>
      </c>
      <c r="W591">
        <v>484</v>
      </c>
      <c r="X591">
        <v>209</v>
      </c>
      <c r="Y591">
        <v>0.43181818181818182</v>
      </c>
    </row>
    <row r="592" spans="1:25" x14ac:dyDescent="0.25">
      <c r="A592" s="38">
        <f>+COUNTIF($B$1:B592,ESTADISTICAS!B$9)</f>
        <v>25</v>
      </c>
      <c r="B592">
        <v>27</v>
      </c>
      <c r="C592" s="130">
        <v>27372</v>
      </c>
      <c r="D592" t="s">
        <v>1760</v>
      </c>
      <c r="E592" s="201">
        <v>18</v>
      </c>
      <c r="F592" s="201">
        <v>6</v>
      </c>
      <c r="G592" s="132">
        <v>0.33333333333333331</v>
      </c>
      <c r="H592" s="201">
        <v>20</v>
      </c>
      <c r="I592" s="201">
        <v>1</v>
      </c>
      <c r="J592" s="132">
        <v>0.05</v>
      </c>
      <c r="K592" s="201">
        <v>33</v>
      </c>
      <c r="L592" s="201">
        <v>4</v>
      </c>
      <c r="M592" s="132">
        <v>0.12121212121212122</v>
      </c>
      <c r="N592" s="201">
        <v>52</v>
      </c>
      <c r="O592" s="201">
        <v>5</v>
      </c>
      <c r="P592" s="132">
        <v>9.6153846153846159E-2</v>
      </c>
      <c r="Q592" s="201">
        <v>47</v>
      </c>
      <c r="R592" s="201">
        <v>1</v>
      </c>
      <c r="S592" s="132">
        <v>2.1276595744680851E-2</v>
      </c>
      <c r="T592" s="201">
        <v>40</v>
      </c>
      <c r="U592" s="201">
        <v>4</v>
      </c>
      <c r="V592" s="132">
        <v>0.1</v>
      </c>
      <c r="W592">
        <v>41</v>
      </c>
      <c r="X592">
        <v>4</v>
      </c>
      <c r="Y592">
        <v>9.7560975609756101E-2</v>
      </c>
    </row>
    <row r="593" spans="1:25" x14ac:dyDescent="0.25">
      <c r="A593" s="38">
        <f>+COUNTIF($B$1:B593,ESTADISTICAS!B$9)</f>
        <v>25</v>
      </c>
      <c r="B593">
        <v>27</v>
      </c>
      <c r="C593" s="130">
        <v>27413</v>
      </c>
      <c r="D593" t="s">
        <v>2439</v>
      </c>
      <c r="E593" s="201">
        <v>67</v>
      </c>
      <c r="F593" s="201">
        <v>9</v>
      </c>
      <c r="G593" s="132">
        <v>0.13432835820895522</v>
      </c>
      <c r="H593" s="201">
        <v>66</v>
      </c>
      <c r="I593" s="201">
        <v>12</v>
      </c>
      <c r="J593" s="132">
        <v>0.18181818181818182</v>
      </c>
      <c r="K593" s="201">
        <v>57</v>
      </c>
      <c r="L593" s="201">
        <v>16</v>
      </c>
      <c r="M593" s="132">
        <v>0.2807017543859649</v>
      </c>
      <c r="N593" s="201">
        <v>83</v>
      </c>
      <c r="O593" s="201">
        <v>19</v>
      </c>
      <c r="P593" s="132">
        <v>0.2289156626506024</v>
      </c>
      <c r="Q593" s="201">
        <v>81</v>
      </c>
      <c r="R593" s="201">
        <v>23</v>
      </c>
      <c r="S593" s="132">
        <v>0.2839506172839506</v>
      </c>
      <c r="T593" s="201">
        <v>97</v>
      </c>
      <c r="U593" s="201">
        <v>10</v>
      </c>
      <c r="V593" s="132">
        <v>0.10309278350515463</v>
      </c>
      <c r="W593">
        <v>82</v>
      </c>
      <c r="X593">
        <v>21</v>
      </c>
      <c r="Y593">
        <v>0.25609756097560976</v>
      </c>
    </row>
    <row r="594" spans="1:25" x14ac:dyDescent="0.25">
      <c r="A594" s="38">
        <f>+COUNTIF($B$1:B594,ESTADISTICAS!B$9)</f>
        <v>25</v>
      </c>
      <c r="B594">
        <v>27</v>
      </c>
      <c r="C594" s="130">
        <v>27425</v>
      </c>
      <c r="D594" t="s">
        <v>1761</v>
      </c>
      <c r="E594" s="201">
        <v>11</v>
      </c>
      <c r="F594" s="201">
        <v>2</v>
      </c>
      <c r="G594" s="132">
        <v>0.18181818181818182</v>
      </c>
      <c r="H594" s="201">
        <v>4</v>
      </c>
      <c r="I594" s="201">
        <v>1</v>
      </c>
      <c r="J594" s="132">
        <v>0.25</v>
      </c>
      <c r="K594" s="201">
        <v>4</v>
      </c>
      <c r="L594" s="201">
        <v>3</v>
      </c>
      <c r="M594" s="132">
        <v>0.75</v>
      </c>
      <c r="N594" s="201">
        <v>11</v>
      </c>
      <c r="O594" s="201">
        <v>3</v>
      </c>
      <c r="P594" s="132">
        <v>0.27272727272727271</v>
      </c>
      <c r="Q594" s="201">
        <v>16</v>
      </c>
      <c r="R594" s="201">
        <v>6</v>
      </c>
      <c r="S594" s="132">
        <v>0.375</v>
      </c>
      <c r="T594" s="201">
        <v>35</v>
      </c>
      <c r="U594" s="201">
        <v>6</v>
      </c>
      <c r="V594" s="132">
        <v>0.17142857142857143</v>
      </c>
      <c r="W594">
        <v>28</v>
      </c>
      <c r="X594">
        <v>8</v>
      </c>
      <c r="Y594">
        <v>0.2857142857142857</v>
      </c>
    </row>
    <row r="595" spans="1:25" x14ac:dyDescent="0.25">
      <c r="A595" s="38">
        <f>+COUNTIF($B$1:B595,ESTADISTICAS!B$9)</f>
        <v>25</v>
      </c>
      <c r="B595">
        <v>27</v>
      </c>
      <c r="C595" s="130">
        <v>27430</v>
      </c>
      <c r="D595" t="s">
        <v>1762</v>
      </c>
      <c r="E595" s="201">
        <v>34</v>
      </c>
      <c r="F595" s="201">
        <v>7</v>
      </c>
      <c r="G595" s="132">
        <v>0.20588235294117646</v>
      </c>
      <c r="H595" s="201">
        <v>49</v>
      </c>
      <c r="I595" s="201">
        <v>6</v>
      </c>
      <c r="J595" s="132">
        <v>0.12244897959183673</v>
      </c>
      <c r="K595" s="201">
        <v>41</v>
      </c>
      <c r="L595" s="201">
        <v>3</v>
      </c>
      <c r="M595" s="132">
        <v>7.3170731707317069E-2</v>
      </c>
      <c r="N595" s="201">
        <v>60</v>
      </c>
      <c r="O595" s="201">
        <v>6</v>
      </c>
      <c r="P595" s="132">
        <v>0.1</v>
      </c>
      <c r="Q595" s="201">
        <v>65</v>
      </c>
      <c r="R595" s="201">
        <v>15</v>
      </c>
      <c r="S595" s="132">
        <v>0.23076923076923078</v>
      </c>
      <c r="T595" s="201">
        <v>60</v>
      </c>
      <c r="U595" s="201">
        <v>18</v>
      </c>
      <c r="V595" s="132">
        <v>0.3</v>
      </c>
      <c r="W595">
        <v>84</v>
      </c>
      <c r="X595">
        <v>21</v>
      </c>
      <c r="Y595">
        <v>0.25</v>
      </c>
    </row>
    <row r="596" spans="1:25" x14ac:dyDescent="0.25">
      <c r="A596" s="38">
        <f>+COUNTIF($B$1:B596,ESTADISTICAS!B$9)</f>
        <v>25</v>
      </c>
      <c r="B596">
        <v>27</v>
      </c>
      <c r="C596" s="130">
        <v>27450</v>
      </c>
      <c r="D596" t="s">
        <v>1763</v>
      </c>
      <c r="E596" s="201">
        <v>104</v>
      </c>
      <c r="F596" s="201">
        <v>12</v>
      </c>
      <c r="G596" s="132">
        <v>0.11538461538461539</v>
      </c>
      <c r="H596" s="201">
        <v>94</v>
      </c>
      <c r="I596" s="201">
        <v>10</v>
      </c>
      <c r="J596" s="132">
        <v>0.10638297872340426</v>
      </c>
      <c r="K596" s="201">
        <v>97</v>
      </c>
      <c r="L596" s="201">
        <v>18</v>
      </c>
      <c r="M596" s="132">
        <v>0.18556701030927836</v>
      </c>
      <c r="N596" s="201">
        <v>107</v>
      </c>
      <c r="O596" s="201">
        <v>22</v>
      </c>
      <c r="P596" s="132">
        <v>0.20560747663551401</v>
      </c>
      <c r="Q596" s="201">
        <v>84</v>
      </c>
      <c r="R596" s="201">
        <v>26</v>
      </c>
      <c r="S596" s="132">
        <v>0.30952380952380953</v>
      </c>
      <c r="T596" s="201">
        <v>106</v>
      </c>
      <c r="U596" s="201">
        <v>17</v>
      </c>
      <c r="V596" s="132">
        <v>0.16037735849056603</v>
      </c>
      <c r="W596">
        <v>106</v>
      </c>
      <c r="X596">
        <v>35</v>
      </c>
      <c r="Y596">
        <v>0.330188679245283</v>
      </c>
    </row>
    <row r="597" spans="1:25" x14ac:dyDescent="0.25">
      <c r="A597" s="38">
        <f>+COUNTIF($B$1:B597,ESTADISTICAS!B$9)</f>
        <v>25</v>
      </c>
      <c r="B597">
        <v>27</v>
      </c>
      <c r="C597" s="130">
        <v>27491</v>
      </c>
      <c r="D597" t="s">
        <v>2440</v>
      </c>
      <c r="E597" s="201">
        <v>35</v>
      </c>
      <c r="F597" s="201">
        <v>5</v>
      </c>
      <c r="G597" s="132">
        <v>0.14285714285714285</v>
      </c>
      <c r="H597" s="201">
        <v>42</v>
      </c>
      <c r="I597" s="201">
        <v>5</v>
      </c>
      <c r="J597" s="132">
        <v>0.11904761904761904</v>
      </c>
      <c r="K597" s="201">
        <v>28</v>
      </c>
      <c r="L597" s="201">
        <v>12</v>
      </c>
      <c r="M597" s="132">
        <v>0.42857142857142855</v>
      </c>
      <c r="N597" s="201">
        <v>37</v>
      </c>
      <c r="O597" s="201">
        <v>10</v>
      </c>
      <c r="P597" s="132">
        <v>0.27027027027027029</v>
      </c>
      <c r="Q597" s="201">
        <v>42</v>
      </c>
      <c r="R597" s="201">
        <v>13</v>
      </c>
      <c r="S597" s="132">
        <v>0.30952380952380953</v>
      </c>
      <c r="T597" s="201">
        <v>62</v>
      </c>
      <c r="U597" s="201">
        <v>11</v>
      </c>
      <c r="V597" s="132">
        <v>0.17741935483870969</v>
      </c>
      <c r="W597">
        <v>68</v>
      </c>
      <c r="X597">
        <v>17</v>
      </c>
      <c r="Y597">
        <v>0.25</v>
      </c>
    </row>
    <row r="598" spans="1:25" x14ac:dyDescent="0.25">
      <c r="A598" s="38">
        <f>+COUNTIF($B$1:B598,ESTADISTICAS!B$9)</f>
        <v>25</v>
      </c>
      <c r="B598">
        <v>27</v>
      </c>
      <c r="C598" s="130">
        <v>27495</v>
      </c>
      <c r="D598" t="s">
        <v>1764</v>
      </c>
      <c r="E598" s="201">
        <v>58</v>
      </c>
      <c r="F598" s="201">
        <v>7</v>
      </c>
      <c r="G598" s="132">
        <v>0.1206896551724138</v>
      </c>
      <c r="H598" s="201">
        <v>73</v>
      </c>
      <c r="I598" s="201">
        <v>16</v>
      </c>
      <c r="J598" s="132">
        <v>0.21917808219178081</v>
      </c>
      <c r="K598" s="201">
        <v>60</v>
      </c>
      <c r="L598" s="201">
        <v>15</v>
      </c>
      <c r="M598" s="132">
        <v>0.25</v>
      </c>
      <c r="N598" s="201">
        <v>62</v>
      </c>
      <c r="O598" s="201">
        <v>19</v>
      </c>
      <c r="P598" s="132">
        <v>0.30645161290322581</v>
      </c>
      <c r="Q598" s="201">
        <v>68</v>
      </c>
      <c r="R598" s="201">
        <v>13</v>
      </c>
      <c r="S598" s="132">
        <v>0.19117647058823528</v>
      </c>
      <c r="T598" s="201">
        <v>59</v>
      </c>
      <c r="U598" s="201">
        <v>7</v>
      </c>
      <c r="V598" s="132">
        <v>0.11864406779661017</v>
      </c>
      <c r="W598">
        <v>55</v>
      </c>
      <c r="X598">
        <v>17</v>
      </c>
      <c r="Y598">
        <v>0.30909090909090908</v>
      </c>
    </row>
    <row r="599" spans="1:25" x14ac:dyDescent="0.25">
      <c r="A599" s="38">
        <f>+COUNTIF($B$1:B599,ESTADISTICAS!B$9)</f>
        <v>25</v>
      </c>
      <c r="B599">
        <v>27</v>
      </c>
      <c r="C599" s="130">
        <v>27580</v>
      </c>
      <c r="D599" t="s">
        <v>1765</v>
      </c>
      <c r="E599" s="201">
        <v>50</v>
      </c>
      <c r="F599" s="201">
        <v>2</v>
      </c>
      <c r="G599" s="132">
        <v>0.04</v>
      </c>
      <c r="H599" s="201">
        <v>46</v>
      </c>
      <c r="I599" s="201">
        <v>2</v>
      </c>
      <c r="J599" s="132">
        <v>4.3478260869565216E-2</v>
      </c>
      <c r="K599" s="201">
        <v>45</v>
      </c>
      <c r="L599" s="201">
        <v>3</v>
      </c>
      <c r="M599" s="132">
        <v>6.6666666666666666E-2</v>
      </c>
      <c r="N599" s="201">
        <v>42</v>
      </c>
      <c r="O599" s="201">
        <v>5</v>
      </c>
      <c r="P599" s="132">
        <v>0.11904761904761904</v>
      </c>
      <c r="Q599" s="201">
        <v>59</v>
      </c>
      <c r="R599" s="201">
        <v>8</v>
      </c>
      <c r="S599" s="132">
        <v>0.13559322033898305</v>
      </c>
      <c r="T599" s="201">
        <v>57</v>
      </c>
      <c r="U599" s="201">
        <v>4</v>
      </c>
      <c r="V599" s="132">
        <v>7.0175438596491224E-2</v>
      </c>
      <c r="W599">
        <v>57</v>
      </c>
      <c r="X599">
        <v>10</v>
      </c>
      <c r="Y599">
        <v>0.17543859649122806</v>
      </c>
    </row>
    <row r="600" spans="1:25" x14ac:dyDescent="0.25">
      <c r="A600" s="38">
        <f>+COUNTIF($B$1:B600,ESTADISTICAS!B$9)</f>
        <v>25</v>
      </c>
      <c r="B600">
        <v>27</v>
      </c>
      <c r="C600" s="130">
        <v>27600</v>
      </c>
      <c r="D600" t="s">
        <v>1766</v>
      </c>
      <c r="E600" s="201">
        <v>92</v>
      </c>
      <c r="F600" s="201">
        <v>12</v>
      </c>
      <c r="G600" s="132">
        <v>0.13043478260869565</v>
      </c>
      <c r="H600" s="201">
        <v>105</v>
      </c>
      <c r="I600" s="201">
        <v>30</v>
      </c>
      <c r="J600" s="132">
        <v>0.2857142857142857</v>
      </c>
      <c r="K600" s="201">
        <v>74</v>
      </c>
      <c r="L600" s="201">
        <v>33</v>
      </c>
      <c r="M600" s="132">
        <v>0.44594594594594594</v>
      </c>
      <c r="N600" s="201">
        <v>84</v>
      </c>
      <c r="O600" s="201">
        <v>15</v>
      </c>
      <c r="P600" s="132">
        <v>0.17857142857142858</v>
      </c>
      <c r="Q600" s="201">
        <v>110</v>
      </c>
      <c r="R600" s="201">
        <v>30</v>
      </c>
      <c r="S600" s="132">
        <v>0.27272727272727271</v>
      </c>
      <c r="T600" s="201">
        <v>123</v>
      </c>
      <c r="U600" s="201">
        <v>37</v>
      </c>
      <c r="V600" s="132">
        <v>0.30081300813008133</v>
      </c>
      <c r="W600">
        <v>120</v>
      </c>
      <c r="X600">
        <v>28</v>
      </c>
      <c r="Y600">
        <v>0.23333333333333334</v>
      </c>
    </row>
    <row r="601" spans="1:25" x14ac:dyDescent="0.25">
      <c r="A601" s="38">
        <f>+COUNTIF($B$1:B601,ESTADISTICAS!B$9)</f>
        <v>25</v>
      </c>
      <c r="B601">
        <v>27</v>
      </c>
      <c r="C601" s="130">
        <v>27615</v>
      </c>
      <c r="D601" t="s">
        <v>2441</v>
      </c>
      <c r="E601" s="201">
        <v>173</v>
      </c>
      <c r="F601" s="201">
        <v>12</v>
      </c>
      <c r="G601" s="132">
        <v>6.9364161849710976E-2</v>
      </c>
      <c r="H601" s="201">
        <v>154</v>
      </c>
      <c r="I601" s="201">
        <v>31</v>
      </c>
      <c r="J601" s="132">
        <v>0.20129870129870131</v>
      </c>
      <c r="K601" s="201">
        <v>194</v>
      </c>
      <c r="L601" s="201">
        <v>46</v>
      </c>
      <c r="M601" s="132">
        <v>0.23711340206185566</v>
      </c>
      <c r="N601" s="201">
        <v>218</v>
      </c>
      <c r="O601" s="201">
        <v>47</v>
      </c>
      <c r="P601" s="132">
        <v>0.21559633027522937</v>
      </c>
      <c r="Q601" s="201">
        <v>193</v>
      </c>
      <c r="R601" s="201">
        <v>52</v>
      </c>
      <c r="S601" s="132">
        <v>0.26943005181347152</v>
      </c>
      <c r="T601" s="201">
        <v>225</v>
      </c>
      <c r="U601" s="201">
        <v>31</v>
      </c>
      <c r="V601" s="132">
        <v>0.13777777777777778</v>
      </c>
      <c r="W601">
        <v>271</v>
      </c>
      <c r="X601">
        <v>60</v>
      </c>
      <c r="Y601">
        <v>0.22140221402214022</v>
      </c>
    </row>
    <row r="602" spans="1:25" x14ac:dyDescent="0.25">
      <c r="A602" s="38">
        <f>+COUNTIF($B$1:B602,ESTADISTICAS!B$9)</f>
        <v>25</v>
      </c>
      <c r="B602">
        <v>27</v>
      </c>
      <c r="C602" s="130">
        <v>27660</v>
      </c>
      <c r="D602" t="s">
        <v>1767</v>
      </c>
      <c r="E602" s="201">
        <v>58</v>
      </c>
      <c r="F602" s="201">
        <v>10</v>
      </c>
      <c r="G602" s="132">
        <v>0.17241379310344829</v>
      </c>
      <c r="H602" s="201">
        <v>46</v>
      </c>
      <c r="I602" s="201">
        <v>8</v>
      </c>
      <c r="J602" s="132">
        <v>0.17391304347826086</v>
      </c>
      <c r="K602" s="201">
        <v>36</v>
      </c>
      <c r="L602" s="201">
        <v>8</v>
      </c>
      <c r="M602" s="132">
        <v>0.22222222222222221</v>
      </c>
      <c r="N602" s="201">
        <v>34</v>
      </c>
      <c r="O602" s="201">
        <v>7</v>
      </c>
      <c r="P602" s="132">
        <v>0.20588235294117646</v>
      </c>
      <c r="Q602" s="201">
        <v>32</v>
      </c>
      <c r="R602" s="201">
        <v>9</v>
      </c>
      <c r="S602" s="132">
        <v>0.28125</v>
      </c>
      <c r="T602" s="201">
        <v>28</v>
      </c>
      <c r="U602" s="201">
        <v>5</v>
      </c>
      <c r="V602" s="132">
        <v>0.17857142857142858</v>
      </c>
      <c r="W602">
        <v>36</v>
      </c>
      <c r="X602">
        <v>13</v>
      </c>
      <c r="Y602">
        <v>0.3611111111111111</v>
      </c>
    </row>
    <row r="603" spans="1:25" x14ac:dyDescent="0.25">
      <c r="A603" s="38">
        <f>+COUNTIF($B$1:B603,ESTADISTICAS!B$9)</f>
        <v>25</v>
      </c>
      <c r="B603">
        <v>27</v>
      </c>
      <c r="C603" s="130">
        <v>27745</v>
      </c>
      <c r="D603" t="s">
        <v>1768</v>
      </c>
      <c r="E603" s="201">
        <v>16</v>
      </c>
      <c r="F603" s="201">
        <v>0</v>
      </c>
      <c r="G603" s="132">
        <v>0</v>
      </c>
      <c r="H603" s="201">
        <v>7</v>
      </c>
      <c r="I603" s="201">
        <v>0</v>
      </c>
      <c r="J603" s="132">
        <v>0</v>
      </c>
      <c r="K603" s="201">
        <v>6</v>
      </c>
      <c r="L603" s="201">
        <v>0</v>
      </c>
      <c r="M603" s="132">
        <v>0</v>
      </c>
      <c r="N603" s="201">
        <v>10</v>
      </c>
      <c r="O603" s="201">
        <v>0</v>
      </c>
      <c r="P603" s="132">
        <v>0</v>
      </c>
      <c r="Q603" s="201">
        <v>17</v>
      </c>
      <c r="R603" s="201">
        <v>2</v>
      </c>
      <c r="S603" s="132">
        <v>0.11764705882352941</v>
      </c>
      <c r="T603" s="201">
        <v>11</v>
      </c>
      <c r="U603" s="201">
        <v>0</v>
      </c>
      <c r="V603" s="132">
        <v>0</v>
      </c>
      <c r="W603">
        <v>13</v>
      </c>
      <c r="X603">
        <v>3</v>
      </c>
      <c r="Y603">
        <v>0.23076923076923078</v>
      </c>
    </row>
    <row r="604" spans="1:25" x14ac:dyDescent="0.25">
      <c r="A604" s="38">
        <f>+COUNTIF($B$1:B604,ESTADISTICAS!B$9)</f>
        <v>25</v>
      </c>
      <c r="B604">
        <v>27</v>
      </c>
      <c r="C604" s="130">
        <v>27787</v>
      </c>
      <c r="D604" t="s">
        <v>2442</v>
      </c>
      <c r="E604" s="201">
        <v>241</v>
      </c>
      <c r="F604" s="201">
        <v>38</v>
      </c>
      <c r="G604" s="132">
        <v>0.15767634854771784</v>
      </c>
      <c r="H604" s="201">
        <v>276</v>
      </c>
      <c r="I604" s="201">
        <v>36</v>
      </c>
      <c r="J604" s="132">
        <v>0.13043478260869565</v>
      </c>
      <c r="K604" s="201">
        <v>270</v>
      </c>
      <c r="L604" s="201">
        <v>62</v>
      </c>
      <c r="M604" s="132">
        <v>0.22962962962962963</v>
      </c>
      <c r="N604" s="201">
        <v>241</v>
      </c>
      <c r="O604" s="201">
        <v>28</v>
      </c>
      <c r="P604" s="132">
        <v>0.11618257261410789</v>
      </c>
      <c r="Q604" s="201">
        <v>254</v>
      </c>
      <c r="R604" s="201">
        <v>85</v>
      </c>
      <c r="S604" s="132">
        <v>0.3346456692913386</v>
      </c>
      <c r="T604" s="201">
        <v>283</v>
      </c>
      <c r="U604" s="201">
        <v>50</v>
      </c>
      <c r="V604" s="132">
        <v>0.17667844522968199</v>
      </c>
      <c r="W604">
        <v>244</v>
      </c>
      <c r="X604">
        <v>70</v>
      </c>
      <c r="Y604">
        <v>0.28688524590163933</v>
      </c>
    </row>
    <row r="605" spans="1:25" x14ac:dyDescent="0.25">
      <c r="A605" s="38">
        <f>+COUNTIF($B$1:B605,ESTADISTICAS!B$9)</f>
        <v>25</v>
      </c>
      <c r="B605">
        <v>27</v>
      </c>
      <c r="C605" s="130">
        <v>27800</v>
      </c>
      <c r="D605" t="s">
        <v>1769</v>
      </c>
      <c r="E605" s="201">
        <v>78</v>
      </c>
      <c r="F605" s="201">
        <v>10</v>
      </c>
      <c r="G605" s="132">
        <v>0.12820512820512819</v>
      </c>
      <c r="H605" s="201">
        <v>112</v>
      </c>
      <c r="I605" s="201">
        <v>12</v>
      </c>
      <c r="J605" s="132">
        <v>0.10714285714285714</v>
      </c>
      <c r="K605" s="201">
        <v>107</v>
      </c>
      <c r="L605" s="201">
        <v>14</v>
      </c>
      <c r="M605" s="132">
        <v>0.13084112149532709</v>
      </c>
      <c r="N605" s="201">
        <v>92</v>
      </c>
      <c r="O605" s="201">
        <v>10</v>
      </c>
      <c r="P605" s="132">
        <v>0.10869565217391304</v>
      </c>
      <c r="Q605" s="201">
        <v>85</v>
      </c>
      <c r="R605" s="201">
        <v>16</v>
      </c>
      <c r="S605" s="132">
        <v>0.18823529411764706</v>
      </c>
      <c r="T605" s="201">
        <v>96</v>
      </c>
      <c r="U605" s="201">
        <v>16</v>
      </c>
      <c r="V605" s="132">
        <v>0.16666666666666666</v>
      </c>
      <c r="W605">
        <v>95</v>
      </c>
      <c r="X605">
        <v>34</v>
      </c>
      <c r="Y605">
        <v>0.35789473684210527</v>
      </c>
    </row>
    <row r="606" spans="1:25" x14ac:dyDescent="0.25">
      <c r="A606" s="38">
        <f>+COUNTIF($B$1:B606,ESTADISTICAS!B$9)</f>
        <v>25</v>
      </c>
      <c r="B606">
        <v>27</v>
      </c>
      <c r="C606" s="130">
        <v>27810</v>
      </c>
      <c r="D606" t="s">
        <v>1770</v>
      </c>
      <c r="E606" s="201">
        <v>79</v>
      </c>
      <c r="F606" s="201">
        <v>10</v>
      </c>
      <c r="G606" s="132">
        <v>0.12658227848101267</v>
      </c>
      <c r="H606" s="201">
        <v>75</v>
      </c>
      <c r="I606" s="201">
        <v>12</v>
      </c>
      <c r="J606" s="132">
        <v>0.16</v>
      </c>
      <c r="K606" s="201">
        <v>68</v>
      </c>
      <c r="L606" s="201">
        <v>20</v>
      </c>
      <c r="M606" s="132">
        <v>0.29411764705882354</v>
      </c>
      <c r="N606" s="201">
        <v>65</v>
      </c>
      <c r="O606" s="201">
        <v>17</v>
      </c>
      <c r="P606" s="132">
        <v>0.26153846153846155</v>
      </c>
      <c r="Q606" s="201">
        <v>57</v>
      </c>
      <c r="R606" s="201">
        <v>11</v>
      </c>
      <c r="S606" s="132">
        <v>0.19298245614035087</v>
      </c>
      <c r="T606" s="201">
        <v>72</v>
      </c>
      <c r="U606" s="201">
        <v>34</v>
      </c>
      <c r="V606" s="132">
        <v>0.47222222222222221</v>
      </c>
      <c r="W606">
        <v>31</v>
      </c>
      <c r="X606">
        <v>10</v>
      </c>
      <c r="Y606">
        <v>0.32258064516129031</v>
      </c>
    </row>
    <row r="607" spans="1:25" x14ac:dyDescent="0.25">
      <c r="A607" s="38">
        <f>+COUNTIF($B$1:B607,ESTADISTICAS!B$9)</f>
        <v>25</v>
      </c>
      <c r="B607">
        <v>41</v>
      </c>
      <c r="C607" s="130">
        <v>41001</v>
      </c>
      <c r="D607" t="s">
        <v>1771</v>
      </c>
      <c r="E607" s="201">
        <v>3532</v>
      </c>
      <c r="F607" s="201">
        <v>1795</v>
      </c>
      <c r="G607" s="132">
        <v>0.50821064552661377</v>
      </c>
      <c r="H607" s="201">
        <v>3673</v>
      </c>
      <c r="I607" s="201">
        <v>1873</v>
      </c>
      <c r="J607" s="132">
        <v>0.5099373808875578</v>
      </c>
      <c r="K607" s="201">
        <v>3566</v>
      </c>
      <c r="L607" s="201">
        <v>2100</v>
      </c>
      <c r="M607" s="132">
        <v>0.58889512058328664</v>
      </c>
      <c r="N607" s="201">
        <v>3501</v>
      </c>
      <c r="O607" s="201">
        <v>1877</v>
      </c>
      <c r="P607" s="132">
        <v>0.53613253356183943</v>
      </c>
      <c r="Q607" s="201">
        <v>3439</v>
      </c>
      <c r="R607" s="201">
        <v>1843</v>
      </c>
      <c r="S607" s="132">
        <v>0.53591160220994472</v>
      </c>
      <c r="T607" s="201">
        <v>3411</v>
      </c>
      <c r="U607" s="201">
        <v>1949</v>
      </c>
      <c r="V607" s="132">
        <v>0.57138669012019938</v>
      </c>
      <c r="W607">
        <v>3114</v>
      </c>
      <c r="X607">
        <v>1766</v>
      </c>
      <c r="Y607">
        <v>0.56711624919717407</v>
      </c>
    </row>
    <row r="608" spans="1:25" x14ac:dyDescent="0.25">
      <c r="A608" s="38">
        <f>+COUNTIF($B$1:B608,ESTADISTICAS!B$9)</f>
        <v>25</v>
      </c>
      <c r="B608">
        <v>41</v>
      </c>
      <c r="C608" s="130">
        <v>41006</v>
      </c>
      <c r="D608" t="s">
        <v>1772</v>
      </c>
      <c r="E608" s="201">
        <v>162</v>
      </c>
      <c r="F608" s="201">
        <v>44</v>
      </c>
      <c r="G608" s="132">
        <v>0.27160493827160492</v>
      </c>
      <c r="H608" s="201">
        <v>181</v>
      </c>
      <c r="I608" s="201">
        <v>58</v>
      </c>
      <c r="J608" s="132">
        <v>0.32044198895027626</v>
      </c>
      <c r="K608" s="201">
        <v>191</v>
      </c>
      <c r="L608" s="201">
        <v>62</v>
      </c>
      <c r="M608" s="132">
        <v>0.32460732984293195</v>
      </c>
      <c r="N608" s="201">
        <v>216</v>
      </c>
      <c r="O608" s="201">
        <v>71</v>
      </c>
      <c r="P608" s="132">
        <v>0.32870370370370372</v>
      </c>
      <c r="Q608" s="201">
        <v>234</v>
      </c>
      <c r="R608" s="201">
        <v>70</v>
      </c>
      <c r="S608" s="132">
        <v>0.29914529914529914</v>
      </c>
      <c r="T608" s="201">
        <v>257</v>
      </c>
      <c r="U608" s="201">
        <v>67</v>
      </c>
      <c r="V608" s="132">
        <v>0.26070038910505838</v>
      </c>
      <c r="W608">
        <v>237</v>
      </c>
      <c r="X608">
        <v>63</v>
      </c>
      <c r="Y608">
        <v>0.26582278481012656</v>
      </c>
    </row>
    <row r="609" spans="1:25" x14ac:dyDescent="0.25">
      <c r="A609" s="38">
        <f>+COUNTIF($B$1:B609,ESTADISTICAS!B$9)</f>
        <v>25</v>
      </c>
      <c r="B609">
        <v>41</v>
      </c>
      <c r="C609" s="130">
        <v>41013</v>
      </c>
      <c r="D609" t="s">
        <v>1773</v>
      </c>
      <c r="E609" s="201">
        <v>101</v>
      </c>
      <c r="F609" s="201">
        <v>46</v>
      </c>
      <c r="G609" s="132">
        <v>0.45544554455445546</v>
      </c>
      <c r="H609" s="201">
        <v>105</v>
      </c>
      <c r="I609" s="201">
        <v>29</v>
      </c>
      <c r="J609" s="132">
        <v>0.27619047619047621</v>
      </c>
      <c r="K609" s="201">
        <v>114</v>
      </c>
      <c r="L609" s="201">
        <v>34</v>
      </c>
      <c r="M609" s="132">
        <v>0.2982456140350877</v>
      </c>
      <c r="N609" s="201">
        <v>109</v>
      </c>
      <c r="O609" s="201">
        <v>45</v>
      </c>
      <c r="P609" s="132">
        <v>0.41284403669724773</v>
      </c>
      <c r="Q609" s="201">
        <v>118</v>
      </c>
      <c r="R609" s="201">
        <v>51</v>
      </c>
      <c r="S609" s="132">
        <v>0.43220338983050849</v>
      </c>
      <c r="T609" s="201">
        <v>112</v>
      </c>
      <c r="U609" s="201">
        <v>50</v>
      </c>
      <c r="V609" s="132">
        <v>0.44642857142857145</v>
      </c>
      <c r="W609">
        <v>91</v>
      </c>
      <c r="X609">
        <v>30</v>
      </c>
      <c r="Y609">
        <v>0.32967032967032966</v>
      </c>
    </row>
    <row r="610" spans="1:25" x14ac:dyDescent="0.25">
      <c r="A610" s="38">
        <f>+COUNTIF($B$1:B610,ESTADISTICAS!B$9)</f>
        <v>25</v>
      </c>
      <c r="B610">
        <v>41</v>
      </c>
      <c r="C610" s="130">
        <v>41016</v>
      </c>
      <c r="D610" t="s">
        <v>1774</v>
      </c>
      <c r="E610" s="201">
        <v>156</v>
      </c>
      <c r="F610" s="201">
        <v>42</v>
      </c>
      <c r="G610" s="132">
        <v>0.26923076923076922</v>
      </c>
      <c r="H610" s="201">
        <v>175</v>
      </c>
      <c r="I610" s="201">
        <v>53</v>
      </c>
      <c r="J610" s="132">
        <v>0.30285714285714288</v>
      </c>
      <c r="K610" s="201">
        <v>157</v>
      </c>
      <c r="L610" s="201">
        <v>51</v>
      </c>
      <c r="M610" s="132">
        <v>0.32484076433121017</v>
      </c>
      <c r="N610" s="201">
        <v>192</v>
      </c>
      <c r="O610" s="201">
        <v>45</v>
      </c>
      <c r="P610" s="132">
        <v>0.234375</v>
      </c>
      <c r="Q610" s="201">
        <v>167</v>
      </c>
      <c r="R610" s="201">
        <v>53</v>
      </c>
      <c r="S610" s="132">
        <v>0.31736526946107785</v>
      </c>
      <c r="T610" s="201">
        <v>184</v>
      </c>
      <c r="U610" s="201">
        <v>55</v>
      </c>
      <c r="V610" s="132">
        <v>0.29891304347826086</v>
      </c>
      <c r="W610">
        <v>144</v>
      </c>
      <c r="X610">
        <v>36</v>
      </c>
      <c r="Y610">
        <v>0.25</v>
      </c>
    </row>
    <row r="611" spans="1:25" x14ac:dyDescent="0.25">
      <c r="A611" s="38">
        <f>+COUNTIF($B$1:B611,ESTADISTICAS!B$9)</f>
        <v>25</v>
      </c>
      <c r="B611">
        <v>41</v>
      </c>
      <c r="C611" s="130">
        <v>41020</v>
      </c>
      <c r="D611" t="s">
        <v>1775</v>
      </c>
      <c r="E611" s="201">
        <v>201</v>
      </c>
      <c r="F611" s="201">
        <v>68</v>
      </c>
      <c r="G611" s="132">
        <v>0.3383084577114428</v>
      </c>
      <c r="H611" s="201">
        <v>198</v>
      </c>
      <c r="I611" s="201">
        <v>84</v>
      </c>
      <c r="J611" s="132">
        <v>0.42424242424242425</v>
      </c>
      <c r="K611" s="201">
        <v>235</v>
      </c>
      <c r="L611" s="201">
        <v>84</v>
      </c>
      <c r="M611" s="132">
        <v>0.35744680851063831</v>
      </c>
      <c r="N611" s="201">
        <v>202</v>
      </c>
      <c r="O611" s="201">
        <v>70</v>
      </c>
      <c r="P611" s="132">
        <v>0.34653465346534651</v>
      </c>
      <c r="Q611" s="201">
        <v>199</v>
      </c>
      <c r="R611" s="201">
        <v>78</v>
      </c>
      <c r="S611" s="132">
        <v>0.39195979899497485</v>
      </c>
      <c r="T611" s="201">
        <v>202</v>
      </c>
      <c r="U611" s="201">
        <v>80</v>
      </c>
      <c r="V611" s="132">
        <v>0.39603960396039606</v>
      </c>
      <c r="W611">
        <v>175</v>
      </c>
      <c r="X611">
        <v>60</v>
      </c>
      <c r="Y611">
        <v>0.34285714285714286</v>
      </c>
    </row>
    <row r="612" spans="1:25" x14ac:dyDescent="0.25">
      <c r="A612" s="38">
        <f>+COUNTIF($B$1:B612,ESTADISTICAS!B$9)</f>
        <v>25</v>
      </c>
      <c r="B612">
        <v>41</v>
      </c>
      <c r="C612" s="130">
        <v>41026</v>
      </c>
      <c r="D612" t="s">
        <v>1776</v>
      </c>
      <c r="E612" s="201">
        <v>44</v>
      </c>
      <c r="F612" s="201">
        <v>17</v>
      </c>
      <c r="G612" s="132">
        <v>0.38636363636363635</v>
      </c>
      <c r="H612" s="201">
        <v>36</v>
      </c>
      <c r="I612" s="201">
        <v>22</v>
      </c>
      <c r="J612" s="132">
        <v>0.61111111111111116</v>
      </c>
      <c r="K612" s="201">
        <v>24</v>
      </c>
      <c r="L612" s="201">
        <v>14</v>
      </c>
      <c r="M612" s="132">
        <v>0.58333333333333337</v>
      </c>
      <c r="N612" s="201">
        <v>39</v>
      </c>
      <c r="O612" s="201">
        <v>15</v>
      </c>
      <c r="P612" s="132">
        <v>0.38461538461538464</v>
      </c>
      <c r="Q612" s="201">
        <v>25</v>
      </c>
      <c r="R612" s="201">
        <v>10</v>
      </c>
      <c r="S612" s="132">
        <v>0.4</v>
      </c>
      <c r="T612" s="201">
        <v>35</v>
      </c>
      <c r="U612" s="201">
        <v>17</v>
      </c>
      <c r="V612" s="132">
        <v>0.48571428571428571</v>
      </c>
      <c r="W612">
        <v>43</v>
      </c>
      <c r="X612">
        <v>24</v>
      </c>
      <c r="Y612">
        <v>0.55813953488372092</v>
      </c>
    </row>
    <row r="613" spans="1:25" x14ac:dyDescent="0.25">
      <c r="A613" s="38">
        <f>+COUNTIF($B$1:B613,ESTADISTICAS!B$9)</f>
        <v>25</v>
      </c>
      <c r="B613">
        <v>41</v>
      </c>
      <c r="C613" s="130">
        <v>41078</v>
      </c>
      <c r="D613" t="s">
        <v>1777</v>
      </c>
      <c r="E613" s="201">
        <v>57</v>
      </c>
      <c r="F613" s="201">
        <v>22</v>
      </c>
      <c r="G613" s="132">
        <v>0.38596491228070173</v>
      </c>
      <c r="H613" s="201">
        <v>71</v>
      </c>
      <c r="I613" s="201">
        <v>21</v>
      </c>
      <c r="J613" s="132">
        <v>0.29577464788732394</v>
      </c>
      <c r="K613" s="201">
        <v>68</v>
      </c>
      <c r="L613" s="201">
        <v>29</v>
      </c>
      <c r="M613" s="132">
        <v>0.4264705882352941</v>
      </c>
      <c r="N613" s="201">
        <v>63</v>
      </c>
      <c r="O613" s="201">
        <v>20</v>
      </c>
      <c r="P613" s="132">
        <v>0.31746031746031744</v>
      </c>
      <c r="Q613" s="201">
        <v>50</v>
      </c>
      <c r="R613" s="201">
        <v>16</v>
      </c>
      <c r="S613" s="132">
        <v>0.32</v>
      </c>
      <c r="T613" s="201">
        <v>55</v>
      </c>
      <c r="U613" s="201">
        <v>15</v>
      </c>
      <c r="V613" s="132">
        <v>0.27272727272727271</v>
      </c>
      <c r="W613">
        <v>45</v>
      </c>
      <c r="X613">
        <v>20</v>
      </c>
      <c r="Y613">
        <v>0.44444444444444442</v>
      </c>
    </row>
    <row r="614" spans="1:25" x14ac:dyDescent="0.25">
      <c r="A614" s="38">
        <f>+COUNTIF($B$1:B614,ESTADISTICAS!B$9)</f>
        <v>25</v>
      </c>
      <c r="B614">
        <v>41</v>
      </c>
      <c r="C614" s="130">
        <v>41132</v>
      </c>
      <c r="D614" t="s">
        <v>1778</v>
      </c>
      <c r="E614" s="201">
        <v>261</v>
      </c>
      <c r="F614" s="201">
        <v>150</v>
      </c>
      <c r="G614" s="132">
        <v>0.57471264367816088</v>
      </c>
      <c r="H614" s="201">
        <v>246</v>
      </c>
      <c r="I614" s="201">
        <v>130</v>
      </c>
      <c r="J614" s="132">
        <v>0.52845528455284552</v>
      </c>
      <c r="K614" s="201">
        <v>235</v>
      </c>
      <c r="L614" s="201">
        <v>145</v>
      </c>
      <c r="M614" s="132">
        <v>0.61702127659574468</v>
      </c>
      <c r="N614" s="201">
        <v>208</v>
      </c>
      <c r="O614" s="201">
        <v>105</v>
      </c>
      <c r="P614" s="132">
        <v>0.50480769230769229</v>
      </c>
      <c r="Q614" s="201">
        <v>186</v>
      </c>
      <c r="R614" s="201">
        <v>104</v>
      </c>
      <c r="S614" s="132">
        <v>0.55913978494623651</v>
      </c>
      <c r="T614" s="201">
        <v>192</v>
      </c>
      <c r="U614" s="201">
        <v>117</v>
      </c>
      <c r="V614" s="132">
        <v>0.609375</v>
      </c>
      <c r="W614">
        <v>265</v>
      </c>
      <c r="X614">
        <v>134</v>
      </c>
      <c r="Y614">
        <v>0.50566037735849056</v>
      </c>
    </row>
    <row r="615" spans="1:25" x14ac:dyDescent="0.25">
      <c r="A615" s="38">
        <f>+COUNTIF($B$1:B615,ESTADISTICAS!B$9)</f>
        <v>25</v>
      </c>
      <c r="B615">
        <v>41</v>
      </c>
      <c r="C615" s="130">
        <v>41206</v>
      </c>
      <c r="D615" t="s">
        <v>1779</v>
      </c>
      <c r="E615" s="201">
        <v>37</v>
      </c>
      <c r="F615" s="201">
        <v>17</v>
      </c>
      <c r="G615" s="132">
        <v>0.45945945945945948</v>
      </c>
      <c r="H615" s="201">
        <v>43</v>
      </c>
      <c r="I615" s="201">
        <v>17</v>
      </c>
      <c r="J615" s="132">
        <v>0.39534883720930231</v>
      </c>
      <c r="K615" s="201">
        <v>42</v>
      </c>
      <c r="L615" s="201">
        <v>14</v>
      </c>
      <c r="M615" s="132">
        <v>0.33333333333333331</v>
      </c>
      <c r="N615" s="201">
        <v>54</v>
      </c>
      <c r="O615" s="201">
        <v>20</v>
      </c>
      <c r="P615" s="132">
        <v>0.37037037037037035</v>
      </c>
      <c r="Q615" s="201">
        <v>52</v>
      </c>
      <c r="R615" s="201">
        <v>21</v>
      </c>
      <c r="S615" s="132">
        <v>0.40384615384615385</v>
      </c>
      <c r="T615" s="201">
        <v>40</v>
      </c>
      <c r="U615" s="201">
        <v>13</v>
      </c>
      <c r="V615" s="132">
        <v>0.32500000000000001</v>
      </c>
      <c r="W615">
        <v>52</v>
      </c>
      <c r="X615">
        <v>13</v>
      </c>
      <c r="Y615">
        <v>0.25</v>
      </c>
    </row>
    <row r="616" spans="1:25" x14ac:dyDescent="0.25">
      <c r="A616" s="38">
        <f>+COUNTIF($B$1:B616,ESTADISTICAS!B$9)</f>
        <v>25</v>
      </c>
      <c r="B616">
        <v>41</v>
      </c>
      <c r="C616" s="130">
        <v>41244</v>
      </c>
      <c r="D616" t="s">
        <v>1780</v>
      </c>
      <c r="E616" s="201">
        <v>33</v>
      </c>
      <c r="F616" s="201">
        <v>11</v>
      </c>
      <c r="G616" s="132">
        <v>0.33333333333333331</v>
      </c>
      <c r="H616" s="201">
        <v>34</v>
      </c>
      <c r="I616" s="201">
        <v>9</v>
      </c>
      <c r="J616" s="132">
        <v>0.26470588235294118</v>
      </c>
      <c r="K616" s="201">
        <v>39</v>
      </c>
      <c r="L616" s="201">
        <v>12</v>
      </c>
      <c r="M616" s="132">
        <v>0.30769230769230771</v>
      </c>
      <c r="N616" s="201">
        <v>45</v>
      </c>
      <c r="O616" s="201">
        <v>15</v>
      </c>
      <c r="P616" s="132">
        <v>0.33333333333333331</v>
      </c>
      <c r="Q616" s="201">
        <v>32</v>
      </c>
      <c r="R616" s="201">
        <v>10</v>
      </c>
      <c r="S616" s="132">
        <v>0.3125</v>
      </c>
      <c r="T616" s="201">
        <v>28</v>
      </c>
      <c r="U616" s="201">
        <v>17</v>
      </c>
      <c r="V616" s="132">
        <v>0.6071428571428571</v>
      </c>
      <c r="W616">
        <v>36</v>
      </c>
      <c r="X616">
        <v>18</v>
      </c>
      <c r="Y616">
        <v>0.5</v>
      </c>
    </row>
    <row r="617" spans="1:25" x14ac:dyDescent="0.25">
      <c r="A617" s="38">
        <f>+COUNTIF($B$1:B617,ESTADISTICAS!B$9)</f>
        <v>25</v>
      </c>
      <c r="B617">
        <v>41</v>
      </c>
      <c r="C617" s="130">
        <v>41298</v>
      </c>
      <c r="D617" t="s">
        <v>1781</v>
      </c>
      <c r="E617" s="201">
        <v>790</v>
      </c>
      <c r="F617" s="201">
        <v>441</v>
      </c>
      <c r="G617" s="132">
        <v>0.5582278481012658</v>
      </c>
      <c r="H617" s="201">
        <v>761</v>
      </c>
      <c r="I617" s="201">
        <v>403</v>
      </c>
      <c r="J617" s="132">
        <v>0.52956636005256241</v>
      </c>
      <c r="K617" s="201">
        <v>782</v>
      </c>
      <c r="L617" s="201">
        <v>382</v>
      </c>
      <c r="M617" s="132">
        <v>0.48849104859335041</v>
      </c>
      <c r="N617" s="201">
        <v>791</v>
      </c>
      <c r="O617" s="201">
        <v>369</v>
      </c>
      <c r="P617" s="132">
        <v>0.46649810366624528</v>
      </c>
      <c r="Q617" s="201">
        <v>787</v>
      </c>
      <c r="R617" s="201">
        <v>379</v>
      </c>
      <c r="S617" s="132">
        <v>0.48157560355781448</v>
      </c>
      <c r="T617" s="201">
        <v>832</v>
      </c>
      <c r="U617" s="201">
        <v>391</v>
      </c>
      <c r="V617" s="132">
        <v>0.46995192307692307</v>
      </c>
      <c r="W617">
        <v>827</v>
      </c>
      <c r="X617">
        <v>326</v>
      </c>
      <c r="Y617">
        <v>0.39419588875453448</v>
      </c>
    </row>
    <row r="618" spans="1:25" x14ac:dyDescent="0.25">
      <c r="A618" s="38">
        <f>+COUNTIF($B$1:B618,ESTADISTICAS!B$9)</f>
        <v>25</v>
      </c>
      <c r="B618">
        <v>41</v>
      </c>
      <c r="C618" s="130">
        <v>41306</v>
      </c>
      <c r="D618" t="s">
        <v>1782</v>
      </c>
      <c r="E618" s="201">
        <v>314</v>
      </c>
      <c r="F618" s="201">
        <v>107</v>
      </c>
      <c r="G618" s="132">
        <v>0.34076433121019106</v>
      </c>
      <c r="H618" s="201">
        <v>297</v>
      </c>
      <c r="I618" s="201">
        <v>116</v>
      </c>
      <c r="J618" s="132">
        <v>0.39057239057239057</v>
      </c>
      <c r="K618" s="201">
        <v>352</v>
      </c>
      <c r="L618" s="201">
        <v>144</v>
      </c>
      <c r="M618" s="132">
        <v>0.40909090909090912</v>
      </c>
      <c r="N618" s="201">
        <v>307</v>
      </c>
      <c r="O618" s="201">
        <v>107</v>
      </c>
      <c r="P618" s="132">
        <v>0.34853420195439738</v>
      </c>
      <c r="Q618" s="201">
        <v>290</v>
      </c>
      <c r="R618" s="201">
        <v>118</v>
      </c>
      <c r="S618" s="132">
        <v>0.40689655172413791</v>
      </c>
      <c r="T618" s="201">
        <v>318</v>
      </c>
      <c r="U618" s="201">
        <v>112</v>
      </c>
      <c r="V618" s="132">
        <v>0.3522012578616352</v>
      </c>
      <c r="W618">
        <v>276</v>
      </c>
      <c r="X618">
        <v>74</v>
      </c>
      <c r="Y618">
        <v>0.26811594202898553</v>
      </c>
    </row>
    <row r="619" spans="1:25" x14ac:dyDescent="0.25">
      <c r="A619" s="38">
        <f>+COUNTIF($B$1:B619,ESTADISTICAS!B$9)</f>
        <v>25</v>
      </c>
      <c r="B619">
        <v>41</v>
      </c>
      <c r="C619" s="130">
        <v>41319</v>
      </c>
      <c r="D619" t="s">
        <v>1281</v>
      </c>
      <c r="E619" s="201">
        <v>192</v>
      </c>
      <c r="F619" s="201">
        <v>69</v>
      </c>
      <c r="G619" s="132">
        <v>0.359375</v>
      </c>
      <c r="H619" s="201">
        <v>157</v>
      </c>
      <c r="I619" s="201">
        <v>40</v>
      </c>
      <c r="J619" s="132">
        <v>0.25477707006369427</v>
      </c>
      <c r="K619" s="201">
        <v>155</v>
      </c>
      <c r="L619" s="201">
        <v>49</v>
      </c>
      <c r="M619" s="132">
        <v>0.31612903225806449</v>
      </c>
      <c r="N619" s="201">
        <v>169</v>
      </c>
      <c r="O619" s="201">
        <v>55</v>
      </c>
      <c r="P619" s="132">
        <v>0.32544378698224852</v>
      </c>
      <c r="Q619" s="201">
        <v>139</v>
      </c>
      <c r="R619" s="201">
        <v>40</v>
      </c>
      <c r="S619" s="132">
        <v>0.28776978417266186</v>
      </c>
      <c r="T619" s="201">
        <v>139</v>
      </c>
      <c r="U619" s="201">
        <v>26</v>
      </c>
      <c r="V619" s="132">
        <v>0.18705035971223022</v>
      </c>
      <c r="W619">
        <v>151</v>
      </c>
      <c r="X619">
        <v>47</v>
      </c>
      <c r="Y619">
        <v>0.31125827814569534</v>
      </c>
    </row>
    <row r="620" spans="1:25" x14ac:dyDescent="0.25">
      <c r="A620" s="38">
        <f>+COUNTIF($B$1:B620,ESTADISTICAS!B$9)</f>
        <v>25</v>
      </c>
      <c r="B620">
        <v>41</v>
      </c>
      <c r="C620" s="130">
        <v>41349</v>
      </c>
      <c r="D620" t="s">
        <v>1783</v>
      </c>
      <c r="E620" s="201">
        <v>65</v>
      </c>
      <c r="F620" s="201">
        <v>29</v>
      </c>
      <c r="G620" s="132">
        <v>0.44615384615384618</v>
      </c>
      <c r="H620" s="201">
        <v>40</v>
      </c>
      <c r="I620" s="201">
        <v>8</v>
      </c>
      <c r="J620" s="132">
        <v>0.2</v>
      </c>
      <c r="K620" s="201">
        <v>52</v>
      </c>
      <c r="L620" s="201">
        <v>21</v>
      </c>
      <c r="M620" s="132">
        <v>0.40384615384615385</v>
      </c>
      <c r="N620" s="201">
        <v>50</v>
      </c>
      <c r="O620" s="201">
        <v>10</v>
      </c>
      <c r="P620" s="132">
        <v>0.2</v>
      </c>
      <c r="Q620" s="201">
        <v>54</v>
      </c>
      <c r="R620" s="201">
        <v>26</v>
      </c>
      <c r="S620" s="132">
        <v>0.48148148148148145</v>
      </c>
      <c r="T620" s="201">
        <v>42</v>
      </c>
      <c r="U620" s="201">
        <v>15</v>
      </c>
      <c r="V620" s="132">
        <v>0.35714285714285715</v>
      </c>
      <c r="W620">
        <v>61</v>
      </c>
      <c r="X620">
        <v>26</v>
      </c>
      <c r="Y620">
        <v>0.42622950819672129</v>
      </c>
    </row>
    <row r="621" spans="1:25" x14ac:dyDescent="0.25">
      <c r="A621" s="38">
        <f>+COUNTIF($B$1:B621,ESTADISTICAS!B$9)</f>
        <v>25</v>
      </c>
      <c r="B621">
        <v>41</v>
      </c>
      <c r="C621" s="130">
        <v>41357</v>
      </c>
      <c r="D621" t="s">
        <v>1784</v>
      </c>
      <c r="E621" s="201">
        <v>91</v>
      </c>
      <c r="F621" s="201">
        <v>33</v>
      </c>
      <c r="G621" s="132">
        <v>0.36263736263736263</v>
      </c>
      <c r="H621" s="201">
        <v>116</v>
      </c>
      <c r="I621" s="201">
        <v>41</v>
      </c>
      <c r="J621" s="132">
        <v>0.35344827586206895</v>
      </c>
      <c r="K621" s="201">
        <v>125</v>
      </c>
      <c r="L621" s="201">
        <v>38</v>
      </c>
      <c r="M621" s="132">
        <v>0.30399999999999999</v>
      </c>
      <c r="N621" s="201">
        <v>84</v>
      </c>
      <c r="O621" s="201">
        <v>31</v>
      </c>
      <c r="P621" s="132">
        <v>0.36904761904761907</v>
      </c>
      <c r="Q621" s="201">
        <v>77</v>
      </c>
      <c r="R621" s="201">
        <v>31</v>
      </c>
      <c r="S621" s="132">
        <v>0.40259740259740262</v>
      </c>
      <c r="T621" s="201">
        <v>101</v>
      </c>
      <c r="U621" s="201">
        <v>42</v>
      </c>
      <c r="V621" s="132">
        <v>0.41584158415841582</v>
      </c>
      <c r="W621">
        <v>69</v>
      </c>
      <c r="X621">
        <v>26</v>
      </c>
      <c r="Y621">
        <v>0.37681159420289856</v>
      </c>
    </row>
    <row r="622" spans="1:25" x14ac:dyDescent="0.25">
      <c r="A622" s="38">
        <f>+COUNTIF($B$1:B622,ESTADISTICAS!B$9)</f>
        <v>25</v>
      </c>
      <c r="B622">
        <v>41</v>
      </c>
      <c r="C622" s="130">
        <v>41359</v>
      </c>
      <c r="D622" t="s">
        <v>1785</v>
      </c>
      <c r="E622" s="201">
        <v>260</v>
      </c>
      <c r="F622" s="201">
        <v>71</v>
      </c>
      <c r="G622" s="132">
        <v>0.27307692307692305</v>
      </c>
      <c r="H622" s="201">
        <v>205</v>
      </c>
      <c r="I622" s="201">
        <v>65</v>
      </c>
      <c r="J622" s="132">
        <v>0.31707317073170732</v>
      </c>
      <c r="K622" s="201">
        <v>231</v>
      </c>
      <c r="L622" s="201">
        <v>73</v>
      </c>
      <c r="M622" s="132">
        <v>0.31601731601731603</v>
      </c>
      <c r="N622" s="201">
        <v>216</v>
      </c>
      <c r="O622" s="201">
        <v>80</v>
      </c>
      <c r="P622" s="132">
        <v>0.37037037037037035</v>
      </c>
      <c r="Q622" s="201">
        <v>276</v>
      </c>
      <c r="R622" s="201">
        <v>84</v>
      </c>
      <c r="S622" s="132">
        <v>0.30434782608695654</v>
      </c>
      <c r="T622" s="201">
        <v>238</v>
      </c>
      <c r="U622" s="201">
        <v>66</v>
      </c>
      <c r="V622" s="132">
        <v>0.27731092436974791</v>
      </c>
      <c r="W622">
        <v>261</v>
      </c>
      <c r="X622">
        <v>81</v>
      </c>
      <c r="Y622">
        <v>0.31034482758620691</v>
      </c>
    </row>
    <row r="623" spans="1:25" x14ac:dyDescent="0.25">
      <c r="A623" s="38">
        <f>+COUNTIF($B$1:B623,ESTADISTICAS!B$9)</f>
        <v>25</v>
      </c>
      <c r="B623">
        <v>41</v>
      </c>
      <c r="C623" s="130">
        <v>41378</v>
      </c>
      <c r="D623" t="s">
        <v>1786</v>
      </c>
      <c r="E623" s="201">
        <v>118</v>
      </c>
      <c r="F623" s="201">
        <v>31</v>
      </c>
      <c r="G623" s="132">
        <v>0.26271186440677968</v>
      </c>
      <c r="H623" s="201">
        <v>101</v>
      </c>
      <c r="I623" s="201">
        <v>28</v>
      </c>
      <c r="J623" s="132">
        <v>0.27722772277227725</v>
      </c>
      <c r="K623" s="201">
        <v>126</v>
      </c>
      <c r="L623" s="201">
        <v>35</v>
      </c>
      <c r="M623" s="132">
        <v>0.27777777777777779</v>
      </c>
      <c r="N623" s="201">
        <v>106</v>
      </c>
      <c r="O623" s="201">
        <v>30</v>
      </c>
      <c r="P623" s="132">
        <v>0.28301886792452829</v>
      </c>
      <c r="Q623" s="201">
        <v>85</v>
      </c>
      <c r="R623" s="201">
        <v>31</v>
      </c>
      <c r="S623" s="132">
        <v>0.36470588235294116</v>
      </c>
      <c r="T623" s="201">
        <v>87</v>
      </c>
      <c r="U623" s="201">
        <v>28</v>
      </c>
      <c r="V623" s="132">
        <v>0.32183908045977011</v>
      </c>
      <c r="W623">
        <v>91</v>
      </c>
      <c r="X623">
        <v>38</v>
      </c>
      <c r="Y623">
        <v>0.4175824175824176</v>
      </c>
    </row>
    <row r="624" spans="1:25" x14ac:dyDescent="0.25">
      <c r="A624" s="38">
        <f>+COUNTIF($B$1:B624,ESTADISTICAS!B$9)</f>
        <v>25</v>
      </c>
      <c r="B624">
        <v>41</v>
      </c>
      <c r="C624" s="130">
        <v>41396</v>
      </c>
      <c r="D624" t="s">
        <v>1787</v>
      </c>
      <c r="E624" s="201">
        <v>641</v>
      </c>
      <c r="F624" s="201">
        <v>284</v>
      </c>
      <c r="G624" s="132">
        <v>0.44305772230889234</v>
      </c>
      <c r="H624" s="201">
        <v>644</v>
      </c>
      <c r="I624" s="201">
        <v>233</v>
      </c>
      <c r="J624" s="132">
        <v>0.36180124223602483</v>
      </c>
      <c r="K624" s="201">
        <v>638</v>
      </c>
      <c r="L624" s="201">
        <v>285</v>
      </c>
      <c r="M624" s="132">
        <v>0.44670846394984326</v>
      </c>
      <c r="N624" s="201">
        <v>676</v>
      </c>
      <c r="O624" s="201">
        <v>243</v>
      </c>
      <c r="P624" s="132">
        <v>0.35946745562130178</v>
      </c>
      <c r="Q624" s="201">
        <v>638</v>
      </c>
      <c r="R624" s="201">
        <v>248</v>
      </c>
      <c r="S624" s="132">
        <v>0.38871473354231972</v>
      </c>
      <c r="T624" s="201">
        <v>596</v>
      </c>
      <c r="U624" s="201">
        <v>290</v>
      </c>
      <c r="V624" s="132">
        <v>0.48657718120805371</v>
      </c>
      <c r="W624">
        <v>607</v>
      </c>
      <c r="X624">
        <v>243</v>
      </c>
      <c r="Y624">
        <v>0.40032948929159801</v>
      </c>
    </row>
    <row r="625" spans="1:25" x14ac:dyDescent="0.25">
      <c r="A625" s="38">
        <f>+COUNTIF($B$1:B625,ESTADISTICAS!B$9)</f>
        <v>25</v>
      </c>
      <c r="B625">
        <v>41</v>
      </c>
      <c r="C625" s="130">
        <v>41483</v>
      </c>
      <c r="D625" t="s">
        <v>1788</v>
      </c>
      <c r="E625" s="201">
        <v>87</v>
      </c>
      <c r="F625" s="201">
        <v>33</v>
      </c>
      <c r="G625" s="132">
        <v>0.37931034482758619</v>
      </c>
      <c r="H625" s="201">
        <v>87</v>
      </c>
      <c r="I625" s="201">
        <v>28</v>
      </c>
      <c r="J625" s="132">
        <v>0.32183908045977011</v>
      </c>
      <c r="K625" s="201">
        <v>73</v>
      </c>
      <c r="L625" s="201">
        <v>20</v>
      </c>
      <c r="M625" s="132">
        <v>0.27397260273972601</v>
      </c>
      <c r="N625" s="201">
        <v>103</v>
      </c>
      <c r="O625" s="201">
        <v>20</v>
      </c>
      <c r="P625" s="132">
        <v>0.1941747572815534</v>
      </c>
      <c r="Q625" s="201">
        <v>85</v>
      </c>
      <c r="R625" s="201">
        <v>20</v>
      </c>
      <c r="S625" s="132">
        <v>0.23529411764705882</v>
      </c>
      <c r="T625" s="201">
        <v>67</v>
      </c>
      <c r="U625" s="201">
        <v>23</v>
      </c>
      <c r="V625" s="132">
        <v>0.34328358208955223</v>
      </c>
      <c r="W625">
        <v>79</v>
      </c>
      <c r="X625">
        <v>18</v>
      </c>
      <c r="Y625">
        <v>0.22784810126582278</v>
      </c>
    </row>
    <row r="626" spans="1:25" x14ac:dyDescent="0.25">
      <c r="A626" s="38">
        <f>+COUNTIF($B$1:B626,ESTADISTICAS!B$9)</f>
        <v>25</v>
      </c>
      <c r="B626">
        <v>41</v>
      </c>
      <c r="C626" s="130">
        <v>41503</v>
      </c>
      <c r="D626" t="s">
        <v>1789</v>
      </c>
      <c r="E626" s="201">
        <v>86</v>
      </c>
      <c r="F626" s="201">
        <v>35</v>
      </c>
      <c r="G626" s="132">
        <v>0.40697674418604651</v>
      </c>
      <c r="H626" s="201">
        <v>115</v>
      </c>
      <c r="I626" s="201">
        <v>32</v>
      </c>
      <c r="J626" s="132">
        <v>0.27826086956521739</v>
      </c>
      <c r="K626" s="201">
        <v>137</v>
      </c>
      <c r="L626" s="201">
        <v>37</v>
      </c>
      <c r="M626" s="132">
        <v>0.27007299270072993</v>
      </c>
      <c r="N626" s="201">
        <v>128</v>
      </c>
      <c r="O626" s="201">
        <v>36</v>
      </c>
      <c r="P626" s="132">
        <v>0.28125</v>
      </c>
      <c r="Q626" s="201">
        <v>144</v>
      </c>
      <c r="R626" s="201">
        <v>45</v>
      </c>
      <c r="S626" s="132">
        <v>0.3125</v>
      </c>
      <c r="T626" s="201">
        <v>141</v>
      </c>
      <c r="U626" s="201">
        <v>53</v>
      </c>
      <c r="V626" s="132">
        <v>0.37588652482269502</v>
      </c>
      <c r="W626">
        <v>113</v>
      </c>
      <c r="X626">
        <v>41</v>
      </c>
      <c r="Y626">
        <v>0.36283185840707965</v>
      </c>
    </row>
    <row r="627" spans="1:25" x14ac:dyDescent="0.25">
      <c r="A627" s="38">
        <f>+COUNTIF($B$1:B627,ESTADISTICAS!B$9)</f>
        <v>25</v>
      </c>
      <c r="B627">
        <v>41</v>
      </c>
      <c r="C627" s="130">
        <v>41518</v>
      </c>
      <c r="D627" t="s">
        <v>1790</v>
      </c>
      <c r="E627" s="201">
        <v>63</v>
      </c>
      <c r="F627" s="201">
        <v>28</v>
      </c>
      <c r="G627" s="132">
        <v>0.44444444444444442</v>
      </c>
      <c r="H627" s="201">
        <v>71</v>
      </c>
      <c r="I627" s="201">
        <v>39</v>
      </c>
      <c r="J627" s="132">
        <v>0.54929577464788737</v>
      </c>
      <c r="K627" s="201">
        <v>72</v>
      </c>
      <c r="L627" s="201">
        <v>39</v>
      </c>
      <c r="M627" s="132">
        <v>0.54166666666666663</v>
      </c>
      <c r="N627" s="201">
        <v>88</v>
      </c>
      <c r="O627" s="201">
        <v>46</v>
      </c>
      <c r="P627" s="132">
        <v>0.52272727272727271</v>
      </c>
      <c r="Q627" s="201">
        <v>46</v>
      </c>
      <c r="R627" s="201">
        <v>22</v>
      </c>
      <c r="S627" s="132">
        <v>0.47826086956521741</v>
      </c>
      <c r="T627" s="201">
        <v>56</v>
      </c>
      <c r="U627" s="201">
        <v>34</v>
      </c>
      <c r="V627" s="132">
        <v>0.6071428571428571</v>
      </c>
      <c r="W627">
        <v>66</v>
      </c>
      <c r="X627">
        <v>36</v>
      </c>
      <c r="Y627">
        <v>0.54545454545454541</v>
      </c>
    </row>
    <row r="628" spans="1:25" x14ac:dyDescent="0.25">
      <c r="A628" s="38">
        <f>+COUNTIF($B$1:B628,ESTADISTICAS!B$9)</f>
        <v>25</v>
      </c>
      <c r="B628">
        <v>41</v>
      </c>
      <c r="C628" s="130">
        <v>41524</v>
      </c>
      <c r="D628" t="s">
        <v>1791</v>
      </c>
      <c r="E628" s="201">
        <v>317</v>
      </c>
      <c r="F628" s="201">
        <v>173</v>
      </c>
      <c r="G628" s="132">
        <v>0.5457413249211357</v>
      </c>
      <c r="H628" s="201">
        <v>251</v>
      </c>
      <c r="I628" s="201">
        <v>134</v>
      </c>
      <c r="J628" s="132">
        <v>0.53386454183266929</v>
      </c>
      <c r="K628" s="201">
        <v>249</v>
      </c>
      <c r="L628" s="201">
        <v>137</v>
      </c>
      <c r="M628" s="132">
        <v>0.55020080321285136</v>
      </c>
      <c r="N628" s="201">
        <v>292</v>
      </c>
      <c r="O628" s="201">
        <v>136</v>
      </c>
      <c r="P628" s="132">
        <v>0.46575342465753422</v>
      </c>
      <c r="Q628" s="201">
        <v>275</v>
      </c>
      <c r="R628" s="201">
        <v>141</v>
      </c>
      <c r="S628" s="132">
        <v>0.5127272727272727</v>
      </c>
      <c r="T628" s="201">
        <v>279</v>
      </c>
      <c r="U628" s="201">
        <v>157</v>
      </c>
      <c r="V628" s="132">
        <v>0.56272401433691754</v>
      </c>
      <c r="W628">
        <v>243</v>
      </c>
      <c r="X628">
        <v>124</v>
      </c>
      <c r="Y628">
        <v>0.51028806584362141</v>
      </c>
    </row>
    <row r="629" spans="1:25" x14ac:dyDescent="0.25">
      <c r="A629" s="38">
        <f>+COUNTIF($B$1:B629,ESTADISTICAS!B$9)</f>
        <v>25</v>
      </c>
      <c r="B629">
        <v>41</v>
      </c>
      <c r="C629" s="130">
        <v>41530</v>
      </c>
      <c r="D629" t="s">
        <v>1541</v>
      </c>
      <c r="E629" s="201">
        <v>124</v>
      </c>
      <c r="F629" s="201">
        <v>15</v>
      </c>
      <c r="G629" s="132">
        <v>0.12096774193548387</v>
      </c>
      <c r="H629" s="201">
        <v>125</v>
      </c>
      <c r="I629" s="201">
        <v>28</v>
      </c>
      <c r="J629" s="132">
        <v>0.224</v>
      </c>
      <c r="K629" s="201">
        <v>112</v>
      </c>
      <c r="L629" s="201">
        <v>30</v>
      </c>
      <c r="M629" s="132">
        <v>0.26785714285714285</v>
      </c>
      <c r="N629" s="201">
        <v>119</v>
      </c>
      <c r="O629" s="201">
        <v>29</v>
      </c>
      <c r="P629" s="132">
        <v>0.24369747899159663</v>
      </c>
      <c r="Q629" s="201">
        <v>106</v>
      </c>
      <c r="R629" s="201">
        <v>27</v>
      </c>
      <c r="S629" s="132">
        <v>0.25471698113207547</v>
      </c>
      <c r="T629" s="201">
        <v>112</v>
      </c>
      <c r="U629" s="201">
        <v>23</v>
      </c>
      <c r="V629" s="132">
        <v>0.20535714285714285</v>
      </c>
      <c r="W629">
        <v>135</v>
      </c>
      <c r="X629">
        <v>19</v>
      </c>
      <c r="Y629">
        <v>0.14074074074074075</v>
      </c>
    </row>
    <row r="630" spans="1:25" x14ac:dyDescent="0.25">
      <c r="A630" s="38">
        <f>+COUNTIF($B$1:B630,ESTADISTICAS!B$9)</f>
        <v>25</v>
      </c>
      <c r="B630">
        <v>41</v>
      </c>
      <c r="C630" s="130">
        <v>41548</v>
      </c>
      <c r="D630" t="s">
        <v>1792</v>
      </c>
      <c r="E630" s="201">
        <v>124</v>
      </c>
      <c r="F630" s="201">
        <v>44</v>
      </c>
      <c r="G630" s="132">
        <v>0.35483870967741937</v>
      </c>
      <c r="H630" s="201">
        <v>116</v>
      </c>
      <c r="I630" s="201">
        <v>48</v>
      </c>
      <c r="J630" s="132">
        <v>0.41379310344827586</v>
      </c>
      <c r="K630" s="201">
        <v>152</v>
      </c>
      <c r="L630" s="201">
        <v>64</v>
      </c>
      <c r="M630" s="132">
        <v>0.42105263157894735</v>
      </c>
      <c r="N630" s="201">
        <v>156</v>
      </c>
      <c r="O630" s="201">
        <v>53</v>
      </c>
      <c r="P630" s="132">
        <v>0.33974358974358976</v>
      </c>
      <c r="Q630" s="201">
        <v>146</v>
      </c>
      <c r="R630" s="201">
        <v>57</v>
      </c>
      <c r="S630" s="132">
        <v>0.3904109589041096</v>
      </c>
      <c r="T630" s="201">
        <v>167</v>
      </c>
      <c r="U630" s="201">
        <v>52</v>
      </c>
      <c r="V630" s="132">
        <v>0.31137724550898205</v>
      </c>
      <c r="W630">
        <v>160</v>
      </c>
      <c r="X630">
        <v>49</v>
      </c>
      <c r="Y630">
        <v>0.30625000000000002</v>
      </c>
    </row>
    <row r="631" spans="1:25" x14ac:dyDescent="0.25">
      <c r="A631" s="38">
        <f>+COUNTIF($B$1:B631,ESTADISTICAS!B$9)</f>
        <v>25</v>
      </c>
      <c r="B631">
        <v>41</v>
      </c>
      <c r="C631" s="130">
        <v>41551</v>
      </c>
      <c r="D631" t="s">
        <v>1793</v>
      </c>
      <c r="E631" s="201">
        <v>1224</v>
      </c>
      <c r="F631" s="201">
        <v>470</v>
      </c>
      <c r="G631" s="132">
        <v>0.38398692810457519</v>
      </c>
      <c r="H631" s="201">
        <v>1295</v>
      </c>
      <c r="I631" s="201">
        <v>543</v>
      </c>
      <c r="J631" s="132">
        <v>0.41930501930501929</v>
      </c>
      <c r="K631" s="201">
        <v>1244</v>
      </c>
      <c r="L631" s="201">
        <v>548</v>
      </c>
      <c r="M631" s="132">
        <v>0.44051446945337619</v>
      </c>
      <c r="N631" s="201">
        <v>1247</v>
      </c>
      <c r="O631" s="201">
        <v>496</v>
      </c>
      <c r="P631" s="132">
        <v>0.39775461106655974</v>
      </c>
      <c r="Q631" s="201">
        <v>1116</v>
      </c>
      <c r="R631" s="201">
        <v>544</v>
      </c>
      <c r="S631" s="132">
        <v>0.48745519713261648</v>
      </c>
      <c r="T631" s="201">
        <v>1176</v>
      </c>
      <c r="U631" s="201">
        <v>530</v>
      </c>
      <c r="V631" s="132">
        <v>0.45068027210884354</v>
      </c>
      <c r="W631">
        <v>1167</v>
      </c>
      <c r="X631">
        <v>504</v>
      </c>
      <c r="Y631">
        <v>0.43187660668380462</v>
      </c>
    </row>
    <row r="632" spans="1:25" x14ac:dyDescent="0.25">
      <c r="A632" s="38">
        <f>+COUNTIF($B$1:B632,ESTADISTICAS!B$9)</f>
        <v>25</v>
      </c>
      <c r="B632">
        <v>41</v>
      </c>
      <c r="C632" s="130">
        <v>41615</v>
      </c>
      <c r="D632" t="s">
        <v>1794</v>
      </c>
      <c r="E632" s="201">
        <v>262</v>
      </c>
      <c r="F632" s="201">
        <v>120</v>
      </c>
      <c r="G632" s="132">
        <v>0.4580152671755725</v>
      </c>
      <c r="H632" s="201">
        <v>252</v>
      </c>
      <c r="I632" s="201">
        <v>124</v>
      </c>
      <c r="J632" s="132">
        <v>0.49206349206349204</v>
      </c>
      <c r="K632" s="201">
        <v>244</v>
      </c>
      <c r="L632" s="201">
        <v>144</v>
      </c>
      <c r="M632" s="132">
        <v>0.5901639344262295</v>
      </c>
      <c r="N632" s="201">
        <v>281</v>
      </c>
      <c r="O632" s="201">
        <v>133</v>
      </c>
      <c r="P632" s="132">
        <v>0.47330960854092524</v>
      </c>
      <c r="Q632" s="201">
        <v>204</v>
      </c>
      <c r="R632" s="201">
        <v>118</v>
      </c>
      <c r="S632" s="132">
        <v>0.57843137254901966</v>
      </c>
      <c r="T632" s="201">
        <v>235</v>
      </c>
      <c r="U632" s="201">
        <v>125</v>
      </c>
      <c r="V632" s="132">
        <v>0.53191489361702127</v>
      </c>
      <c r="W632">
        <v>242</v>
      </c>
      <c r="X632">
        <v>114</v>
      </c>
      <c r="Y632">
        <v>0.47107438016528924</v>
      </c>
    </row>
    <row r="633" spans="1:25" x14ac:dyDescent="0.25">
      <c r="A633" s="38">
        <f>+COUNTIF($B$1:B633,ESTADISTICAS!B$9)</f>
        <v>25</v>
      </c>
      <c r="B633">
        <v>41</v>
      </c>
      <c r="C633" s="130">
        <v>41660</v>
      </c>
      <c r="D633" t="s">
        <v>1795</v>
      </c>
      <c r="E633" s="201">
        <v>88</v>
      </c>
      <c r="F633" s="201">
        <v>17</v>
      </c>
      <c r="G633" s="132">
        <v>0.19318181818181818</v>
      </c>
      <c r="H633" s="201">
        <v>95</v>
      </c>
      <c r="I633" s="201">
        <v>26</v>
      </c>
      <c r="J633" s="132">
        <v>0.27368421052631581</v>
      </c>
      <c r="K633" s="201">
        <v>101</v>
      </c>
      <c r="L633" s="201">
        <v>43</v>
      </c>
      <c r="M633" s="132">
        <v>0.42574257425742573</v>
      </c>
      <c r="N633" s="201">
        <v>108</v>
      </c>
      <c r="O633" s="201">
        <v>32</v>
      </c>
      <c r="P633" s="132">
        <v>0.29629629629629628</v>
      </c>
      <c r="Q633" s="201">
        <v>112</v>
      </c>
      <c r="R633" s="201">
        <v>55</v>
      </c>
      <c r="S633" s="132">
        <v>0.49107142857142855</v>
      </c>
      <c r="T633" s="201">
        <v>86</v>
      </c>
      <c r="U633" s="201">
        <v>30</v>
      </c>
      <c r="V633" s="132">
        <v>0.34883720930232559</v>
      </c>
      <c r="W633">
        <v>88</v>
      </c>
      <c r="X633">
        <v>28</v>
      </c>
      <c r="Y633">
        <v>0.31818181818181818</v>
      </c>
    </row>
    <row r="634" spans="1:25" x14ac:dyDescent="0.25">
      <c r="A634" s="38">
        <f>+COUNTIF($B$1:B634,ESTADISTICAS!B$9)</f>
        <v>25</v>
      </c>
      <c r="B634">
        <v>41</v>
      </c>
      <c r="C634" s="130">
        <v>41668</v>
      </c>
      <c r="D634" t="s">
        <v>1796</v>
      </c>
      <c r="E634" s="201">
        <v>297</v>
      </c>
      <c r="F634" s="201">
        <v>88</v>
      </c>
      <c r="G634" s="132">
        <v>0.29629629629629628</v>
      </c>
      <c r="H634" s="201">
        <v>283</v>
      </c>
      <c r="I634" s="201">
        <v>64</v>
      </c>
      <c r="J634" s="132">
        <v>0.22614840989399293</v>
      </c>
      <c r="K634" s="201">
        <v>314</v>
      </c>
      <c r="L634" s="201">
        <v>99</v>
      </c>
      <c r="M634" s="132">
        <v>0.31528662420382164</v>
      </c>
      <c r="N634" s="201">
        <v>356</v>
      </c>
      <c r="O634" s="201">
        <v>99</v>
      </c>
      <c r="P634" s="132">
        <v>0.27808988764044945</v>
      </c>
      <c r="Q634" s="201">
        <v>325</v>
      </c>
      <c r="R634" s="201">
        <v>99</v>
      </c>
      <c r="S634" s="132">
        <v>0.30461538461538462</v>
      </c>
      <c r="T634" s="201">
        <v>310</v>
      </c>
      <c r="U634" s="201">
        <v>106</v>
      </c>
      <c r="V634" s="132">
        <v>0.34193548387096773</v>
      </c>
      <c r="W634">
        <v>284</v>
      </c>
      <c r="X634">
        <v>79</v>
      </c>
      <c r="Y634">
        <v>0.27816901408450706</v>
      </c>
    </row>
    <row r="635" spans="1:25" x14ac:dyDescent="0.25">
      <c r="A635" s="38">
        <f>+COUNTIF($B$1:B635,ESTADISTICAS!B$9)</f>
        <v>25</v>
      </c>
      <c r="B635">
        <v>41</v>
      </c>
      <c r="C635" s="130">
        <v>41676</v>
      </c>
      <c r="D635" t="s">
        <v>1490</v>
      </c>
      <c r="E635" s="201">
        <v>140</v>
      </c>
      <c r="F635" s="201">
        <v>42</v>
      </c>
      <c r="G635" s="132">
        <v>0.3</v>
      </c>
      <c r="H635" s="201">
        <v>107</v>
      </c>
      <c r="I635" s="201">
        <v>37</v>
      </c>
      <c r="J635" s="132">
        <v>0.34579439252336447</v>
      </c>
      <c r="K635" s="201">
        <v>98</v>
      </c>
      <c r="L635" s="201">
        <v>30</v>
      </c>
      <c r="M635" s="132">
        <v>0.30612244897959184</v>
      </c>
      <c r="N635" s="201">
        <v>106</v>
      </c>
      <c r="O635" s="201">
        <v>34</v>
      </c>
      <c r="P635" s="132">
        <v>0.32075471698113206</v>
      </c>
      <c r="Q635" s="201">
        <v>93</v>
      </c>
      <c r="R635" s="201">
        <v>41</v>
      </c>
      <c r="S635" s="132">
        <v>0.44086021505376344</v>
      </c>
      <c r="T635" s="201">
        <v>115</v>
      </c>
      <c r="U635" s="201">
        <v>40</v>
      </c>
      <c r="V635" s="132">
        <v>0.34782608695652173</v>
      </c>
      <c r="W635">
        <v>90</v>
      </c>
      <c r="X635">
        <v>36</v>
      </c>
      <c r="Y635">
        <v>0.4</v>
      </c>
    </row>
    <row r="636" spans="1:25" x14ac:dyDescent="0.25">
      <c r="A636" s="38">
        <f>+COUNTIF($B$1:B636,ESTADISTICAS!B$9)</f>
        <v>25</v>
      </c>
      <c r="B636">
        <v>41</v>
      </c>
      <c r="C636" s="130">
        <v>41770</v>
      </c>
      <c r="D636" t="s">
        <v>1797</v>
      </c>
      <c r="E636" s="201">
        <v>148</v>
      </c>
      <c r="F636" s="201">
        <v>57</v>
      </c>
      <c r="G636" s="132">
        <v>0.38513513513513514</v>
      </c>
      <c r="H636" s="201">
        <v>153</v>
      </c>
      <c r="I636" s="201">
        <v>67</v>
      </c>
      <c r="J636" s="132">
        <v>0.43790849673202614</v>
      </c>
      <c r="K636" s="201">
        <v>165</v>
      </c>
      <c r="L636" s="201">
        <v>49</v>
      </c>
      <c r="M636" s="132">
        <v>0.29696969696969699</v>
      </c>
      <c r="N636" s="201">
        <v>161</v>
      </c>
      <c r="O636" s="201">
        <v>35</v>
      </c>
      <c r="P636" s="132">
        <v>0.21739130434782608</v>
      </c>
      <c r="Q636" s="201">
        <v>196</v>
      </c>
      <c r="R636" s="201">
        <v>58</v>
      </c>
      <c r="S636" s="132">
        <v>0.29591836734693877</v>
      </c>
      <c r="T636" s="201">
        <v>176</v>
      </c>
      <c r="U636" s="201">
        <v>59</v>
      </c>
      <c r="V636" s="132">
        <v>0.33522727272727271</v>
      </c>
      <c r="W636">
        <v>195</v>
      </c>
      <c r="X636">
        <v>53</v>
      </c>
      <c r="Y636">
        <v>0.27179487179487177</v>
      </c>
    </row>
    <row r="637" spans="1:25" x14ac:dyDescent="0.25">
      <c r="A637" s="38">
        <f>+COUNTIF($B$1:B637,ESTADISTICAS!B$9)</f>
        <v>25</v>
      </c>
      <c r="B637">
        <v>41</v>
      </c>
      <c r="C637" s="130">
        <v>41791</v>
      </c>
      <c r="D637" t="s">
        <v>1798</v>
      </c>
      <c r="E637" s="201">
        <v>186</v>
      </c>
      <c r="F637" s="201">
        <v>72</v>
      </c>
      <c r="G637" s="132">
        <v>0.38709677419354838</v>
      </c>
      <c r="H637" s="201">
        <v>211</v>
      </c>
      <c r="I637" s="201">
        <v>65</v>
      </c>
      <c r="J637" s="132">
        <v>0.30805687203791471</v>
      </c>
      <c r="K637" s="201">
        <v>171</v>
      </c>
      <c r="L637" s="201">
        <v>63</v>
      </c>
      <c r="M637" s="132">
        <v>0.36842105263157893</v>
      </c>
      <c r="N637" s="201">
        <v>185</v>
      </c>
      <c r="O637" s="201">
        <v>60</v>
      </c>
      <c r="P637" s="132">
        <v>0.32432432432432434</v>
      </c>
      <c r="Q637" s="201">
        <v>211</v>
      </c>
      <c r="R637" s="201">
        <v>78</v>
      </c>
      <c r="S637" s="132">
        <v>0.36966824644549762</v>
      </c>
      <c r="T637" s="201">
        <v>227</v>
      </c>
      <c r="U637" s="201">
        <v>78</v>
      </c>
      <c r="V637" s="132">
        <v>0.34361233480176212</v>
      </c>
      <c r="W637">
        <v>180</v>
      </c>
      <c r="X637">
        <v>52</v>
      </c>
      <c r="Y637">
        <v>0.28888888888888886</v>
      </c>
    </row>
    <row r="638" spans="1:25" x14ac:dyDescent="0.25">
      <c r="A638" s="38">
        <f>+COUNTIF($B$1:B638,ESTADISTICAS!B$9)</f>
        <v>25</v>
      </c>
      <c r="B638">
        <v>41</v>
      </c>
      <c r="C638" s="130">
        <v>41797</v>
      </c>
      <c r="D638" t="s">
        <v>1799</v>
      </c>
      <c r="E638" s="201">
        <v>125</v>
      </c>
      <c r="F638" s="201">
        <v>52</v>
      </c>
      <c r="G638" s="132">
        <v>0.41599999999999998</v>
      </c>
      <c r="H638" s="201">
        <v>109</v>
      </c>
      <c r="I638" s="201">
        <v>44</v>
      </c>
      <c r="J638" s="132">
        <v>0.40366972477064222</v>
      </c>
      <c r="K638" s="201">
        <v>100</v>
      </c>
      <c r="L638" s="201">
        <v>51</v>
      </c>
      <c r="M638" s="132">
        <v>0.51</v>
      </c>
      <c r="N638" s="201">
        <v>114</v>
      </c>
      <c r="O638" s="201">
        <v>32</v>
      </c>
      <c r="P638" s="132">
        <v>0.2807017543859649</v>
      </c>
      <c r="Q638" s="201">
        <v>129</v>
      </c>
      <c r="R638" s="201">
        <v>59</v>
      </c>
      <c r="S638" s="132">
        <v>0.4573643410852713</v>
      </c>
      <c r="T638" s="201">
        <v>106</v>
      </c>
      <c r="U638" s="201">
        <v>48</v>
      </c>
      <c r="V638" s="132">
        <v>0.45283018867924529</v>
      </c>
      <c r="W638">
        <v>136</v>
      </c>
      <c r="X638">
        <v>56</v>
      </c>
      <c r="Y638">
        <v>0.41176470588235292</v>
      </c>
    </row>
    <row r="639" spans="1:25" x14ac:dyDescent="0.25">
      <c r="A639" s="38">
        <f>+COUNTIF($B$1:B639,ESTADISTICAS!B$9)</f>
        <v>25</v>
      </c>
      <c r="B639">
        <v>41</v>
      </c>
      <c r="C639" s="130">
        <v>41799</v>
      </c>
      <c r="D639" t="s">
        <v>1800</v>
      </c>
      <c r="E639" s="201">
        <v>124</v>
      </c>
      <c r="F639" s="201">
        <v>30</v>
      </c>
      <c r="G639" s="132">
        <v>0.24193548387096775</v>
      </c>
      <c r="H639" s="201">
        <v>91</v>
      </c>
      <c r="I639" s="201">
        <v>40</v>
      </c>
      <c r="J639" s="132">
        <v>0.43956043956043955</v>
      </c>
      <c r="K639" s="201">
        <v>121</v>
      </c>
      <c r="L639" s="201">
        <v>50</v>
      </c>
      <c r="M639" s="132">
        <v>0.41322314049586778</v>
      </c>
      <c r="N639" s="201">
        <v>137</v>
      </c>
      <c r="O639" s="201">
        <v>40</v>
      </c>
      <c r="P639" s="132">
        <v>0.29197080291970801</v>
      </c>
      <c r="Q639" s="201">
        <v>121</v>
      </c>
      <c r="R639" s="201">
        <v>38</v>
      </c>
      <c r="S639" s="132">
        <v>0.31404958677685951</v>
      </c>
      <c r="T639" s="201">
        <v>119</v>
      </c>
      <c r="U639" s="201">
        <v>25</v>
      </c>
      <c r="V639" s="132">
        <v>0.21008403361344538</v>
      </c>
      <c r="W639">
        <v>106</v>
      </c>
      <c r="X639">
        <v>25</v>
      </c>
      <c r="Y639">
        <v>0.23584905660377359</v>
      </c>
    </row>
    <row r="640" spans="1:25" x14ac:dyDescent="0.25">
      <c r="A640" s="38">
        <f>+COUNTIF($B$1:B640,ESTADISTICAS!B$9)</f>
        <v>25</v>
      </c>
      <c r="B640">
        <v>41</v>
      </c>
      <c r="C640" s="130">
        <v>41801</v>
      </c>
      <c r="D640" t="s">
        <v>1801</v>
      </c>
      <c r="E640" s="201">
        <v>42</v>
      </c>
      <c r="F640" s="201">
        <v>19</v>
      </c>
      <c r="G640" s="132">
        <v>0.45238095238095238</v>
      </c>
      <c r="H640" s="201">
        <v>40</v>
      </c>
      <c r="I640" s="201">
        <v>25</v>
      </c>
      <c r="J640" s="132">
        <v>0.625</v>
      </c>
      <c r="K640" s="201">
        <v>59</v>
      </c>
      <c r="L640" s="201">
        <v>28</v>
      </c>
      <c r="M640" s="132">
        <v>0.47457627118644069</v>
      </c>
      <c r="N640" s="201">
        <v>45</v>
      </c>
      <c r="O640" s="201">
        <v>17</v>
      </c>
      <c r="P640" s="132">
        <v>0.37777777777777777</v>
      </c>
      <c r="Q640" s="201">
        <v>62</v>
      </c>
      <c r="R640" s="201">
        <v>29</v>
      </c>
      <c r="S640" s="132">
        <v>0.46774193548387094</v>
      </c>
      <c r="T640" s="201">
        <v>63</v>
      </c>
      <c r="U640" s="201">
        <v>19</v>
      </c>
      <c r="V640" s="132">
        <v>0.30158730158730157</v>
      </c>
      <c r="W640">
        <v>47</v>
      </c>
      <c r="X640">
        <v>22</v>
      </c>
      <c r="Y640">
        <v>0.46808510638297873</v>
      </c>
    </row>
    <row r="641" spans="1:25" x14ac:dyDescent="0.25">
      <c r="A641" s="38">
        <f>+COUNTIF($B$1:B641,ESTADISTICAS!B$9)</f>
        <v>25</v>
      </c>
      <c r="B641">
        <v>41</v>
      </c>
      <c r="C641" s="130">
        <v>41807</v>
      </c>
      <c r="D641" t="s">
        <v>1802</v>
      </c>
      <c r="E641" s="201">
        <v>206</v>
      </c>
      <c r="F641" s="201">
        <v>91</v>
      </c>
      <c r="G641" s="132">
        <v>0.44174757281553401</v>
      </c>
      <c r="H641" s="201">
        <v>214</v>
      </c>
      <c r="I641" s="201">
        <v>87</v>
      </c>
      <c r="J641" s="132">
        <v>0.40654205607476634</v>
      </c>
      <c r="K641" s="201">
        <v>195</v>
      </c>
      <c r="L641" s="201">
        <v>61</v>
      </c>
      <c r="M641" s="132">
        <v>0.31282051282051282</v>
      </c>
      <c r="N641" s="201">
        <v>195</v>
      </c>
      <c r="O641" s="201">
        <v>80</v>
      </c>
      <c r="P641" s="132">
        <v>0.41025641025641024</v>
      </c>
      <c r="Q641" s="201">
        <v>217</v>
      </c>
      <c r="R641" s="201">
        <v>79</v>
      </c>
      <c r="S641" s="132">
        <v>0.36405529953917048</v>
      </c>
      <c r="T641" s="201">
        <v>195</v>
      </c>
      <c r="U641" s="201">
        <v>70</v>
      </c>
      <c r="V641" s="132">
        <v>0.35897435897435898</v>
      </c>
      <c r="W641">
        <v>203</v>
      </c>
      <c r="X641">
        <v>53</v>
      </c>
      <c r="Y641">
        <v>0.26108374384236455</v>
      </c>
    </row>
    <row r="642" spans="1:25" x14ac:dyDescent="0.25">
      <c r="A642" s="38">
        <f>+COUNTIF($B$1:B642,ESTADISTICAS!B$9)</f>
        <v>25</v>
      </c>
      <c r="B642">
        <v>41</v>
      </c>
      <c r="C642" s="130">
        <v>41872</v>
      </c>
      <c r="D642" t="s">
        <v>1803</v>
      </c>
      <c r="E642" s="201">
        <v>51</v>
      </c>
      <c r="F642" s="201">
        <v>18</v>
      </c>
      <c r="G642" s="132">
        <v>0.35294117647058826</v>
      </c>
      <c r="H642" s="201">
        <v>43</v>
      </c>
      <c r="I642" s="201">
        <v>20</v>
      </c>
      <c r="J642" s="132">
        <v>0.46511627906976744</v>
      </c>
      <c r="K642" s="201">
        <v>56</v>
      </c>
      <c r="L642" s="201">
        <v>20</v>
      </c>
      <c r="M642" s="132">
        <v>0.35714285714285715</v>
      </c>
      <c r="N642" s="201">
        <v>68</v>
      </c>
      <c r="O642" s="201">
        <v>23</v>
      </c>
      <c r="P642" s="132">
        <v>0.33823529411764708</v>
      </c>
      <c r="Q642" s="201">
        <v>50</v>
      </c>
      <c r="R642" s="201">
        <v>20</v>
      </c>
      <c r="S642" s="132">
        <v>0.4</v>
      </c>
      <c r="T642" s="201">
        <v>54</v>
      </c>
      <c r="U642" s="201">
        <v>21</v>
      </c>
      <c r="V642" s="132">
        <v>0.3888888888888889</v>
      </c>
      <c r="W642">
        <v>57</v>
      </c>
      <c r="X642">
        <v>19</v>
      </c>
      <c r="Y642">
        <v>0.33333333333333331</v>
      </c>
    </row>
    <row r="643" spans="1:25" x14ac:dyDescent="0.25">
      <c r="A643" s="38">
        <f>+COUNTIF($B$1:B643,ESTADISTICAS!B$9)</f>
        <v>25</v>
      </c>
      <c r="B643">
        <v>41</v>
      </c>
      <c r="C643" s="130">
        <v>41885</v>
      </c>
      <c r="D643" t="s">
        <v>1804</v>
      </c>
      <c r="E643" s="201">
        <v>111</v>
      </c>
      <c r="F643" s="201">
        <v>61</v>
      </c>
      <c r="G643" s="132">
        <v>0.5495495495495496</v>
      </c>
      <c r="H643" s="201">
        <v>106</v>
      </c>
      <c r="I643" s="201">
        <v>51</v>
      </c>
      <c r="J643" s="132">
        <v>0.48113207547169812</v>
      </c>
      <c r="K643" s="201">
        <v>101</v>
      </c>
      <c r="L643" s="201">
        <v>54</v>
      </c>
      <c r="M643" s="132">
        <v>0.53465346534653468</v>
      </c>
      <c r="N643" s="201">
        <v>70</v>
      </c>
      <c r="O643" s="201">
        <v>33</v>
      </c>
      <c r="P643" s="132">
        <v>0.47142857142857142</v>
      </c>
      <c r="Q643" s="201">
        <v>96</v>
      </c>
      <c r="R643" s="201">
        <v>56</v>
      </c>
      <c r="S643" s="132">
        <v>0.58333333333333337</v>
      </c>
      <c r="T643" s="201">
        <v>71</v>
      </c>
      <c r="U643" s="201">
        <v>40</v>
      </c>
      <c r="V643" s="132">
        <v>0.56338028169014087</v>
      </c>
      <c r="W643">
        <v>85</v>
      </c>
      <c r="X643">
        <v>26</v>
      </c>
      <c r="Y643">
        <v>0.30588235294117649</v>
      </c>
    </row>
    <row r="644" spans="1:25" x14ac:dyDescent="0.25">
      <c r="A644" s="38">
        <f>+COUNTIF($B$1:B644,ESTADISTICAS!B$9)</f>
        <v>25</v>
      </c>
      <c r="B644">
        <v>44</v>
      </c>
      <c r="C644" s="130">
        <v>44001</v>
      </c>
      <c r="D644" t="s">
        <v>2443</v>
      </c>
      <c r="E644" s="201">
        <v>1435</v>
      </c>
      <c r="F644" s="201">
        <v>577</v>
      </c>
      <c r="G644" s="132">
        <v>0.40209059233449479</v>
      </c>
      <c r="H644" s="201">
        <v>1566</v>
      </c>
      <c r="I644" s="201">
        <v>853</v>
      </c>
      <c r="J644" s="132">
        <v>0.54469987228607919</v>
      </c>
      <c r="K644" s="201">
        <v>1514</v>
      </c>
      <c r="L644" s="201">
        <v>944</v>
      </c>
      <c r="M644" s="132">
        <v>0.62351387054161167</v>
      </c>
      <c r="N644" s="201">
        <v>1737</v>
      </c>
      <c r="O644" s="201">
        <v>1021</v>
      </c>
      <c r="P644" s="132">
        <v>0.58779504893494527</v>
      </c>
      <c r="Q644" s="201">
        <v>1869</v>
      </c>
      <c r="R644" s="201">
        <v>757</v>
      </c>
      <c r="S644" s="132">
        <v>0.40502942750133764</v>
      </c>
      <c r="T644" s="201">
        <v>1890</v>
      </c>
      <c r="U644" s="201">
        <v>874</v>
      </c>
      <c r="V644" s="132">
        <v>0.46243386243386242</v>
      </c>
      <c r="W644">
        <v>2033</v>
      </c>
      <c r="X644">
        <v>1010</v>
      </c>
      <c r="Y644">
        <v>0.49680275454992623</v>
      </c>
    </row>
    <row r="645" spans="1:25" x14ac:dyDescent="0.25">
      <c r="A645" s="38">
        <f>+COUNTIF($B$1:B645,ESTADISTICAS!B$9)</f>
        <v>25</v>
      </c>
      <c r="B645">
        <v>44</v>
      </c>
      <c r="C645" s="130">
        <v>44035</v>
      </c>
      <c r="D645" t="s">
        <v>1551</v>
      </c>
      <c r="E645" s="201">
        <v>249</v>
      </c>
      <c r="F645" s="201">
        <v>64</v>
      </c>
      <c r="G645" s="132">
        <v>0.25702811244979917</v>
      </c>
      <c r="H645" s="201">
        <v>209</v>
      </c>
      <c r="I645" s="201">
        <v>38</v>
      </c>
      <c r="J645" s="132">
        <v>0.18181818181818182</v>
      </c>
      <c r="K645" s="201">
        <v>278</v>
      </c>
      <c r="L645" s="201">
        <v>76</v>
      </c>
      <c r="M645" s="132">
        <v>0.2733812949640288</v>
      </c>
      <c r="N645" s="201">
        <v>295</v>
      </c>
      <c r="O645" s="201">
        <v>79</v>
      </c>
      <c r="P645" s="132">
        <v>0.26779661016949152</v>
      </c>
      <c r="Q645" s="201">
        <v>311</v>
      </c>
      <c r="R645" s="201">
        <v>69</v>
      </c>
      <c r="S645" s="132">
        <v>0.22186495176848875</v>
      </c>
      <c r="T645" s="201">
        <v>349</v>
      </c>
      <c r="U645" s="201">
        <v>89</v>
      </c>
      <c r="V645" s="132">
        <v>0.25501432664756446</v>
      </c>
      <c r="W645">
        <v>269</v>
      </c>
      <c r="X645">
        <v>87</v>
      </c>
      <c r="Y645">
        <v>0.32342007434944237</v>
      </c>
    </row>
    <row r="646" spans="1:25" x14ac:dyDescent="0.25">
      <c r="A646" s="38">
        <f>+COUNTIF($B$1:B646,ESTADISTICAS!B$9)</f>
        <v>25</v>
      </c>
      <c r="B646">
        <v>44</v>
      </c>
      <c r="C646" s="130">
        <v>44078</v>
      </c>
      <c r="D646" t="s">
        <v>2444</v>
      </c>
      <c r="E646" s="201">
        <v>263</v>
      </c>
      <c r="F646" s="201">
        <v>66</v>
      </c>
      <c r="G646" s="132">
        <v>0.2509505703422053</v>
      </c>
      <c r="H646" s="201">
        <v>291</v>
      </c>
      <c r="I646" s="201">
        <v>122</v>
      </c>
      <c r="J646" s="132">
        <v>0.41924398625429554</v>
      </c>
      <c r="K646" s="201">
        <v>332</v>
      </c>
      <c r="L646" s="201">
        <v>134</v>
      </c>
      <c r="M646" s="132">
        <v>0.40361445783132532</v>
      </c>
      <c r="N646" s="201">
        <v>290</v>
      </c>
      <c r="O646" s="201">
        <v>117</v>
      </c>
      <c r="P646" s="132">
        <v>0.40344827586206894</v>
      </c>
      <c r="Q646" s="201">
        <v>315</v>
      </c>
      <c r="R646" s="201">
        <v>104</v>
      </c>
      <c r="S646" s="132">
        <v>0.33015873015873015</v>
      </c>
      <c r="T646" s="201">
        <v>281</v>
      </c>
      <c r="U646" s="201">
        <v>106</v>
      </c>
      <c r="V646" s="132">
        <v>0.37722419928825623</v>
      </c>
      <c r="W646">
        <v>325</v>
      </c>
      <c r="X646">
        <v>129</v>
      </c>
      <c r="Y646">
        <v>0.39692307692307693</v>
      </c>
    </row>
    <row r="647" spans="1:25" x14ac:dyDescent="0.25">
      <c r="A647" s="38">
        <f>+COUNTIF($B$1:B647,ESTADISTICAS!B$9)</f>
        <v>25</v>
      </c>
      <c r="B647">
        <v>44</v>
      </c>
      <c r="C647" s="130">
        <v>44090</v>
      </c>
      <c r="D647" t="s">
        <v>1805</v>
      </c>
      <c r="E647" s="201">
        <v>221</v>
      </c>
      <c r="F647" s="201">
        <v>26</v>
      </c>
      <c r="G647" s="132">
        <v>0.11764705882352941</v>
      </c>
      <c r="H647" s="201">
        <v>192</v>
      </c>
      <c r="I647" s="201">
        <v>30</v>
      </c>
      <c r="J647" s="132">
        <v>0.15625</v>
      </c>
      <c r="K647" s="201">
        <v>233</v>
      </c>
      <c r="L647" s="201">
        <v>58</v>
      </c>
      <c r="M647" s="132">
        <v>0.24892703862660945</v>
      </c>
      <c r="N647" s="201">
        <v>237</v>
      </c>
      <c r="O647" s="201">
        <v>81</v>
      </c>
      <c r="P647" s="132">
        <v>0.34177215189873417</v>
      </c>
      <c r="Q647" s="201">
        <v>250</v>
      </c>
      <c r="R647" s="201">
        <v>38</v>
      </c>
      <c r="S647" s="132">
        <v>0.152</v>
      </c>
      <c r="T647" s="201">
        <v>242</v>
      </c>
      <c r="U647" s="201">
        <v>52</v>
      </c>
      <c r="V647" s="132">
        <v>0.21487603305785125</v>
      </c>
      <c r="W647">
        <v>269</v>
      </c>
      <c r="X647">
        <v>54</v>
      </c>
      <c r="Y647">
        <v>0.20074349442379183</v>
      </c>
    </row>
    <row r="648" spans="1:25" x14ac:dyDescent="0.25">
      <c r="A648" s="38">
        <f>+COUNTIF($B$1:B648,ESTADISTICAS!B$9)</f>
        <v>25</v>
      </c>
      <c r="B648">
        <v>44</v>
      </c>
      <c r="C648" s="130">
        <v>44098</v>
      </c>
      <c r="D648" t="s">
        <v>1806</v>
      </c>
      <c r="E648" s="201">
        <v>57</v>
      </c>
      <c r="F648" s="201">
        <v>19</v>
      </c>
      <c r="G648" s="132">
        <v>0.33333333333333331</v>
      </c>
      <c r="H648" s="201">
        <v>65</v>
      </c>
      <c r="I648" s="201">
        <v>25</v>
      </c>
      <c r="J648" s="132">
        <v>0.38461538461538464</v>
      </c>
      <c r="K648" s="201">
        <v>94</v>
      </c>
      <c r="L648" s="201">
        <v>34</v>
      </c>
      <c r="M648" s="132">
        <v>0.36170212765957449</v>
      </c>
      <c r="N648" s="201">
        <v>83</v>
      </c>
      <c r="O648" s="201">
        <v>25</v>
      </c>
      <c r="P648" s="132">
        <v>0.30120481927710846</v>
      </c>
      <c r="Q648" s="201">
        <v>88</v>
      </c>
      <c r="R648" s="201">
        <v>19</v>
      </c>
      <c r="S648" s="132">
        <v>0.21590909090909091</v>
      </c>
      <c r="T648" s="201">
        <v>91</v>
      </c>
      <c r="U648" s="201">
        <v>29</v>
      </c>
      <c r="V648" s="132">
        <v>0.31868131868131866</v>
      </c>
      <c r="W648">
        <v>90</v>
      </c>
      <c r="X648">
        <v>37</v>
      </c>
      <c r="Y648">
        <v>0.41111111111111109</v>
      </c>
    </row>
    <row r="649" spans="1:25" x14ac:dyDescent="0.25">
      <c r="A649" s="38">
        <f>+COUNTIF($B$1:B649,ESTADISTICAS!B$9)</f>
        <v>25</v>
      </c>
      <c r="B649">
        <v>44</v>
      </c>
      <c r="C649" s="130">
        <v>44110</v>
      </c>
      <c r="D649" t="s">
        <v>1807</v>
      </c>
      <c r="E649" s="201">
        <v>50</v>
      </c>
      <c r="F649" s="201">
        <v>8</v>
      </c>
      <c r="G649" s="132">
        <v>0.16</v>
      </c>
      <c r="H649" s="201">
        <v>58</v>
      </c>
      <c r="I649" s="201">
        <v>14</v>
      </c>
      <c r="J649" s="132">
        <v>0.2413793103448276</v>
      </c>
      <c r="K649" s="201">
        <v>51</v>
      </c>
      <c r="L649" s="201">
        <v>15</v>
      </c>
      <c r="M649" s="132">
        <v>0.29411764705882354</v>
      </c>
      <c r="N649" s="201">
        <v>43</v>
      </c>
      <c r="O649" s="201">
        <v>20</v>
      </c>
      <c r="P649" s="132">
        <v>0.46511627906976744</v>
      </c>
      <c r="Q649" s="201">
        <v>39</v>
      </c>
      <c r="R649" s="201">
        <v>24</v>
      </c>
      <c r="S649" s="132">
        <v>0.61538461538461542</v>
      </c>
      <c r="T649" s="201">
        <v>44</v>
      </c>
      <c r="U649" s="201">
        <v>27</v>
      </c>
      <c r="V649" s="132">
        <v>0.61363636363636365</v>
      </c>
      <c r="W649">
        <v>51</v>
      </c>
      <c r="X649">
        <v>34</v>
      </c>
      <c r="Y649">
        <v>0.66666666666666663</v>
      </c>
    </row>
    <row r="650" spans="1:25" x14ac:dyDescent="0.25">
      <c r="A650" s="38">
        <f>+COUNTIF($B$1:B650,ESTADISTICAS!B$9)</f>
        <v>25</v>
      </c>
      <c r="B650">
        <v>44</v>
      </c>
      <c r="C650" s="130">
        <v>44279</v>
      </c>
      <c r="D650" t="s">
        <v>2445</v>
      </c>
      <c r="E650" s="201">
        <v>424</v>
      </c>
      <c r="F650" s="201">
        <v>186</v>
      </c>
      <c r="G650" s="132">
        <v>0.43867924528301888</v>
      </c>
      <c r="H650" s="201">
        <v>427</v>
      </c>
      <c r="I650" s="201">
        <v>225</v>
      </c>
      <c r="J650" s="132">
        <v>0.52693208430913352</v>
      </c>
      <c r="K650" s="201">
        <v>438</v>
      </c>
      <c r="L650" s="201">
        <v>228</v>
      </c>
      <c r="M650" s="132">
        <v>0.52054794520547942</v>
      </c>
      <c r="N650" s="201">
        <v>394</v>
      </c>
      <c r="O650" s="201">
        <v>192</v>
      </c>
      <c r="P650" s="132">
        <v>0.48730964467005078</v>
      </c>
      <c r="Q650" s="201">
        <v>342</v>
      </c>
      <c r="R650" s="201">
        <v>181</v>
      </c>
      <c r="S650" s="132">
        <v>0.5292397660818714</v>
      </c>
      <c r="T650" s="201">
        <v>411</v>
      </c>
      <c r="U650" s="201">
        <v>210</v>
      </c>
      <c r="V650" s="132">
        <v>0.51094890510948909</v>
      </c>
      <c r="W650">
        <v>388</v>
      </c>
      <c r="X650">
        <v>206</v>
      </c>
      <c r="Y650">
        <v>0.53092783505154639</v>
      </c>
    </row>
    <row r="651" spans="1:25" x14ac:dyDescent="0.25">
      <c r="A651" s="38">
        <f>+COUNTIF($B$1:B651,ESTADISTICAS!B$9)</f>
        <v>25</v>
      </c>
      <c r="B651">
        <v>44</v>
      </c>
      <c r="C651" s="130">
        <v>44378</v>
      </c>
      <c r="D651" t="s">
        <v>1808</v>
      </c>
      <c r="E651" s="201">
        <v>178</v>
      </c>
      <c r="F651" s="201">
        <v>50</v>
      </c>
      <c r="G651" s="132">
        <v>0.2808988764044944</v>
      </c>
      <c r="H651" s="201">
        <v>161</v>
      </c>
      <c r="I651" s="201">
        <v>47</v>
      </c>
      <c r="J651" s="132">
        <v>0.29192546583850931</v>
      </c>
      <c r="K651" s="201">
        <v>207</v>
      </c>
      <c r="L651" s="201">
        <v>43</v>
      </c>
      <c r="M651" s="132">
        <v>0.20772946859903382</v>
      </c>
      <c r="N651" s="201">
        <v>184</v>
      </c>
      <c r="O651" s="201">
        <v>50</v>
      </c>
      <c r="P651" s="132">
        <v>0.27173913043478259</v>
      </c>
      <c r="Q651" s="201">
        <v>177</v>
      </c>
      <c r="R651" s="201">
        <v>44</v>
      </c>
      <c r="S651" s="132">
        <v>0.24858757062146894</v>
      </c>
      <c r="T651" s="201">
        <v>190</v>
      </c>
      <c r="U651" s="201">
        <v>59</v>
      </c>
      <c r="V651" s="132">
        <v>0.31052631578947371</v>
      </c>
      <c r="W651">
        <v>228</v>
      </c>
      <c r="X651">
        <v>79</v>
      </c>
      <c r="Y651">
        <v>0.34649122807017546</v>
      </c>
    </row>
    <row r="652" spans="1:25" x14ac:dyDescent="0.25">
      <c r="A652" s="38">
        <f>+COUNTIF($B$1:B652,ESTADISTICAS!B$9)</f>
        <v>25</v>
      </c>
      <c r="B652">
        <v>44</v>
      </c>
      <c r="C652" s="130">
        <v>44420</v>
      </c>
      <c r="D652" t="s">
        <v>1809</v>
      </c>
      <c r="E652" s="201">
        <v>16</v>
      </c>
      <c r="F652" s="201">
        <v>4</v>
      </c>
      <c r="G652" s="132">
        <v>0.25</v>
      </c>
      <c r="H652" s="201">
        <v>18</v>
      </c>
      <c r="I652" s="201">
        <v>5</v>
      </c>
      <c r="J652" s="132">
        <v>0.27777777777777779</v>
      </c>
      <c r="K652" s="201">
        <v>28</v>
      </c>
      <c r="L652" s="201">
        <v>8</v>
      </c>
      <c r="M652" s="132">
        <v>0.2857142857142857</v>
      </c>
      <c r="N652" s="201">
        <v>19</v>
      </c>
      <c r="O652" s="201">
        <v>11</v>
      </c>
      <c r="P652" s="132">
        <v>0.57894736842105265</v>
      </c>
      <c r="Q652" s="201">
        <v>23</v>
      </c>
      <c r="R652" s="201">
        <v>4</v>
      </c>
      <c r="S652" s="132">
        <v>0.17391304347826086</v>
      </c>
      <c r="T652" s="201">
        <v>37</v>
      </c>
      <c r="U652" s="201">
        <v>8</v>
      </c>
      <c r="V652" s="132">
        <v>0.21621621621621623</v>
      </c>
      <c r="W652">
        <v>34</v>
      </c>
      <c r="X652">
        <v>12</v>
      </c>
      <c r="Y652">
        <v>0.35294117647058826</v>
      </c>
    </row>
    <row r="653" spans="1:25" x14ac:dyDescent="0.25">
      <c r="A653" s="38">
        <f>+COUNTIF($B$1:B653,ESTADISTICAS!B$9)</f>
        <v>25</v>
      </c>
      <c r="B653">
        <v>44</v>
      </c>
      <c r="C653" s="130">
        <v>44430</v>
      </c>
      <c r="D653" t="s">
        <v>2446</v>
      </c>
      <c r="E653" s="201">
        <v>1413</v>
      </c>
      <c r="F653" s="201">
        <v>371</v>
      </c>
      <c r="G653" s="132">
        <v>0.26256192498230713</v>
      </c>
      <c r="H653" s="201">
        <v>1329</v>
      </c>
      <c r="I653" s="201">
        <v>421</v>
      </c>
      <c r="J653" s="132">
        <v>0.31677953348382243</v>
      </c>
      <c r="K653" s="201">
        <v>1462</v>
      </c>
      <c r="L653" s="201">
        <v>477</v>
      </c>
      <c r="M653" s="132">
        <v>0.32626538987688097</v>
      </c>
      <c r="N653" s="201">
        <v>1610</v>
      </c>
      <c r="O653" s="201">
        <v>501</v>
      </c>
      <c r="P653" s="132">
        <v>0.31118012422360247</v>
      </c>
      <c r="Q653" s="201">
        <v>1595</v>
      </c>
      <c r="R653" s="201">
        <v>467</v>
      </c>
      <c r="S653" s="132">
        <v>0.2927899686520376</v>
      </c>
      <c r="T653" s="201">
        <v>1544</v>
      </c>
      <c r="U653" s="201">
        <v>436</v>
      </c>
      <c r="V653" s="132">
        <v>0.28238341968911918</v>
      </c>
      <c r="W653">
        <v>1669</v>
      </c>
      <c r="X653">
        <v>631</v>
      </c>
      <c r="Y653">
        <v>0.37807070101857398</v>
      </c>
    </row>
    <row r="654" spans="1:25" x14ac:dyDescent="0.25">
      <c r="A654" s="38">
        <f>+COUNTIF($B$1:B654,ESTADISTICAS!B$9)</f>
        <v>25</v>
      </c>
      <c r="B654">
        <v>44</v>
      </c>
      <c r="C654" s="130">
        <v>44560</v>
      </c>
      <c r="D654" t="s">
        <v>1612</v>
      </c>
      <c r="E654" s="201">
        <v>211</v>
      </c>
      <c r="F654" s="201">
        <v>47</v>
      </c>
      <c r="G654" s="132">
        <v>0.22274881516587677</v>
      </c>
      <c r="H654" s="201">
        <v>220</v>
      </c>
      <c r="I654" s="201">
        <v>39</v>
      </c>
      <c r="J654" s="132">
        <v>0.17727272727272728</v>
      </c>
      <c r="K654" s="201">
        <v>260</v>
      </c>
      <c r="L654" s="201">
        <v>53</v>
      </c>
      <c r="M654" s="132">
        <v>0.20384615384615384</v>
      </c>
      <c r="N654" s="201">
        <v>272</v>
      </c>
      <c r="O654" s="201">
        <v>68</v>
      </c>
      <c r="P654" s="132">
        <v>0.25</v>
      </c>
      <c r="Q654" s="201">
        <v>322</v>
      </c>
      <c r="R654" s="201">
        <v>53</v>
      </c>
      <c r="S654" s="132">
        <v>0.16459627329192547</v>
      </c>
      <c r="T654" s="201">
        <v>381</v>
      </c>
      <c r="U654" s="201">
        <v>42</v>
      </c>
      <c r="V654" s="132">
        <v>0.11023622047244094</v>
      </c>
      <c r="W654">
        <v>501</v>
      </c>
      <c r="X654">
        <v>75</v>
      </c>
      <c r="Y654">
        <v>0.1497005988023952</v>
      </c>
    </row>
    <row r="655" spans="1:25" x14ac:dyDescent="0.25">
      <c r="A655" s="38">
        <f>+COUNTIF($B$1:B655,ESTADISTICAS!B$9)</f>
        <v>25</v>
      </c>
      <c r="B655">
        <v>44</v>
      </c>
      <c r="C655" s="130">
        <v>44650</v>
      </c>
      <c r="D655" t="s">
        <v>1810</v>
      </c>
      <c r="E655" s="201">
        <v>513</v>
      </c>
      <c r="F655" s="201">
        <v>173</v>
      </c>
      <c r="G655" s="132">
        <v>0.33723196881091616</v>
      </c>
      <c r="H655" s="201">
        <v>480</v>
      </c>
      <c r="I655" s="201">
        <v>198</v>
      </c>
      <c r="J655" s="132">
        <v>0.41249999999999998</v>
      </c>
      <c r="K655" s="201">
        <v>490</v>
      </c>
      <c r="L655" s="201">
        <v>222</v>
      </c>
      <c r="M655" s="132">
        <v>0.45306122448979591</v>
      </c>
      <c r="N655" s="201">
        <v>485</v>
      </c>
      <c r="O655" s="201">
        <v>221</v>
      </c>
      <c r="P655" s="132">
        <v>0.4556701030927835</v>
      </c>
      <c r="Q655" s="201">
        <v>480</v>
      </c>
      <c r="R655" s="201">
        <v>229</v>
      </c>
      <c r="S655" s="132">
        <v>0.47708333333333336</v>
      </c>
      <c r="T655" s="201">
        <v>523</v>
      </c>
      <c r="U655" s="201">
        <v>254</v>
      </c>
      <c r="V655" s="132">
        <v>0.48565965583173998</v>
      </c>
      <c r="W655">
        <v>548</v>
      </c>
      <c r="X655">
        <v>331</v>
      </c>
      <c r="Y655">
        <v>0.60401459854014594</v>
      </c>
    </row>
    <row r="656" spans="1:25" x14ac:dyDescent="0.25">
      <c r="A656" s="38">
        <f>+COUNTIF($B$1:B656,ESTADISTICAS!B$9)</f>
        <v>25</v>
      </c>
      <c r="B656">
        <v>44</v>
      </c>
      <c r="C656" s="130">
        <v>44847</v>
      </c>
      <c r="D656" t="s">
        <v>1811</v>
      </c>
      <c r="E656" s="201">
        <v>388</v>
      </c>
      <c r="F656" s="201">
        <v>83</v>
      </c>
      <c r="G656" s="132">
        <v>0.21391752577319587</v>
      </c>
      <c r="H656" s="201">
        <v>382</v>
      </c>
      <c r="I656" s="201">
        <v>75</v>
      </c>
      <c r="J656" s="132">
        <v>0.19633507853403143</v>
      </c>
      <c r="K656" s="201">
        <v>437</v>
      </c>
      <c r="L656" s="201">
        <v>85</v>
      </c>
      <c r="M656" s="132">
        <v>0.19450800915331809</v>
      </c>
      <c r="N656" s="201">
        <v>534</v>
      </c>
      <c r="O656" s="201">
        <v>93</v>
      </c>
      <c r="P656" s="132">
        <v>0.17415730337078653</v>
      </c>
      <c r="Q656" s="201">
        <v>582</v>
      </c>
      <c r="R656" s="201">
        <v>77</v>
      </c>
      <c r="S656" s="132">
        <v>0.13230240549828179</v>
      </c>
      <c r="T656" s="201">
        <v>691</v>
      </c>
      <c r="U656" s="201">
        <v>72</v>
      </c>
      <c r="V656" s="132">
        <v>0.10419681620839363</v>
      </c>
      <c r="W656">
        <v>820</v>
      </c>
      <c r="X656">
        <v>96</v>
      </c>
      <c r="Y656">
        <v>0.11707317073170732</v>
      </c>
    </row>
    <row r="657" spans="1:25" x14ac:dyDescent="0.25">
      <c r="A657" s="38">
        <f>+COUNTIF($B$1:B657,ESTADISTICAS!B$9)</f>
        <v>25</v>
      </c>
      <c r="B657">
        <v>44</v>
      </c>
      <c r="C657" s="130">
        <v>44855</v>
      </c>
      <c r="D657" t="s">
        <v>2447</v>
      </c>
      <c r="E657" s="201">
        <v>101</v>
      </c>
      <c r="F657" s="201">
        <v>28</v>
      </c>
      <c r="G657" s="132">
        <v>0.27722772277227725</v>
      </c>
      <c r="H657" s="201">
        <v>128</v>
      </c>
      <c r="I657" s="201">
        <v>57</v>
      </c>
      <c r="J657" s="132">
        <v>0.4453125</v>
      </c>
      <c r="K657" s="201">
        <v>96</v>
      </c>
      <c r="L657" s="201">
        <v>38</v>
      </c>
      <c r="M657" s="132">
        <v>0.39583333333333331</v>
      </c>
      <c r="N657" s="201">
        <v>146</v>
      </c>
      <c r="O657" s="201">
        <v>54</v>
      </c>
      <c r="P657" s="132">
        <v>0.36986301369863012</v>
      </c>
      <c r="Q657" s="201">
        <v>92</v>
      </c>
      <c r="R657" s="201">
        <v>40</v>
      </c>
      <c r="S657" s="132">
        <v>0.43478260869565216</v>
      </c>
      <c r="T657" s="201">
        <v>109</v>
      </c>
      <c r="U657" s="201">
        <v>55</v>
      </c>
      <c r="V657" s="132">
        <v>0.50458715596330272</v>
      </c>
      <c r="W657">
        <v>118</v>
      </c>
      <c r="X657">
        <v>60</v>
      </c>
      <c r="Y657">
        <v>0.50847457627118642</v>
      </c>
    </row>
    <row r="658" spans="1:25" x14ac:dyDescent="0.25">
      <c r="A658" s="38">
        <f>+COUNTIF($B$1:B658,ESTADISTICAS!B$9)</f>
        <v>25</v>
      </c>
      <c r="B658">
        <v>44</v>
      </c>
      <c r="C658" s="130">
        <v>44874</v>
      </c>
      <c r="D658" t="s">
        <v>2448</v>
      </c>
      <c r="E658" s="201">
        <v>248</v>
      </c>
      <c r="F658" s="201">
        <v>93</v>
      </c>
      <c r="G658" s="132">
        <v>0.375</v>
      </c>
      <c r="H658" s="201">
        <v>237</v>
      </c>
      <c r="I658" s="201">
        <v>80</v>
      </c>
      <c r="J658" s="132">
        <v>0.33755274261603374</v>
      </c>
      <c r="K658" s="201">
        <v>266</v>
      </c>
      <c r="L658" s="201">
        <v>128</v>
      </c>
      <c r="M658" s="132">
        <v>0.48120300751879697</v>
      </c>
      <c r="N658" s="201">
        <v>280</v>
      </c>
      <c r="O658" s="201">
        <v>124</v>
      </c>
      <c r="P658" s="132">
        <v>0.44285714285714284</v>
      </c>
      <c r="Q658" s="201">
        <v>290</v>
      </c>
      <c r="R658" s="201">
        <v>117</v>
      </c>
      <c r="S658" s="132">
        <v>0.40344827586206894</v>
      </c>
      <c r="T658" s="201">
        <v>251</v>
      </c>
      <c r="U658" s="201">
        <v>100</v>
      </c>
      <c r="V658" s="132">
        <v>0.39840637450199201</v>
      </c>
      <c r="W658">
        <v>295</v>
      </c>
      <c r="X658">
        <v>162</v>
      </c>
      <c r="Y658">
        <v>0.54915254237288136</v>
      </c>
    </row>
    <row r="659" spans="1:25" x14ac:dyDescent="0.25">
      <c r="A659" s="38">
        <f>+COUNTIF($B$1:B659,ESTADISTICAS!B$9)</f>
        <v>25</v>
      </c>
      <c r="B659">
        <v>47</v>
      </c>
      <c r="C659" s="130">
        <v>47001</v>
      </c>
      <c r="D659" t="s">
        <v>1812</v>
      </c>
      <c r="E659" s="201">
        <v>5617</v>
      </c>
      <c r="F659" s="201">
        <v>1964</v>
      </c>
      <c r="G659" s="132">
        <v>0.34965283959408938</v>
      </c>
      <c r="H659" s="201">
        <v>5478</v>
      </c>
      <c r="I659" s="201">
        <v>1940</v>
      </c>
      <c r="J659" s="132">
        <v>0.35414384811975175</v>
      </c>
      <c r="K659" s="201">
        <v>5731</v>
      </c>
      <c r="L659" s="201">
        <v>1754</v>
      </c>
      <c r="M659" s="132">
        <v>0.30605478974001049</v>
      </c>
      <c r="N659" s="201">
        <v>5905</v>
      </c>
      <c r="O659" s="201">
        <v>1800</v>
      </c>
      <c r="P659" s="132">
        <v>0.30482641828958512</v>
      </c>
      <c r="Q659" s="201">
        <v>6115</v>
      </c>
      <c r="R659" s="201">
        <v>1589</v>
      </c>
      <c r="S659" s="132">
        <v>0.25985282093213408</v>
      </c>
      <c r="T659" s="201">
        <v>6185</v>
      </c>
      <c r="U659" s="201">
        <v>1957</v>
      </c>
      <c r="V659" s="132">
        <v>0.31641067097817299</v>
      </c>
      <c r="W659">
        <v>6174</v>
      </c>
      <c r="X659">
        <v>2167</v>
      </c>
      <c r="Y659">
        <v>0.35098801425332038</v>
      </c>
    </row>
    <row r="660" spans="1:25" x14ac:dyDescent="0.25">
      <c r="A660" s="38">
        <f>+COUNTIF($B$1:B660,ESTADISTICAS!B$9)</f>
        <v>25</v>
      </c>
      <c r="B660">
        <v>47</v>
      </c>
      <c r="C660" s="130">
        <v>47030</v>
      </c>
      <c r="D660" t="s">
        <v>1813</v>
      </c>
      <c r="E660" s="201">
        <v>130</v>
      </c>
      <c r="F660" s="201">
        <v>13</v>
      </c>
      <c r="G660" s="132">
        <v>0.1</v>
      </c>
      <c r="H660" s="201">
        <v>117</v>
      </c>
      <c r="I660" s="201">
        <v>11</v>
      </c>
      <c r="J660" s="132">
        <v>9.4017094017094016E-2</v>
      </c>
      <c r="K660" s="201">
        <v>138</v>
      </c>
      <c r="L660" s="201">
        <v>17</v>
      </c>
      <c r="M660" s="132">
        <v>0.12318840579710146</v>
      </c>
      <c r="N660" s="201">
        <v>150</v>
      </c>
      <c r="O660" s="201">
        <v>25</v>
      </c>
      <c r="P660" s="132">
        <v>0.16666666666666666</v>
      </c>
      <c r="Q660" s="201">
        <v>166</v>
      </c>
      <c r="R660" s="201">
        <v>31</v>
      </c>
      <c r="S660" s="132">
        <v>0.18674698795180722</v>
      </c>
      <c r="T660" s="201">
        <v>182</v>
      </c>
      <c r="U660" s="201">
        <v>38</v>
      </c>
      <c r="V660" s="132">
        <v>0.2087912087912088</v>
      </c>
      <c r="W660">
        <v>176</v>
      </c>
      <c r="X660">
        <v>50</v>
      </c>
      <c r="Y660">
        <v>0.28409090909090912</v>
      </c>
    </row>
    <row r="661" spans="1:25" x14ac:dyDescent="0.25">
      <c r="A661" s="38">
        <f>+COUNTIF($B$1:B661,ESTADISTICAS!B$9)</f>
        <v>25</v>
      </c>
      <c r="B661">
        <v>47</v>
      </c>
      <c r="C661" s="130">
        <v>47053</v>
      </c>
      <c r="D661" t="s">
        <v>2449</v>
      </c>
      <c r="E661" s="201">
        <v>383</v>
      </c>
      <c r="F661" s="201">
        <v>63</v>
      </c>
      <c r="G661" s="132">
        <v>0.16449086161879894</v>
      </c>
      <c r="H661" s="201">
        <v>414</v>
      </c>
      <c r="I661" s="201">
        <v>90</v>
      </c>
      <c r="J661" s="132">
        <v>0.21739130434782608</v>
      </c>
      <c r="K661" s="201">
        <v>395</v>
      </c>
      <c r="L661" s="201">
        <v>67</v>
      </c>
      <c r="M661" s="132">
        <v>0.16962025316455695</v>
      </c>
      <c r="N661" s="201">
        <v>379</v>
      </c>
      <c r="O661" s="201">
        <v>61</v>
      </c>
      <c r="P661" s="132">
        <v>0.16094986807387862</v>
      </c>
      <c r="Q661" s="201">
        <v>333</v>
      </c>
      <c r="R661" s="201">
        <v>75</v>
      </c>
      <c r="S661" s="132">
        <v>0.22522522522522523</v>
      </c>
      <c r="T661" s="201">
        <v>362</v>
      </c>
      <c r="U661" s="201">
        <v>75</v>
      </c>
      <c r="V661" s="132">
        <v>0.20718232044198895</v>
      </c>
      <c r="W661">
        <v>366</v>
      </c>
      <c r="X661">
        <v>101</v>
      </c>
      <c r="Y661">
        <v>0.27595628415300544</v>
      </c>
    </row>
    <row r="662" spans="1:25" x14ac:dyDescent="0.25">
      <c r="A662" s="38">
        <f>+COUNTIF($B$1:B662,ESTADISTICAS!B$9)</f>
        <v>25</v>
      </c>
      <c r="B662">
        <v>47</v>
      </c>
      <c r="C662" s="130">
        <v>47058</v>
      </c>
      <c r="D662" t="s">
        <v>2450</v>
      </c>
      <c r="E662" s="201">
        <v>352</v>
      </c>
      <c r="F662" s="201">
        <v>64</v>
      </c>
      <c r="G662" s="132">
        <v>0.18181818181818182</v>
      </c>
      <c r="H662" s="201">
        <v>324</v>
      </c>
      <c r="I662" s="201">
        <v>78</v>
      </c>
      <c r="J662" s="132">
        <v>0.24074074074074073</v>
      </c>
      <c r="K662" s="201">
        <v>312</v>
      </c>
      <c r="L662" s="201">
        <v>76</v>
      </c>
      <c r="M662" s="132">
        <v>0.24358974358974358</v>
      </c>
      <c r="N662" s="201">
        <v>330</v>
      </c>
      <c r="O662" s="201">
        <v>76</v>
      </c>
      <c r="P662" s="132">
        <v>0.23030303030303031</v>
      </c>
      <c r="Q662" s="201">
        <v>361</v>
      </c>
      <c r="R662" s="201">
        <v>85</v>
      </c>
      <c r="S662" s="132">
        <v>0.23545706371191136</v>
      </c>
      <c r="T662" s="201">
        <v>340</v>
      </c>
      <c r="U662" s="201">
        <v>63</v>
      </c>
      <c r="V662" s="132">
        <v>0.18529411764705883</v>
      </c>
      <c r="W662">
        <v>373</v>
      </c>
      <c r="X662">
        <v>105</v>
      </c>
      <c r="Y662">
        <v>0.28150134048257375</v>
      </c>
    </row>
    <row r="663" spans="1:25" x14ac:dyDescent="0.25">
      <c r="A663" s="38">
        <f>+COUNTIF($B$1:B663,ESTADISTICAS!B$9)</f>
        <v>25</v>
      </c>
      <c r="B663">
        <v>47</v>
      </c>
      <c r="C663" s="130">
        <v>47161</v>
      </c>
      <c r="D663" t="s">
        <v>2451</v>
      </c>
      <c r="E663" s="201">
        <v>57</v>
      </c>
      <c r="F663" s="201">
        <v>5</v>
      </c>
      <c r="G663" s="132">
        <v>8.771929824561403E-2</v>
      </c>
      <c r="H663" s="201">
        <v>87</v>
      </c>
      <c r="I663" s="201">
        <v>20</v>
      </c>
      <c r="J663" s="132">
        <v>0.22988505747126436</v>
      </c>
      <c r="K663" s="201">
        <v>54</v>
      </c>
      <c r="L663" s="201">
        <v>14</v>
      </c>
      <c r="M663" s="132">
        <v>0.25925925925925924</v>
      </c>
      <c r="N663" s="201">
        <v>60</v>
      </c>
      <c r="O663" s="201">
        <v>10</v>
      </c>
      <c r="P663" s="132">
        <v>0.16666666666666666</v>
      </c>
      <c r="Q663" s="201">
        <v>81</v>
      </c>
      <c r="R663" s="201">
        <v>21</v>
      </c>
      <c r="S663" s="132">
        <v>0.25925925925925924</v>
      </c>
      <c r="T663" s="201">
        <v>90</v>
      </c>
      <c r="U663" s="201">
        <v>15</v>
      </c>
      <c r="V663" s="132">
        <v>0.16666666666666666</v>
      </c>
      <c r="W663">
        <v>90</v>
      </c>
      <c r="X663">
        <v>21</v>
      </c>
      <c r="Y663">
        <v>0.23333333333333334</v>
      </c>
    </row>
    <row r="664" spans="1:25" x14ac:dyDescent="0.25">
      <c r="A664" s="38">
        <f>+COUNTIF($B$1:B664,ESTADISTICAS!B$9)</f>
        <v>25</v>
      </c>
      <c r="B664">
        <v>47</v>
      </c>
      <c r="C664" s="130">
        <v>47170</v>
      </c>
      <c r="D664" t="s">
        <v>2452</v>
      </c>
      <c r="E664" s="201">
        <v>140</v>
      </c>
      <c r="F664" s="201">
        <v>19</v>
      </c>
      <c r="G664" s="132">
        <v>0.1357142857142857</v>
      </c>
      <c r="H664" s="201">
        <v>132</v>
      </c>
      <c r="I664" s="201">
        <v>27</v>
      </c>
      <c r="J664" s="132">
        <v>0.20454545454545456</v>
      </c>
      <c r="K664" s="201">
        <v>187</v>
      </c>
      <c r="L664" s="201">
        <v>49</v>
      </c>
      <c r="M664" s="132">
        <v>0.26203208556149732</v>
      </c>
      <c r="N664" s="201">
        <v>185</v>
      </c>
      <c r="O664" s="201">
        <v>48</v>
      </c>
      <c r="P664" s="132">
        <v>0.25945945945945947</v>
      </c>
      <c r="Q664" s="201">
        <v>206</v>
      </c>
      <c r="R664" s="201">
        <v>47</v>
      </c>
      <c r="S664" s="132">
        <v>0.22815533980582525</v>
      </c>
      <c r="T664" s="201">
        <v>175</v>
      </c>
      <c r="U664" s="201">
        <v>44</v>
      </c>
      <c r="V664" s="132">
        <v>0.25142857142857145</v>
      </c>
      <c r="W664">
        <v>205</v>
      </c>
      <c r="X664">
        <v>74</v>
      </c>
      <c r="Y664">
        <v>0.36097560975609755</v>
      </c>
    </row>
    <row r="665" spans="1:25" x14ac:dyDescent="0.25">
      <c r="A665" s="38">
        <f>+COUNTIF($B$1:B665,ESTADISTICAS!B$9)</f>
        <v>25</v>
      </c>
      <c r="B665">
        <v>47</v>
      </c>
      <c r="C665" s="130">
        <v>47189</v>
      </c>
      <c r="D665" t="s">
        <v>2453</v>
      </c>
      <c r="E665" s="201">
        <v>1257</v>
      </c>
      <c r="F665" s="201">
        <v>386</v>
      </c>
      <c r="G665" s="132">
        <v>0.30708035003977724</v>
      </c>
      <c r="H665" s="201">
        <v>1246</v>
      </c>
      <c r="I665" s="201">
        <v>381</v>
      </c>
      <c r="J665" s="132">
        <v>0.3057784911717496</v>
      </c>
      <c r="K665" s="201">
        <v>1363</v>
      </c>
      <c r="L665" s="201">
        <v>374</v>
      </c>
      <c r="M665" s="132">
        <v>0.27439471753484962</v>
      </c>
      <c r="N665" s="201">
        <v>1415</v>
      </c>
      <c r="O665" s="201">
        <v>417</v>
      </c>
      <c r="P665" s="132">
        <v>0.29469964664310955</v>
      </c>
      <c r="Q665" s="201">
        <v>1361</v>
      </c>
      <c r="R665" s="201">
        <v>437</v>
      </c>
      <c r="S665" s="132">
        <v>0.32108743570903747</v>
      </c>
      <c r="T665" s="201">
        <v>1260</v>
      </c>
      <c r="U665" s="201">
        <v>523</v>
      </c>
      <c r="V665" s="132">
        <v>0.4150793650793651</v>
      </c>
      <c r="W665">
        <v>1259</v>
      </c>
      <c r="X665">
        <v>663</v>
      </c>
      <c r="Y665">
        <v>0.52660841938046066</v>
      </c>
    </row>
    <row r="666" spans="1:25" x14ac:dyDescent="0.25">
      <c r="A666" s="38">
        <f>+COUNTIF($B$1:B666,ESTADISTICAS!B$9)</f>
        <v>25</v>
      </c>
      <c r="B666">
        <v>47</v>
      </c>
      <c r="C666" s="130">
        <v>47205</v>
      </c>
      <c r="D666" t="s">
        <v>1267</v>
      </c>
      <c r="E666" s="201">
        <v>164</v>
      </c>
      <c r="F666" s="201">
        <v>27</v>
      </c>
      <c r="G666" s="132">
        <v>0.16463414634146342</v>
      </c>
      <c r="H666" s="201">
        <v>133</v>
      </c>
      <c r="I666" s="201">
        <v>31</v>
      </c>
      <c r="J666" s="132">
        <v>0.23308270676691728</v>
      </c>
      <c r="K666" s="201">
        <v>185</v>
      </c>
      <c r="L666" s="201">
        <v>43</v>
      </c>
      <c r="M666" s="132">
        <v>0.23243243243243245</v>
      </c>
      <c r="N666" s="201">
        <v>151</v>
      </c>
      <c r="O666" s="201">
        <v>29</v>
      </c>
      <c r="P666" s="132">
        <v>0.19205298013245034</v>
      </c>
      <c r="Q666" s="201">
        <v>159</v>
      </c>
      <c r="R666" s="201">
        <v>49</v>
      </c>
      <c r="S666" s="132">
        <v>0.3081761006289308</v>
      </c>
      <c r="T666" s="201">
        <v>153</v>
      </c>
      <c r="U666" s="201">
        <v>32</v>
      </c>
      <c r="V666" s="132">
        <v>0.20915032679738563</v>
      </c>
      <c r="W666">
        <v>162</v>
      </c>
      <c r="X666">
        <v>38</v>
      </c>
      <c r="Y666">
        <v>0.23456790123456789</v>
      </c>
    </row>
    <row r="667" spans="1:25" x14ac:dyDescent="0.25">
      <c r="A667" s="38">
        <f>+COUNTIF($B$1:B667,ESTADISTICAS!B$9)</f>
        <v>25</v>
      </c>
      <c r="B667">
        <v>47</v>
      </c>
      <c r="C667" s="130">
        <v>47245</v>
      </c>
      <c r="D667" t="s">
        <v>1814</v>
      </c>
      <c r="E667" s="201">
        <v>658</v>
      </c>
      <c r="F667" s="201">
        <v>90</v>
      </c>
      <c r="G667" s="132">
        <v>0.13677811550151975</v>
      </c>
      <c r="H667" s="201">
        <v>676</v>
      </c>
      <c r="I667" s="201">
        <v>126</v>
      </c>
      <c r="J667" s="132">
        <v>0.18639053254437871</v>
      </c>
      <c r="K667" s="201">
        <v>692</v>
      </c>
      <c r="L667" s="201">
        <v>167</v>
      </c>
      <c r="M667" s="132">
        <v>0.24132947976878613</v>
      </c>
      <c r="N667" s="201">
        <v>779</v>
      </c>
      <c r="O667" s="201">
        <v>158</v>
      </c>
      <c r="P667" s="132">
        <v>0.20282413350449294</v>
      </c>
      <c r="Q667" s="201">
        <v>739</v>
      </c>
      <c r="R667" s="201">
        <v>153</v>
      </c>
      <c r="S667" s="132">
        <v>0.20703653585926929</v>
      </c>
      <c r="T667" s="201">
        <v>758</v>
      </c>
      <c r="U667" s="201">
        <v>156</v>
      </c>
      <c r="V667" s="132">
        <v>0.20580474934036938</v>
      </c>
      <c r="W667">
        <v>850</v>
      </c>
      <c r="X667">
        <v>241</v>
      </c>
      <c r="Y667">
        <v>0.28352941176470586</v>
      </c>
    </row>
    <row r="668" spans="1:25" x14ac:dyDescent="0.25">
      <c r="A668" s="38">
        <f>+COUNTIF($B$1:B668,ESTADISTICAS!B$9)</f>
        <v>25</v>
      </c>
      <c r="B668">
        <v>47</v>
      </c>
      <c r="C668" s="130">
        <v>47258</v>
      </c>
      <c r="D668" t="s">
        <v>2454</v>
      </c>
      <c r="E668" s="201">
        <v>195</v>
      </c>
      <c r="F668" s="201">
        <v>19</v>
      </c>
      <c r="G668" s="132">
        <v>9.7435897435897437E-2</v>
      </c>
      <c r="H668" s="201">
        <v>205</v>
      </c>
      <c r="I668" s="201">
        <v>32</v>
      </c>
      <c r="J668" s="132">
        <v>0.15609756097560976</v>
      </c>
      <c r="K668" s="201">
        <v>231</v>
      </c>
      <c r="L668" s="201">
        <v>28</v>
      </c>
      <c r="M668" s="132">
        <v>0.12121212121212122</v>
      </c>
      <c r="N668" s="201">
        <v>225</v>
      </c>
      <c r="O668" s="201">
        <v>46</v>
      </c>
      <c r="P668" s="132">
        <v>0.20444444444444446</v>
      </c>
      <c r="Q668" s="201">
        <v>207</v>
      </c>
      <c r="R668" s="201">
        <v>40</v>
      </c>
      <c r="S668" s="132">
        <v>0.19323671497584541</v>
      </c>
      <c r="T668" s="201">
        <v>222</v>
      </c>
      <c r="U668" s="201">
        <v>46</v>
      </c>
      <c r="V668" s="132">
        <v>0.2072072072072072</v>
      </c>
      <c r="W668">
        <v>232</v>
      </c>
      <c r="X668">
        <v>74</v>
      </c>
      <c r="Y668">
        <v>0.31896551724137934</v>
      </c>
    </row>
    <row r="669" spans="1:25" x14ac:dyDescent="0.25">
      <c r="A669" s="38">
        <f>+COUNTIF($B$1:B669,ESTADISTICAS!B$9)</f>
        <v>25</v>
      </c>
      <c r="B669">
        <v>47</v>
      </c>
      <c r="C669" s="130">
        <v>47268</v>
      </c>
      <c r="D669" t="s">
        <v>1815</v>
      </c>
      <c r="E669" s="201">
        <v>259</v>
      </c>
      <c r="F669" s="201">
        <v>32</v>
      </c>
      <c r="G669" s="132">
        <v>0.12355212355212356</v>
      </c>
      <c r="H669" s="201">
        <v>241</v>
      </c>
      <c r="I669" s="201">
        <v>22</v>
      </c>
      <c r="J669" s="132">
        <v>9.1286307053941904E-2</v>
      </c>
      <c r="K669" s="201">
        <v>289</v>
      </c>
      <c r="L669" s="201">
        <v>30</v>
      </c>
      <c r="M669" s="132">
        <v>0.10380622837370242</v>
      </c>
      <c r="N669" s="201">
        <v>318</v>
      </c>
      <c r="O669" s="201">
        <v>56</v>
      </c>
      <c r="P669" s="132">
        <v>0.1761006289308176</v>
      </c>
      <c r="Q669" s="201">
        <v>296</v>
      </c>
      <c r="R669" s="201">
        <v>39</v>
      </c>
      <c r="S669" s="132">
        <v>0.13175675675675674</v>
      </c>
      <c r="T669" s="201">
        <v>271</v>
      </c>
      <c r="U669" s="201">
        <v>70</v>
      </c>
      <c r="V669" s="132">
        <v>0.25830258302583026</v>
      </c>
      <c r="W669">
        <v>248</v>
      </c>
      <c r="X669">
        <v>67</v>
      </c>
      <c r="Y669">
        <v>0.27016129032258063</v>
      </c>
    </row>
    <row r="670" spans="1:25" x14ac:dyDescent="0.25">
      <c r="A670" s="38">
        <f>+COUNTIF($B$1:B670,ESTADISTICAS!B$9)</f>
        <v>25</v>
      </c>
      <c r="B670">
        <v>47</v>
      </c>
      <c r="C670" s="130">
        <v>47288</v>
      </c>
      <c r="D670" t="s">
        <v>2455</v>
      </c>
      <c r="E670" s="201">
        <v>703</v>
      </c>
      <c r="F670" s="201">
        <v>131</v>
      </c>
      <c r="G670" s="132">
        <v>0.18634423897581792</v>
      </c>
      <c r="H670" s="201">
        <v>736</v>
      </c>
      <c r="I670" s="201">
        <v>183</v>
      </c>
      <c r="J670" s="132">
        <v>0.24864130434782608</v>
      </c>
      <c r="K670" s="201">
        <v>789</v>
      </c>
      <c r="L670" s="201">
        <v>192</v>
      </c>
      <c r="M670" s="132">
        <v>0.24334600760456274</v>
      </c>
      <c r="N670" s="201">
        <v>758</v>
      </c>
      <c r="O670" s="201">
        <v>189</v>
      </c>
      <c r="P670" s="132">
        <v>0.24934036939313983</v>
      </c>
      <c r="Q670" s="201">
        <v>890</v>
      </c>
      <c r="R670" s="201">
        <v>200</v>
      </c>
      <c r="S670" s="132">
        <v>0.2247191011235955</v>
      </c>
      <c r="T670" s="201">
        <v>914</v>
      </c>
      <c r="U670" s="201">
        <v>327</v>
      </c>
      <c r="V670" s="132">
        <v>0.35776805251641136</v>
      </c>
      <c r="W670">
        <v>994</v>
      </c>
      <c r="X670">
        <v>367</v>
      </c>
      <c r="Y670">
        <v>0.36921529175050299</v>
      </c>
    </row>
    <row r="671" spans="1:25" x14ac:dyDescent="0.25">
      <c r="A671" s="38">
        <f>+COUNTIF($B$1:B671,ESTADISTICAS!B$9)</f>
        <v>25</v>
      </c>
      <c r="B671">
        <v>47</v>
      </c>
      <c r="C671" s="130">
        <v>47318</v>
      </c>
      <c r="D671" t="s">
        <v>1816</v>
      </c>
      <c r="E671" s="201">
        <v>426</v>
      </c>
      <c r="F671" s="201">
        <v>54</v>
      </c>
      <c r="G671" s="132">
        <v>0.12676056338028169</v>
      </c>
      <c r="H671" s="201">
        <v>401</v>
      </c>
      <c r="I671" s="201">
        <v>45</v>
      </c>
      <c r="J671" s="132">
        <v>0.11221945137157108</v>
      </c>
      <c r="K671" s="201">
        <v>378</v>
      </c>
      <c r="L671" s="201">
        <v>60</v>
      </c>
      <c r="M671" s="132">
        <v>0.15873015873015872</v>
      </c>
      <c r="N671" s="201">
        <v>372</v>
      </c>
      <c r="O671" s="201">
        <v>66</v>
      </c>
      <c r="P671" s="132">
        <v>0.17741935483870969</v>
      </c>
      <c r="Q671" s="201">
        <v>399</v>
      </c>
      <c r="R671" s="201">
        <v>74</v>
      </c>
      <c r="S671" s="132">
        <v>0.18546365914786966</v>
      </c>
      <c r="T671" s="201">
        <v>395</v>
      </c>
      <c r="U671" s="201">
        <v>78</v>
      </c>
      <c r="V671" s="132">
        <v>0.19746835443037974</v>
      </c>
      <c r="W671">
        <v>376</v>
      </c>
      <c r="X671">
        <v>92</v>
      </c>
      <c r="Y671">
        <v>0.24468085106382978</v>
      </c>
    </row>
    <row r="672" spans="1:25" x14ac:dyDescent="0.25">
      <c r="A672" s="38">
        <f>+COUNTIF($B$1:B672,ESTADISTICAS!B$9)</f>
        <v>25</v>
      </c>
      <c r="B672">
        <v>47</v>
      </c>
      <c r="C672" s="130">
        <v>47460</v>
      </c>
      <c r="D672" t="s">
        <v>1817</v>
      </c>
      <c r="E672" s="201">
        <v>185</v>
      </c>
      <c r="F672" s="201">
        <v>21</v>
      </c>
      <c r="G672" s="132">
        <v>0.11351351351351352</v>
      </c>
      <c r="H672" s="201">
        <v>153</v>
      </c>
      <c r="I672" s="201">
        <v>27</v>
      </c>
      <c r="J672" s="132">
        <v>0.17647058823529413</v>
      </c>
      <c r="K672" s="201">
        <v>152</v>
      </c>
      <c r="L672" s="201">
        <v>21</v>
      </c>
      <c r="M672" s="132">
        <v>0.13815789473684212</v>
      </c>
      <c r="N672" s="201">
        <v>235</v>
      </c>
      <c r="O672" s="201">
        <v>55</v>
      </c>
      <c r="P672" s="132">
        <v>0.23404255319148937</v>
      </c>
      <c r="Q672" s="201">
        <v>225</v>
      </c>
      <c r="R672" s="201">
        <v>39</v>
      </c>
      <c r="S672" s="132">
        <v>0.17333333333333334</v>
      </c>
      <c r="T672" s="201">
        <v>222</v>
      </c>
      <c r="U672" s="201">
        <v>38</v>
      </c>
      <c r="V672" s="132">
        <v>0.17117117117117117</v>
      </c>
      <c r="W672">
        <v>189</v>
      </c>
      <c r="X672">
        <v>48</v>
      </c>
      <c r="Y672">
        <v>0.25396825396825395</v>
      </c>
    </row>
    <row r="673" spans="1:25" x14ac:dyDescent="0.25">
      <c r="A673" s="38">
        <f>+COUNTIF($B$1:B673,ESTADISTICAS!B$9)</f>
        <v>25</v>
      </c>
      <c r="B673">
        <v>47</v>
      </c>
      <c r="C673" s="130">
        <v>47541</v>
      </c>
      <c r="D673" t="s">
        <v>2456</v>
      </c>
      <c r="E673" s="201">
        <v>79</v>
      </c>
      <c r="F673" s="201">
        <v>11</v>
      </c>
      <c r="G673" s="132">
        <v>0.13924050632911392</v>
      </c>
      <c r="H673" s="201">
        <v>100</v>
      </c>
      <c r="I673" s="201">
        <v>18</v>
      </c>
      <c r="J673" s="132">
        <v>0.18</v>
      </c>
      <c r="K673" s="201">
        <v>89</v>
      </c>
      <c r="L673" s="201">
        <v>16</v>
      </c>
      <c r="M673" s="132">
        <v>0.1797752808988764</v>
      </c>
      <c r="N673" s="201">
        <v>99</v>
      </c>
      <c r="O673" s="201">
        <v>21</v>
      </c>
      <c r="P673" s="132">
        <v>0.21212121212121213</v>
      </c>
      <c r="Q673" s="201">
        <v>97</v>
      </c>
      <c r="R673" s="201">
        <v>18</v>
      </c>
      <c r="S673" s="132">
        <v>0.18556701030927836</v>
      </c>
      <c r="T673" s="201">
        <v>100</v>
      </c>
      <c r="U673" s="201">
        <v>17</v>
      </c>
      <c r="V673" s="132">
        <v>0.17</v>
      </c>
      <c r="W673">
        <v>116</v>
      </c>
      <c r="X673">
        <v>33</v>
      </c>
      <c r="Y673">
        <v>0.28448275862068967</v>
      </c>
    </row>
    <row r="674" spans="1:25" x14ac:dyDescent="0.25">
      <c r="A674" s="38">
        <f>+COUNTIF($B$1:B674,ESTADISTICAS!B$9)</f>
        <v>25</v>
      </c>
      <c r="B674">
        <v>47</v>
      </c>
      <c r="C674" s="130">
        <v>47545</v>
      </c>
      <c r="D674" t="s">
        <v>1818</v>
      </c>
      <c r="E674" s="201">
        <v>165</v>
      </c>
      <c r="F674" s="201">
        <v>11</v>
      </c>
      <c r="G674" s="132">
        <v>6.6666666666666666E-2</v>
      </c>
      <c r="H674" s="201">
        <v>114</v>
      </c>
      <c r="I674" s="201">
        <v>24</v>
      </c>
      <c r="J674" s="132">
        <v>0.21052631578947367</v>
      </c>
      <c r="K674" s="201">
        <v>115</v>
      </c>
      <c r="L674" s="201">
        <v>30</v>
      </c>
      <c r="M674" s="132">
        <v>0.2608695652173913</v>
      </c>
      <c r="N674" s="201">
        <v>134</v>
      </c>
      <c r="O674" s="201">
        <v>26</v>
      </c>
      <c r="P674" s="132">
        <v>0.19402985074626866</v>
      </c>
      <c r="Q674" s="201">
        <v>148</v>
      </c>
      <c r="R674" s="201">
        <v>34</v>
      </c>
      <c r="S674" s="132">
        <v>0.22972972972972974</v>
      </c>
      <c r="T674" s="201">
        <v>150</v>
      </c>
      <c r="U674" s="201">
        <v>36</v>
      </c>
      <c r="V674" s="132">
        <v>0.24</v>
      </c>
      <c r="W674">
        <v>178</v>
      </c>
      <c r="X674">
        <v>49</v>
      </c>
      <c r="Y674">
        <v>0.2752808988764045</v>
      </c>
    </row>
    <row r="675" spans="1:25" x14ac:dyDescent="0.25">
      <c r="A675" s="38">
        <f>+COUNTIF($B$1:B675,ESTADISTICAS!B$9)</f>
        <v>25</v>
      </c>
      <c r="B675">
        <v>47</v>
      </c>
      <c r="C675" s="130">
        <v>47551</v>
      </c>
      <c r="D675" t="s">
        <v>2457</v>
      </c>
      <c r="E675" s="201">
        <v>405</v>
      </c>
      <c r="F675" s="201">
        <v>93</v>
      </c>
      <c r="G675" s="132">
        <v>0.22962962962962963</v>
      </c>
      <c r="H675" s="201">
        <v>401</v>
      </c>
      <c r="I675" s="201">
        <v>80</v>
      </c>
      <c r="J675" s="132">
        <v>0.19950124688279303</v>
      </c>
      <c r="K675" s="201">
        <v>341</v>
      </c>
      <c r="L675" s="201">
        <v>89</v>
      </c>
      <c r="M675" s="132">
        <v>0.26099706744868034</v>
      </c>
      <c r="N675" s="201">
        <v>387</v>
      </c>
      <c r="O675" s="201">
        <v>88</v>
      </c>
      <c r="P675" s="132">
        <v>0.22739018087855298</v>
      </c>
      <c r="Q675" s="201">
        <v>368</v>
      </c>
      <c r="R675" s="201">
        <v>88</v>
      </c>
      <c r="S675" s="132">
        <v>0.2391304347826087</v>
      </c>
      <c r="T675" s="201">
        <v>407</v>
      </c>
      <c r="U675" s="201">
        <v>97</v>
      </c>
      <c r="V675" s="132">
        <v>0.23832923832923833</v>
      </c>
      <c r="W675">
        <v>376</v>
      </c>
      <c r="X675">
        <v>122</v>
      </c>
      <c r="Y675">
        <v>0.32446808510638298</v>
      </c>
    </row>
    <row r="676" spans="1:25" x14ac:dyDescent="0.25">
      <c r="A676" s="38">
        <f>+COUNTIF($B$1:B676,ESTADISTICAS!B$9)</f>
        <v>25</v>
      </c>
      <c r="B676">
        <v>47</v>
      </c>
      <c r="C676" s="130">
        <v>47555</v>
      </c>
      <c r="D676" t="s">
        <v>2458</v>
      </c>
      <c r="E676" s="201">
        <v>506</v>
      </c>
      <c r="F676" s="201">
        <v>87</v>
      </c>
      <c r="G676" s="132">
        <v>0.17193675889328064</v>
      </c>
      <c r="H676" s="201">
        <v>497</v>
      </c>
      <c r="I676" s="201">
        <v>102</v>
      </c>
      <c r="J676" s="132">
        <v>0.20523138832997989</v>
      </c>
      <c r="K676" s="201">
        <v>500</v>
      </c>
      <c r="L676" s="201">
        <v>109</v>
      </c>
      <c r="M676" s="132">
        <v>0.218</v>
      </c>
      <c r="N676" s="201">
        <v>628</v>
      </c>
      <c r="O676" s="201">
        <v>124</v>
      </c>
      <c r="P676" s="132">
        <v>0.19745222929936307</v>
      </c>
      <c r="Q676" s="201">
        <v>634</v>
      </c>
      <c r="R676" s="201">
        <v>123</v>
      </c>
      <c r="S676" s="132">
        <v>0.19400630914826497</v>
      </c>
      <c r="T676" s="201">
        <v>587</v>
      </c>
      <c r="U676" s="201">
        <v>136</v>
      </c>
      <c r="V676" s="132">
        <v>0.23168654173764908</v>
      </c>
      <c r="W676">
        <v>634</v>
      </c>
      <c r="X676">
        <v>171</v>
      </c>
      <c r="Y676">
        <v>0.2697160883280757</v>
      </c>
    </row>
    <row r="677" spans="1:25" x14ac:dyDescent="0.25">
      <c r="A677" s="38">
        <f>+COUNTIF($B$1:B677,ESTADISTICAS!B$9)</f>
        <v>25</v>
      </c>
      <c r="B677">
        <v>47</v>
      </c>
      <c r="C677" s="130">
        <v>47570</v>
      </c>
      <c r="D677" t="s">
        <v>1819</v>
      </c>
      <c r="E677" s="201">
        <v>270</v>
      </c>
      <c r="F677" s="201">
        <v>36</v>
      </c>
      <c r="G677" s="132">
        <v>0.13333333333333333</v>
      </c>
      <c r="H677" s="201">
        <v>235</v>
      </c>
      <c r="I677" s="201">
        <v>21</v>
      </c>
      <c r="J677" s="132">
        <v>8.9361702127659579E-2</v>
      </c>
      <c r="K677" s="201">
        <v>244</v>
      </c>
      <c r="L677" s="201">
        <v>45</v>
      </c>
      <c r="M677" s="132">
        <v>0.18442622950819673</v>
      </c>
      <c r="N677" s="201">
        <v>257</v>
      </c>
      <c r="O677" s="201">
        <v>32</v>
      </c>
      <c r="P677" s="132">
        <v>0.1245136186770428</v>
      </c>
      <c r="Q677" s="201">
        <v>272</v>
      </c>
      <c r="R677" s="201">
        <v>41</v>
      </c>
      <c r="S677" s="132">
        <v>0.15073529411764705</v>
      </c>
      <c r="T677" s="201">
        <v>260</v>
      </c>
      <c r="U677" s="201">
        <v>65</v>
      </c>
      <c r="V677" s="132">
        <v>0.25</v>
      </c>
      <c r="W677">
        <v>226</v>
      </c>
      <c r="X677">
        <v>83</v>
      </c>
      <c r="Y677">
        <v>0.36725663716814161</v>
      </c>
    </row>
    <row r="678" spans="1:25" x14ac:dyDescent="0.25">
      <c r="A678" s="38">
        <f>+COUNTIF($B$1:B678,ESTADISTICAS!B$9)</f>
        <v>25</v>
      </c>
      <c r="B678">
        <v>47</v>
      </c>
      <c r="C678" s="130">
        <v>47605</v>
      </c>
      <c r="D678" t="s">
        <v>1820</v>
      </c>
      <c r="E678" s="201">
        <v>84</v>
      </c>
      <c r="F678" s="201">
        <v>7</v>
      </c>
      <c r="G678" s="132">
        <v>8.3333333333333329E-2</v>
      </c>
      <c r="H678" s="201">
        <v>60</v>
      </c>
      <c r="I678" s="201">
        <v>12</v>
      </c>
      <c r="J678" s="132">
        <v>0.2</v>
      </c>
      <c r="K678" s="201">
        <v>63</v>
      </c>
      <c r="L678" s="201">
        <v>11</v>
      </c>
      <c r="M678" s="132">
        <v>0.17460317460317459</v>
      </c>
      <c r="N678" s="201">
        <v>89</v>
      </c>
      <c r="O678" s="201">
        <v>8</v>
      </c>
      <c r="P678" s="132">
        <v>8.98876404494382E-2</v>
      </c>
      <c r="Q678" s="201">
        <v>78</v>
      </c>
      <c r="R678" s="201">
        <v>16</v>
      </c>
      <c r="S678" s="132">
        <v>0.20512820512820512</v>
      </c>
      <c r="T678" s="201">
        <v>75</v>
      </c>
      <c r="U678" s="201">
        <v>14</v>
      </c>
      <c r="V678" s="132">
        <v>0.18666666666666668</v>
      </c>
      <c r="W678">
        <v>79</v>
      </c>
      <c r="X678">
        <v>19</v>
      </c>
      <c r="Y678">
        <v>0.24050632911392406</v>
      </c>
    </row>
    <row r="679" spans="1:25" x14ac:dyDescent="0.25">
      <c r="A679" s="38">
        <f>+COUNTIF($B$1:B679,ESTADISTICAS!B$9)</f>
        <v>25</v>
      </c>
      <c r="B679">
        <v>47</v>
      </c>
      <c r="C679" s="130">
        <v>47660</v>
      </c>
      <c r="D679" t="s">
        <v>1821</v>
      </c>
      <c r="E679" s="201">
        <v>106</v>
      </c>
      <c r="F679" s="201">
        <v>18</v>
      </c>
      <c r="G679" s="132">
        <v>0.16981132075471697</v>
      </c>
      <c r="H679" s="201">
        <v>88</v>
      </c>
      <c r="I679" s="201">
        <v>16</v>
      </c>
      <c r="J679" s="132">
        <v>0.18181818181818182</v>
      </c>
      <c r="K679" s="201">
        <v>97</v>
      </c>
      <c r="L679" s="201">
        <v>23</v>
      </c>
      <c r="M679" s="132">
        <v>0.23711340206185566</v>
      </c>
      <c r="N679" s="201">
        <v>91</v>
      </c>
      <c r="O679" s="201">
        <v>21</v>
      </c>
      <c r="P679" s="132">
        <v>0.23076923076923078</v>
      </c>
      <c r="Q679" s="201">
        <v>141</v>
      </c>
      <c r="R679" s="201">
        <v>23</v>
      </c>
      <c r="S679" s="132">
        <v>0.16312056737588654</v>
      </c>
      <c r="T679" s="201">
        <v>164</v>
      </c>
      <c r="U679" s="201">
        <v>34</v>
      </c>
      <c r="V679" s="132">
        <v>0.2073170731707317</v>
      </c>
      <c r="W679">
        <v>145</v>
      </c>
      <c r="X679">
        <v>43</v>
      </c>
      <c r="Y679">
        <v>0.29655172413793102</v>
      </c>
    </row>
    <row r="680" spans="1:25" x14ac:dyDescent="0.25">
      <c r="A680" s="38">
        <f>+COUNTIF($B$1:B680,ESTADISTICAS!B$9)</f>
        <v>25</v>
      </c>
      <c r="B680">
        <v>47</v>
      </c>
      <c r="C680" s="130">
        <v>47675</v>
      </c>
      <c r="D680" t="s">
        <v>1544</v>
      </c>
      <c r="E680" s="201">
        <v>107</v>
      </c>
      <c r="F680" s="201">
        <v>12</v>
      </c>
      <c r="G680" s="132">
        <v>0.11214953271028037</v>
      </c>
      <c r="H680" s="201">
        <v>111</v>
      </c>
      <c r="I680" s="201">
        <v>30</v>
      </c>
      <c r="J680" s="132">
        <v>0.27027027027027029</v>
      </c>
      <c r="K680" s="201">
        <v>134</v>
      </c>
      <c r="L680" s="201">
        <v>43</v>
      </c>
      <c r="M680" s="132">
        <v>0.32089552238805968</v>
      </c>
      <c r="N680" s="201">
        <v>135</v>
      </c>
      <c r="O680" s="201">
        <v>31</v>
      </c>
      <c r="P680" s="132">
        <v>0.22962962962962963</v>
      </c>
      <c r="Q680" s="201">
        <v>102</v>
      </c>
      <c r="R680" s="201">
        <v>22</v>
      </c>
      <c r="S680" s="132">
        <v>0.21568627450980393</v>
      </c>
      <c r="T680" s="201">
        <v>101</v>
      </c>
      <c r="U680" s="201">
        <v>27</v>
      </c>
      <c r="V680" s="132">
        <v>0.26732673267326734</v>
      </c>
      <c r="W680">
        <v>133</v>
      </c>
      <c r="X680">
        <v>23</v>
      </c>
      <c r="Y680">
        <v>0.17293233082706766</v>
      </c>
    </row>
    <row r="681" spans="1:25" x14ac:dyDescent="0.25">
      <c r="A681" s="38">
        <f>+COUNTIF($B$1:B681,ESTADISTICAS!B$9)</f>
        <v>25</v>
      </c>
      <c r="B681">
        <v>47</v>
      </c>
      <c r="C681" s="130">
        <v>47692</v>
      </c>
      <c r="D681" t="s">
        <v>1822</v>
      </c>
      <c r="E681" s="201">
        <v>271</v>
      </c>
      <c r="F681" s="201">
        <v>31</v>
      </c>
      <c r="G681" s="132">
        <v>0.11439114391143912</v>
      </c>
      <c r="H681" s="201">
        <v>213</v>
      </c>
      <c r="I681" s="201">
        <v>47</v>
      </c>
      <c r="J681" s="132">
        <v>0.22065727699530516</v>
      </c>
      <c r="K681" s="201">
        <v>263</v>
      </c>
      <c r="L681" s="201">
        <v>45</v>
      </c>
      <c r="M681" s="132">
        <v>0.17110266159695817</v>
      </c>
      <c r="N681" s="201">
        <v>337</v>
      </c>
      <c r="O681" s="201">
        <v>75</v>
      </c>
      <c r="P681" s="132">
        <v>0.22255192878338279</v>
      </c>
      <c r="Q681" s="201">
        <v>269</v>
      </c>
      <c r="R681" s="201">
        <v>62</v>
      </c>
      <c r="S681" s="132">
        <v>0.23048327137546468</v>
      </c>
      <c r="T681" s="201">
        <v>291</v>
      </c>
      <c r="U681" s="201">
        <v>80</v>
      </c>
      <c r="V681" s="132">
        <v>0.27491408934707906</v>
      </c>
      <c r="W681">
        <v>220</v>
      </c>
      <c r="X681">
        <v>81</v>
      </c>
      <c r="Y681">
        <v>0.36818181818181817</v>
      </c>
    </row>
    <row r="682" spans="1:25" x14ac:dyDescent="0.25">
      <c r="A682" s="38">
        <f>+COUNTIF($B$1:B682,ESTADISTICAS!B$9)</f>
        <v>25</v>
      </c>
      <c r="B682">
        <v>47</v>
      </c>
      <c r="C682" s="130">
        <v>47703</v>
      </c>
      <c r="D682" t="s">
        <v>1823</v>
      </c>
      <c r="E682" s="201">
        <v>109</v>
      </c>
      <c r="F682" s="201">
        <v>17</v>
      </c>
      <c r="G682" s="132">
        <v>0.15596330275229359</v>
      </c>
      <c r="H682" s="201">
        <v>104</v>
      </c>
      <c r="I682" s="201">
        <v>13</v>
      </c>
      <c r="J682" s="132">
        <v>0.125</v>
      </c>
      <c r="K682" s="201">
        <v>202</v>
      </c>
      <c r="L682" s="201">
        <v>21</v>
      </c>
      <c r="M682" s="132">
        <v>0.10396039603960396</v>
      </c>
      <c r="N682" s="201">
        <v>118</v>
      </c>
      <c r="O682" s="201">
        <v>29</v>
      </c>
      <c r="P682" s="132">
        <v>0.24576271186440679</v>
      </c>
      <c r="Q682" s="201">
        <v>150</v>
      </c>
      <c r="R682" s="201">
        <v>41</v>
      </c>
      <c r="S682" s="132">
        <v>0.27333333333333332</v>
      </c>
      <c r="T682" s="201">
        <v>118</v>
      </c>
      <c r="U682" s="201">
        <v>34</v>
      </c>
      <c r="V682" s="132">
        <v>0.28813559322033899</v>
      </c>
      <c r="W682">
        <v>135</v>
      </c>
      <c r="X682">
        <v>45</v>
      </c>
      <c r="Y682">
        <v>0.33333333333333331</v>
      </c>
    </row>
    <row r="683" spans="1:25" x14ac:dyDescent="0.25">
      <c r="A683" s="38">
        <f>+COUNTIF($B$1:B683,ESTADISTICAS!B$9)</f>
        <v>25</v>
      </c>
      <c r="B683">
        <v>47</v>
      </c>
      <c r="C683" s="130">
        <v>47707</v>
      </c>
      <c r="D683" t="s">
        <v>2459</v>
      </c>
      <c r="E683" s="201">
        <v>273</v>
      </c>
      <c r="F683" s="201">
        <v>41</v>
      </c>
      <c r="G683" s="132">
        <v>0.15018315018315018</v>
      </c>
      <c r="H683" s="201">
        <v>272</v>
      </c>
      <c r="I683" s="201">
        <v>62</v>
      </c>
      <c r="J683" s="132">
        <v>0.22794117647058823</v>
      </c>
      <c r="K683" s="201">
        <v>288</v>
      </c>
      <c r="L683" s="201">
        <v>59</v>
      </c>
      <c r="M683" s="132">
        <v>0.2048611111111111</v>
      </c>
      <c r="N683" s="201">
        <v>239</v>
      </c>
      <c r="O683" s="201">
        <v>55</v>
      </c>
      <c r="P683" s="132">
        <v>0.23012552301255229</v>
      </c>
      <c r="Q683" s="201">
        <v>268</v>
      </c>
      <c r="R683" s="201">
        <v>82</v>
      </c>
      <c r="S683" s="132">
        <v>0.30597014925373134</v>
      </c>
      <c r="T683" s="201">
        <v>316</v>
      </c>
      <c r="U683" s="201">
        <v>68</v>
      </c>
      <c r="V683" s="132">
        <v>0.21518987341772153</v>
      </c>
      <c r="W683">
        <v>338</v>
      </c>
      <c r="X683">
        <v>97</v>
      </c>
      <c r="Y683">
        <v>0.28698224852071008</v>
      </c>
    </row>
    <row r="684" spans="1:25" x14ac:dyDescent="0.25">
      <c r="A684" s="38">
        <f>+COUNTIF($B$1:B684,ESTADISTICAS!B$9)</f>
        <v>25</v>
      </c>
      <c r="B684">
        <v>47</v>
      </c>
      <c r="C684" s="130">
        <v>47720</v>
      </c>
      <c r="D684" t="s">
        <v>1824</v>
      </c>
      <c r="E684" s="201">
        <v>91</v>
      </c>
      <c r="F684" s="201">
        <v>10</v>
      </c>
      <c r="G684" s="132">
        <v>0.10989010989010989</v>
      </c>
      <c r="H684" s="201">
        <v>87</v>
      </c>
      <c r="I684" s="201">
        <v>13</v>
      </c>
      <c r="J684" s="132">
        <v>0.14942528735632185</v>
      </c>
      <c r="K684" s="201">
        <v>92</v>
      </c>
      <c r="L684" s="201">
        <v>16</v>
      </c>
      <c r="M684" s="132">
        <v>0.17391304347826086</v>
      </c>
      <c r="N684" s="201">
        <v>108</v>
      </c>
      <c r="O684" s="201">
        <v>17</v>
      </c>
      <c r="P684" s="132">
        <v>0.15740740740740741</v>
      </c>
      <c r="Q684" s="201">
        <v>108</v>
      </c>
      <c r="R684" s="201">
        <v>26</v>
      </c>
      <c r="S684" s="132">
        <v>0.24074074074074073</v>
      </c>
      <c r="T684" s="201">
        <v>102</v>
      </c>
      <c r="U684" s="201">
        <v>19</v>
      </c>
      <c r="V684" s="132">
        <v>0.18627450980392157</v>
      </c>
      <c r="W684">
        <v>125</v>
      </c>
      <c r="X684">
        <v>54</v>
      </c>
      <c r="Y684">
        <v>0.432</v>
      </c>
    </row>
    <row r="685" spans="1:25" x14ac:dyDescent="0.25">
      <c r="A685" s="38">
        <f>+COUNTIF($B$1:B685,ESTADISTICAS!B$9)</f>
        <v>25</v>
      </c>
      <c r="B685">
        <v>47</v>
      </c>
      <c r="C685" s="130">
        <v>47745</v>
      </c>
      <c r="D685" t="s">
        <v>1825</v>
      </c>
      <c r="E685" s="201">
        <v>193</v>
      </c>
      <c r="F685" s="201">
        <v>49</v>
      </c>
      <c r="G685" s="132">
        <v>0.25388601036269431</v>
      </c>
      <c r="H685" s="201">
        <v>129</v>
      </c>
      <c r="I685" s="201">
        <v>46</v>
      </c>
      <c r="J685" s="132">
        <v>0.35658914728682173</v>
      </c>
      <c r="K685" s="201">
        <v>179</v>
      </c>
      <c r="L685" s="201">
        <v>57</v>
      </c>
      <c r="M685" s="132">
        <v>0.31843575418994413</v>
      </c>
      <c r="N685" s="201">
        <v>182</v>
      </c>
      <c r="O685" s="201">
        <v>37</v>
      </c>
      <c r="P685" s="132">
        <v>0.2032967032967033</v>
      </c>
      <c r="Q685" s="201">
        <v>167</v>
      </c>
      <c r="R685" s="201">
        <v>57</v>
      </c>
      <c r="S685" s="132">
        <v>0.3413173652694611</v>
      </c>
      <c r="T685" s="201">
        <v>211</v>
      </c>
      <c r="U685" s="201">
        <v>59</v>
      </c>
      <c r="V685" s="132">
        <v>0.27962085308056872</v>
      </c>
      <c r="W685">
        <v>189</v>
      </c>
      <c r="X685">
        <v>54</v>
      </c>
      <c r="Y685">
        <v>0.2857142857142857</v>
      </c>
    </row>
    <row r="686" spans="1:25" x14ac:dyDescent="0.25">
      <c r="A686" s="38">
        <f>+COUNTIF($B$1:B686,ESTADISTICAS!B$9)</f>
        <v>25</v>
      </c>
      <c r="B686">
        <v>47</v>
      </c>
      <c r="C686" s="130">
        <v>47798</v>
      </c>
      <c r="D686" t="s">
        <v>2460</v>
      </c>
      <c r="E686" s="201">
        <v>134</v>
      </c>
      <c r="F686" s="201">
        <v>16</v>
      </c>
      <c r="G686" s="132">
        <v>0.11940298507462686</v>
      </c>
      <c r="H686" s="201">
        <v>141</v>
      </c>
      <c r="I686" s="201">
        <v>18</v>
      </c>
      <c r="J686" s="132">
        <v>0.1276595744680851</v>
      </c>
      <c r="K686" s="201">
        <v>159</v>
      </c>
      <c r="L686" s="201">
        <v>10</v>
      </c>
      <c r="M686" s="132">
        <v>6.2893081761006289E-2</v>
      </c>
      <c r="N686" s="201">
        <v>154</v>
      </c>
      <c r="O686" s="201">
        <v>48</v>
      </c>
      <c r="P686" s="132">
        <v>0.31168831168831168</v>
      </c>
      <c r="Q686" s="201">
        <v>187</v>
      </c>
      <c r="R686" s="201">
        <v>35</v>
      </c>
      <c r="S686" s="132">
        <v>0.18716577540106952</v>
      </c>
      <c r="T686" s="201">
        <v>190</v>
      </c>
      <c r="U686" s="201">
        <v>31</v>
      </c>
      <c r="V686" s="132">
        <v>0.16315789473684211</v>
      </c>
      <c r="W686">
        <v>191</v>
      </c>
      <c r="X686">
        <v>47</v>
      </c>
      <c r="Y686">
        <v>0.24607329842931938</v>
      </c>
    </row>
    <row r="687" spans="1:25" x14ac:dyDescent="0.25">
      <c r="A687" s="38">
        <f>+COUNTIF($B$1:B687,ESTADISTICAS!B$9)</f>
        <v>25</v>
      </c>
      <c r="B687">
        <v>47</v>
      </c>
      <c r="C687" s="130">
        <v>47960</v>
      </c>
      <c r="D687" t="s">
        <v>1826</v>
      </c>
      <c r="E687" s="201">
        <v>60</v>
      </c>
      <c r="F687" s="201">
        <v>6</v>
      </c>
      <c r="G687" s="132">
        <v>0.1</v>
      </c>
      <c r="H687" s="201">
        <v>89</v>
      </c>
      <c r="I687" s="201">
        <v>12</v>
      </c>
      <c r="J687" s="132">
        <v>0.1348314606741573</v>
      </c>
      <c r="K687" s="201">
        <v>92</v>
      </c>
      <c r="L687" s="201">
        <v>13</v>
      </c>
      <c r="M687" s="132">
        <v>0.14130434782608695</v>
      </c>
      <c r="N687" s="201">
        <v>80</v>
      </c>
      <c r="O687" s="201">
        <v>25</v>
      </c>
      <c r="P687" s="132">
        <v>0.3125</v>
      </c>
      <c r="Q687" s="201">
        <v>95</v>
      </c>
      <c r="R687" s="201">
        <v>24</v>
      </c>
      <c r="S687" s="132">
        <v>0.25263157894736843</v>
      </c>
      <c r="T687" s="201">
        <v>79</v>
      </c>
      <c r="U687" s="201">
        <v>22</v>
      </c>
      <c r="V687" s="132">
        <v>0.27848101265822783</v>
      </c>
      <c r="W687">
        <v>100</v>
      </c>
      <c r="X687">
        <v>44</v>
      </c>
      <c r="Y687">
        <v>0.44</v>
      </c>
    </row>
    <row r="688" spans="1:25" x14ac:dyDescent="0.25">
      <c r="A688" s="38">
        <f>+COUNTIF($B$1:B688,ESTADISTICAS!B$9)</f>
        <v>25</v>
      </c>
      <c r="B688">
        <v>47</v>
      </c>
      <c r="C688" s="130">
        <v>47980</v>
      </c>
      <c r="D688" t="s">
        <v>1827</v>
      </c>
      <c r="E688" s="201">
        <v>674</v>
      </c>
      <c r="F688" s="201">
        <v>103</v>
      </c>
      <c r="G688" s="132">
        <v>0.15281899109792285</v>
      </c>
      <c r="H688" s="201">
        <v>671</v>
      </c>
      <c r="I688" s="201">
        <v>129</v>
      </c>
      <c r="J688" s="132">
        <v>0.19225037257824143</v>
      </c>
      <c r="K688" s="201">
        <v>693</v>
      </c>
      <c r="L688" s="201">
        <v>97</v>
      </c>
      <c r="M688" s="132">
        <v>0.13997113997113997</v>
      </c>
      <c r="N688" s="201">
        <v>716</v>
      </c>
      <c r="O688" s="201">
        <v>127</v>
      </c>
      <c r="P688" s="132">
        <v>0.17737430167597765</v>
      </c>
      <c r="Q688" s="201">
        <v>755</v>
      </c>
      <c r="R688" s="201">
        <v>140</v>
      </c>
      <c r="S688" s="132">
        <v>0.18543046357615894</v>
      </c>
      <c r="T688" s="201">
        <v>738</v>
      </c>
      <c r="U688" s="201">
        <v>183</v>
      </c>
      <c r="V688" s="132">
        <v>0.24796747967479674</v>
      </c>
      <c r="W688">
        <v>796</v>
      </c>
      <c r="X688">
        <v>274</v>
      </c>
      <c r="Y688">
        <v>0.34422110552763818</v>
      </c>
    </row>
    <row r="689" spans="1:25" x14ac:dyDescent="0.25">
      <c r="A689" s="38">
        <f>+COUNTIF($B$1:B689,ESTADISTICAS!B$9)</f>
        <v>25</v>
      </c>
      <c r="B689">
        <v>50</v>
      </c>
      <c r="C689" s="130">
        <v>50001</v>
      </c>
      <c r="D689" t="s">
        <v>1828</v>
      </c>
      <c r="E689" s="201">
        <v>5146</v>
      </c>
      <c r="F689" s="201">
        <v>2561</v>
      </c>
      <c r="G689" s="132">
        <v>0.4976680917217256</v>
      </c>
      <c r="H689" s="201">
        <v>5036</v>
      </c>
      <c r="I689" s="201">
        <v>2385</v>
      </c>
      <c r="J689" s="132">
        <v>0.47359015091342332</v>
      </c>
      <c r="K689" s="201">
        <v>5119</v>
      </c>
      <c r="L689" s="201">
        <v>2565</v>
      </c>
      <c r="M689" s="132">
        <v>0.50107442859933582</v>
      </c>
      <c r="N689" s="201">
        <v>5325</v>
      </c>
      <c r="O689" s="201">
        <v>2479</v>
      </c>
      <c r="P689" s="132">
        <v>0.46553990610328638</v>
      </c>
      <c r="Q689" s="201">
        <v>5154</v>
      </c>
      <c r="R689" s="201">
        <v>2287</v>
      </c>
      <c r="S689" s="132">
        <v>0.44373302289483896</v>
      </c>
      <c r="T689" s="201">
        <v>5565</v>
      </c>
      <c r="U689" s="201">
        <v>2049</v>
      </c>
      <c r="V689" s="132">
        <v>0.36819407008086252</v>
      </c>
      <c r="W689">
        <v>5048</v>
      </c>
      <c r="X689">
        <v>2281</v>
      </c>
      <c r="Y689">
        <v>0.45186212361331218</v>
      </c>
    </row>
    <row r="690" spans="1:25" x14ac:dyDescent="0.25">
      <c r="A690" s="38">
        <f>+COUNTIF($B$1:B690,ESTADISTICAS!B$9)</f>
        <v>25</v>
      </c>
      <c r="B690">
        <v>50</v>
      </c>
      <c r="C690" s="130">
        <v>50006</v>
      </c>
      <c r="D690" t="s">
        <v>1829</v>
      </c>
      <c r="E690" s="201">
        <v>970</v>
      </c>
      <c r="F690" s="201">
        <v>306</v>
      </c>
      <c r="G690" s="132">
        <v>0.31546391752577319</v>
      </c>
      <c r="H690" s="201">
        <v>926</v>
      </c>
      <c r="I690" s="201">
        <v>269</v>
      </c>
      <c r="J690" s="132">
        <v>0.29049676025917925</v>
      </c>
      <c r="K690" s="201">
        <v>1053</v>
      </c>
      <c r="L690" s="201">
        <v>363</v>
      </c>
      <c r="M690" s="132">
        <v>0.34472934472934474</v>
      </c>
      <c r="N690" s="201">
        <v>977</v>
      </c>
      <c r="O690" s="201">
        <v>293</v>
      </c>
      <c r="P690" s="132">
        <v>0.29989764585465711</v>
      </c>
      <c r="Q690" s="201">
        <v>868</v>
      </c>
      <c r="R690" s="201">
        <v>292</v>
      </c>
      <c r="S690" s="132">
        <v>0.33640552995391704</v>
      </c>
      <c r="T690" s="201">
        <v>866</v>
      </c>
      <c r="U690" s="201">
        <v>262</v>
      </c>
      <c r="V690" s="132">
        <v>0.302540415704388</v>
      </c>
      <c r="W690">
        <v>913</v>
      </c>
      <c r="X690">
        <v>317</v>
      </c>
      <c r="Y690">
        <v>0.34720700985761227</v>
      </c>
    </row>
    <row r="691" spans="1:25" x14ac:dyDescent="0.25">
      <c r="A691" s="38">
        <f>+COUNTIF($B$1:B691,ESTADISTICAS!B$9)</f>
        <v>25</v>
      </c>
      <c r="B691">
        <v>50</v>
      </c>
      <c r="C691" s="130">
        <v>50110</v>
      </c>
      <c r="D691" t="s">
        <v>1830</v>
      </c>
      <c r="E691" s="201">
        <v>59</v>
      </c>
      <c r="F691" s="201">
        <v>16</v>
      </c>
      <c r="G691" s="132">
        <v>0.2711864406779661</v>
      </c>
      <c r="H691" s="201">
        <v>70</v>
      </c>
      <c r="I691" s="201">
        <v>16</v>
      </c>
      <c r="J691" s="132">
        <v>0.22857142857142856</v>
      </c>
      <c r="K691" s="201">
        <v>73</v>
      </c>
      <c r="L691" s="201">
        <v>20</v>
      </c>
      <c r="M691" s="132">
        <v>0.27397260273972601</v>
      </c>
      <c r="N691" s="201">
        <v>66</v>
      </c>
      <c r="O691" s="201">
        <v>17</v>
      </c>
      <c r="P691" s="132">
        <v>0.25757575757575757</v>
      </c>
      <c r="Q691" s="201">
        <v>85</v>
      </c>
      <c r="R691" s="201">
        <v>18</v>
      </c>
      <c r="S691" s="132">
        <v>0.21176470588235294</v>
      </c>
      <c r="T691" s="201">
        <v>69</v>
      </c>
      <c r="U691" s="201">
        <v>10</v>
      </c>
      <c r="V691" s="132">
        <v>0.14492753623188406</v>
      </c>
      <c r="W691">
        <v>86</v>
      </c>
      <c r="X691">
        <v>17</v>
      </c>
      <c r="Y691">
        <v>0.19767441860465115</v>
      </c>
    </row>
    <row r="692" spans="1:25" x14ac:dyDescent="0.25">
      <c r="A692" s="38">
        <f>+COUNTIF($B$1:B692,ESTADISTICAS!B$9)</f>
        <v>25</v>
      </c>
      <c r="B692">
        <v>50</v>
      </c>
      <c r="C692" s="130">
        <v>50124</v>
      </c>
      <c r="D692" t="s">
        <v>1831</v>
      </c>
      <c r="E692" s="201">
        <v>58</v>
      </c>
      <c r="F692" s="201">
        <v>30</v>
      </c>
      <c r="G692" s="132">
        <v>0.51724137931034486</v>
      </c>
      <c r="H692" s="201">
        <v>52</v>
      </c>
      <c r="I692" s="201">
        <v>15</v>
      </c>
      <c r="J692" s="132">
        <v>0.28846153846153844</v>
      </c>
      <c r="K692" s="201">
        <v>43</v>
      </c>
      <c r="L692" s="201">
        <v>10</v>
      </c>
      <c r="M692" s="132">
        <v>0.23255813953488372</v>
      </c>
      <c r="N692" s="201">
        <v>34</v>
      </c>
      <c r="O692" s="201">
        <v>9</v>
      </c>
      <c r="P692" s="132">
        <v>0.26470588235294118</v>
      </c>
      <c r="Q692" s="201">
        <v>23</v>
      </c>
      <c r="R692" s="201">
        <v>9</v>
      </c>
      <c r="S692" s="132">
        <v>0.39130434782608697</v>
      </c>
      <c r="T692" s="201">
        <v>36</v>
      </c>
      <c r="U692" s="201">
        <v>10</v>
      </c>
      <c r="V692" s="132">
        <v>0.27777777777777779</v>
      </c>
      <c r="W692">
        <v>64</v>
      </c>
      <c r="X692">
        <v>21</v>
      </c>
      <c r="Y692">
        <v>0.328125</v>
      </c>
    </row>
    <row r="693" spans="1:25" x14ac:dyDescent="0.25">
      <c r="A693" s="38">
        <f>+COUNTIF($B$1:B693,ESTADISTICAS!B$9)</f>
        <v>25</v>
      </c>
      <c r="B693">
        <v>50</v>
      </c>
      <c r="C693" s="130">
        <v>50150</v>
      </c>
      <c r="D693" t="s">
        <v>1832</v>
      </c>
      <c r="E693" s="201">
        <v>130</v>
      </c>
      <c r="F693" s="201">
        <v>36</v>
      </c>
      <c r="G693" s="132">
        <v>0.27692307692307694</v>
      </c>
      <c r="H693" s="201">
        <v>126</v>
      </c>
      <c r="I693" s="201">
        <v>63</v>
      </c>
      <c r="J693" s="132">
        <v>0.5</v>
      </c>
      <c r="K693" s="201">
        <v>160</v>
      </c>
      <c r="L693" s="201">
        <v>49</v>
      </c>
      <c r="M693" s="132">
        <v>0.30625000000000002</v>
      </c>
      <c r="N693" s="201">
        <v>131</v>
      </c>
      <c r="O693" s="201">
        <v>30</v>
      </c>
      <c r="P693" s="132">
        <v>0.22900763358778625</v>
      </c>
      <c r="Q693" s="201">
        <v>130</v>
      </c>
      <c r="R693" s="201">
        <v>49</v>
      </c>
      <c r="S693" s="132">
        <v>0.37692307692307692</v>
      </c>
      <c r="T693" s="201">
        <v>151</v>
      </c>
      <c r="U693" s="201">
        <v>44</v>
      </c>
      <c r="V693" s="132">
        <v>0.29139072847682118</v>
      </c>
      <c r="W693">
        <v>162</v>
      </c>
      <c r="X693">
        <v>49</v>
      </c>
      <c r="Y693">
        <v>0.30246913580246915</v>
      </c>
    </row>
    <row r="694" spans="1:25" x14ac:dyDescent="0.25">
      <c r="A694" s="38">
        <f>+COUNTIF($B$1:B694,ESTADISTICAS!B$9)</f>
        <v>25</v>
      </c>
      <c r="B694">
        <v>50</v>
      </c>
      <c r="C694" s="130">
        <v>50223</v>
      </c>
      <c r="D694" t="s">
        <v>2461</v>
      </c>
      <c r="E694" s="201">
        <v>61</v>
      </c>
      <c r="F694" s="201">
        <v>22</v>
      </c>
      <c r="G694" s="132">
        <v>0.36065573770491804</v>
      </c>
      <c r="H694" s="201">
        <v>50</v>
      </c>
      <c r="I694" s="201">
        <v>21</v>
      </c>
      <c r="J694" s="132">
        <v>0.42</v>
      </c>
      <c r="K694" s="201">
        <v>62</v>
      </c>
      <c r="L694" s="201">
        <v>21</v>
      </c>
      <c r="M694" s="132">
        <v>0.33870967741935482</v>
      </c>
      <c r="N694" s="201">
        <v>76</v>
      </c>
      <c r="O694" s="201">
        <v>21</v>
      </c>
      <c r="P694" s="132">
        <v>0.27631578947368424</v>
      </c>
      <c r="Q694" s="201">
        <v>66</v>
      </c>
      <c r="R694" s="201">
        <v>20</v>
      </c>
      <c r="S694" s="132">
        <v>0.30303030303030304</v>
      </c>
      <c r="T694" s="201">
        <v>60</v>
      </c>
      <c r="U694" s="201">
        <v>15</v>
      </c>
      <c r="V694" s="132">
        <v>0.25</v>
      </c>
      <c r="W694">
        <v>67</v>
      </c>
      <c r="X694">
        <v>17</v>
      </c>
      <c r="Y694">
        <v>0.2537313432835821</v>
      </c>
    </row>
    <row r="695" spans="1:25" x14ac:dyDescent="0.25">
      <c r="A695" s="38">
        <f>+COUNTIF($B$1:B695,ESTADISTICAS!B$9)</f>
        <v>25</v>
      </c>
      <c r="B695">
        <v>50</v>
      </c>
      <c r="C695" s="130">
        <v>50226</v>
      </c>
      <c r="D695" t="s">
        <v>2462</v>
      </c>
      <c r="E695" s="201">
        <v>256</v>
      </c>
      <c r="F695" s="201">
        <v>86</v>
      </c>
      <c r="G695" s="132">
        <v>0.3359375</v>
      </c>
      <c r="H695" s="201">
        <v>259</v>
      </c>
      <c r="I695" s="201">
        <v>82</v>
      </c>
      <c r="J695" s="132">
        <v>0.31660231660231658</v>
      </c>
      <c r="K695" s="201">
        <v>257</v>
      </c>
      <c r="L695" s="201">
        <v>82</v>
      </c>
      <c r="M695" s="132">
        <v>0.31906614785992216</v>
      </c>
      <c r="N695" s="201">
        <v>295</v>
      </c>
      <c r="O695" s="201">
        <v>111</v>
      </c>
      <c r="P695" s="132">
        <v>0.37627118644067797</v>
      </c>
      <c r="Q695" s="201">
        <v>259</v>
      </c>
      <c r="R695" s="201">
        <v>68</v>
      </c>
      <c r="S695" s="132">
        <v>0.26254826254826252</v>
      </c>
      <c r="T695" s="201">
        <v>307</v>
      </c>
      <c r="U695" s="201">
        <v>62</v>
      </c>
      <c r="V695" s="132">
        <v>0.20195439739413681</v>
      </c>
      <c r="W695">
        <v>244</v>
      </c>
      <c r="X695">
        <v>78</v>
      </c>
      <c r="Y695">
        <v>0.31967213114754101</v>
      </c>
    </row>
    <row r="696" spans="1:25" x14ac:dyDescent="0.25">
      <c r="A696" s="38">
        <f>+COUNTIF($B$1:B696,ESTADISTICAS!B$9)</f>
        <v>25</v>
      </c>
      <c r="B696">
        <v>50</v>
      </c>
      <c r="C696" s="130">
        <v>50245</v>
      </c>
      <c r="D696" t="s">
        <v>1833</v>
      </c>
      <c r="E696" s="201">
        <v>22</v>
      </c>
      <c r="F696" s="201">
        <v>11</v>
      </c>
      <c r="G696" s="132">
        <v>0.5</v>
      </c>
      <c r="H696" s="201">
        <v>37</v>
      </c>
      <c r="I696" s="201">
        <v>14</v>
      </c>
      <c r="J696" s="132">
        <v>0.3783783783783784</v>
      </c>
      <c r="K696" s="201">
        <v>24</v>
      </c>
      <c r="L696" s="201">
        <v>12</v>
      </c>
      <c r="M696" s="132">
        <v>0.5</v>
      </c>
      <c r="N696" s="201">
        <v>20</v>
      </c>
      <c r="O696" s="201">
        <v>7</v>
      </c>
      <c r="P696" s="132">
        <v>0.35</v>
      </c>
      <c r="Q696" s="201">
        <v>35</v>
      </c>
      <c r="R696" s="201">
        <v>19</v>
      </c>
      <c r="S696" s="132">
        <v>0.54285714285714282</v>
      </c>
      <c r="T696" s="201">
        <v>30</v>
      </c>
      <c r="U696" s="201">
        <v>16</v>
      </c>
      <c r="V696" s="132">
        <v>0.53333333333333333</v>
      </c>
      <c r="W696">
        <v>30</v>
      </c>
      <c r="X696">
        <v>11</v>
      </c>
      <c r="Y696">
        <v>0.36666666666666664</v>
      </c>
    </row>
    <row r="697" spans="1:25" x14ac:dyDescent="0.25">
      <c r="A697" s="38">
        <f>+COUNTIF($B$1:B697,ESTADISTICAS!B$9)</f>
        <v>25</v>
      </c>
      <c r="B697">
        <v>50</v>
      </c>
      <c r="C697" s="130">
        <v>50251</v>
      </c>
      <c r="D697" t="s">
        <v>2463</v>
      </c>
      <c r="E697" s="201">
        <v>61</v>
      </c>
      <c r="F697" s="201">
        <v>15</v>
      </c>
      <c r="G697" s="132">
        <v>0.24590163934426229</v>
      </c>
      <c r="H697" s="201">
        <v>67</v>
      </c>
      <c r="I697" s="201">
        <v>14</v>
      </c>
      <c r="J697" s="132">
        <v>0.20895522388059701</v>
      </c>
      <c r="K697" s="201">
        <v>53</v>
      </c>
      <c r="L697" s="201">
        <v>11</v>
      </c>
      <c r="M697" s="132">
        <v>0.20754716981132076</v>
      </c>
      <c r="N697" s="201">
        <v>65</v>
      </c>
      <c r="O697" s="201">
        <v>14</v>
      </c>
      <c r="P697" s="132">
        <v>0.2153846153846154</v>
      </c>
      <c r="Q697" s="201">
        <v>53</v>
      </c>
      <c r="R697" s="201">
        <v>19</v>
      </c>
      <c r="S697" s="132">
        <v>0.35849056603773582</v>
      </c>
      <c r="T697" s="201">
        <v>84</v>
      </c>
      <c r="U697" s="201">
        <v>21</v>
      </c>
      <c r="V697" s="132">
        <v>0.25</v>
      </c>
      <c r="W697">
        <v>84</v>
      </c>
      <c r="X697">
        <v>29</v>
      </c>
      <c r="Y697">
        <v>0.34523809523809523</v>
      </c>
    </row>
    <row r="698" spans="1:25" x14ac:dyDescent="0.25">
      <c r="A698" s="38">
        <f>+COUNTIF($B$1:B698,ESTADISTICAS!B$9)</f>
        <v>25</v>
      </c>
      <c r="B698">
        <v>50</v>
      </c>
      <c r="C698" s="130">
        <v>50270</v>
      </c>
      <c r="D698" t="s">
        <v>1834</v>
      </c>
      <c r="E698" s="201">
        <v>51</v>
      </c>
      <c r="F698" s="201">
        <v>21</v>
      </c>
      <c r="G698" s="132">
        <v>0.41176470588235292</v>
      </c>
      <c r="H698" s="201">
        <v>60</v>
      </c>
      <c r="I698" s="201">
        <v>16</v>
      </c>
      <c r="J698" s="132">
        <v>0.26666666666666666</v>
      </c>
      <c r="K698" s="201">
        <v>61</v>
      </c>
      <c r="L698" s="201">
        <v>16</v>
      </c>
      <c r="M698" s="132">
        <v>0.26229508196721313</v>
      </c>
      <c r="N698" s="201">
        <v>66</v>
      </c>
      <c r="O698" s="201">
        <v>20</v>
      </c>
      <c r="P698" s="132">
        <v>0.30303030303030304</v>
      </c>
      <c r="Q698" s="201">
        <v>56</v>
      </c>
      <c r="R698" s="201">
        <v>20</v>
      </c>
      <c r="S698" s="132">
        <v>0.35714285714285715</v>
      </c>
      <c r="T698" s="201">
        <v>60</v>
      </c>
      <c r="U698" s="201">
        <v>28</v>
      </c>
      <c r="V698" s="132">
        <v>0.46666666666666667</v>
      </c>
      <c r="W698">
        <v>60</v>
      </c>
      <c r="X698">
        <v>16</v>
      </c>
      <c r="Y698">
        <v>0.26666666666666666</v>
      </c>
    </row>
    <row r="699" spans="1:25" x14ac:dyDescent="0.25">
      <c r="A699" s="38">
        <f>+COUNTIF($B$1:B699,ESTADISTICAS!B$9)</f>
        <v>25</v>
      </c>
      <c r="B699">
        <v>50</v>
      </c>
      <c r="C699" s="130">
        <v>50287</v>
      </c>
      <c r="D699" t="s">
        <v>1835</v>
      </c>
      <c r="E699" s="201">
        <v>108</v>
      </c>
      <c r="F699" s="201">
        <v>21</v>
      </c>
      <c r="G699" s="132">
        <v>0.19444444444444445</v>
      </c>
      <c r="H699" s="201">
        <v>157</v>
      </c>
      <c r="I699" s="201">
        <v>25</v>
      </c>
      <c r="J699" s="132">
        <v>0.15923566878980891</v>
      </c>
      <c r="K699" s="201">
        <v>137</v>
      </c>
      <c r="L699" s="201">
        <v>26</v>
      </c>
      <c r="M699" s="132">
        <v>0.18978102189781021</v>
      </c>
      <c r="N699" s="201">
        <v>155</v>
      </c>
      <c r="O699" s="201">
        <v>38</v>
      </c>
      <c r="P699" s="132">
        <v>0.24516129032258063</v>
      </c>
      <c r="Q699" s="201">
        <v>102</v>
      </c>
      <c r="R699" s="201">
        <v>39</v>
      </c>
      <c r="S699" s="132">
        <v>0.38235294117647056</v>
      </c>
      <c r="T699" s="201">
        <v>139</v>
      </c>
      <c r="U699" s="201">
        <v>35</v>
      </c>
      <c r="V699" s="132">
        <v>0.25179856115107913</v>
      </c>
      <c r="W699">
        <v>140</v>
      </c>
      <c r="X699">
        <v>26</v>
      </c>
      <c r="Y699">
        <v>0.18571428571428572</v>
      </c>
    </row>
    <row r="700" spans="1:25" x14ac:dyDescent="0.25">
      <c r="A700" s="38">
        <f>+COUNTIF($B$1:B700,ESTADISTICAS!B$9)</f>
        <v>25</v>
      </c>
      <c r="B700">
        <v>50</v>
      </c>
      <c r="C700" s="130">
        <v>50313</v>
      </c>
      <c r="D700" t="s">
        <v>1280</v>
      </c>
      <c r="E700" s="201">
        <v>710</v>
      </c>
      <c r="F700" s="201">
        <v>246</v>
      </c>
      <c r="G700" s="132">
        <v>0.3464788732394366</v>
      </c>
      <c r="H700" s="201">
        <v>628</v>
      </c>
      <c r="I700" s="201">
        <v>209</v>
      </c>
      <c r="J700" s="132">
        <v>0.33280254777070062</v>
      </c>
      <c r="K700" s="201">
        <v>706</v>
      </c>
      <c r="L700" s="201">
        <v>270</v>
      </c>
      <c r="M700" s="132">
        <v>0.38243626062322944</v>
      </c>
      <c r="N700" s="201">
        <v>744</v>
      </c>
      <c r="O700" s="201">
        <v>221</v>
      </c>
      <c r="P700" s="132">
        <v>0.29704301075268819</v>
      </c>
      <c r="Q700" s="201">
        <v>721</v>
      </c>
      <c r="R700" s="201">
        <v>223</v>
      </c>
      <c r="S700" s="132">
        <v>0.30929264909847431</v>
      </c>
      <c r="T700" s="201">
        <v>783</v>
      </c>
      <c r="U700" s="201">
        <v>250</v>
      </c>
      <c r="V700" s="132">
        <v>0.31928480204342274</v>
      </c>
      <c r="W700">
        <v>759</v>
      </c>
      <c r="X700">
        <v>308</v>
      </c>
      <c r="Y700">
        <v>0.40579710144927539</v>
      </c>
    </row>
    <row r="701" spans="1:25" x14ac:dyDescent="0.25">
      <c r="A701" s="38">
        <f>+COUNTIF($B$1:B701,ESTADISTICAS!B$9)</f>
        <v>25</v>
      </c>
      <c r="B701">
        <v>50</v>
      </c>
      <c r="C701" s="130">
        <v>50318</v>
      </c>
      <c r="D701" t="s">
        <v>1816</v>
      </c>
      <c r="E701" s="201">
        <v>104</v>
      </c>
      <c r="F701" s="201">
        <v>30</v>
      </c>
      <c r="G701" s="132">
        <v>0.28846153846153844</v>
      </c>
      <c r="H701" s="201">
        <v>124</v>
      </c>
      <c r="I701" s="201">
        <v>42</v>
      </c>
      <c r="J701" s="132">
        <v>0.33870967741935482</v>
      </c>
      <c r="K701" s="201">
        <v>127</v>
      </c>
      <c r="L701" s="201">
        <v>40</v>
      </c>
      <c r="M701" s="132">
        <v>0.31496062992125984</v>
      </c>
      <c r="N701" s="201">
        <v>113</v>
      </c>
      <c r="O701" s="201">
        <v>37</v>
      </c>
      <c r="P701" s="132">
        <v>0.32743362831858408</v>
      </c>
      <c r="Q701" s="201">
        <v>129</v>
      </c>
      <c r="R701" s="201">
        <v>36</v>
      </c>
      <c r="S701" s="132">
        <v>0.27906976744186046</v>
      </c>
      <c r="T701" s="201">
        <v>128</v>
      </c>
      <c r="U701" s="201">
        <v>41</v>
      </c>
      <c r="V701" s="132">
        <v>0.3203125</v>
      </c>
      <c r="W701">
        <v>212</v>
      </c>
      <c r="X701">
        <v>64</v>
      </c>
      <c r="Y701">
        <v>0.30188679245283018</v>
      </c>
    </row>
    <row r="702" spans="1:25" x14ac:dyDescent="0.25">
      <c r="A702" s="38">
        <f>+COUNTIF($B$1:B702,ESTADISTICAS!B$9)</f>
        <v>25</v>
      </c>
      <c r="B702">
        <v>50</v>
      </c>
      <c r="C702" s="130">
        <v>50325</v>
      </c>
      <c r="D702" t="s">
        <v>1836</v>
      </c>
      <c r="E702" s="201">
        <v>21</v>
      </c>
      <c r="F702" s="201">
        <v>12</v>
      </c>
      <c r="G702" s="132">
        <v>0.5714285714285714</v>
      </c>
      <c r="H702" s="201">
        <v>26</v>
      </c>
      <c r="I702" s="201">
        <v>6</v>
      </c>
      <c r="J702" s="132">
        <v>0.23076923076923078</v>
      </c>
      <c r="K702" s="201">
        <v>29</v>
      </c>
      <c r="L702" s="201">
        <v>18</v>
      </c>
      <c r="M702" s="132">
        <v>0.62068965517241381</v>
      </c>
      <c r="N702" s="201">
        <v>21</v>
      </c>
      <c r="O702" s="201">
        <v>15</v>
      </c>
      <c r="P702" s="132">
        <v>0.7142857142857143</v>
      </c>
      <c r="Q702" s="201">
        <v>21</v>
      </c>
      <c r="R702" s="201">
        <v>10</v>
      </c>
      <c r="S702" s="132">
        <v>0.47619047619047616</v>
      </c>
      <c r="T702" s="201">
        <v>24</v>
      </c>
      <c r="U702" s="201">
        <v>9</v>
      </c>
      <c r="V702" s="132">
        <v>0.375</v>
      </c>
      <c r="W702">
        <v>22</v>
      </c>
      <c r="X702">
        <v>11</v>
      </c>
      <c r="Y702">
        <v>0.5</v>
      </c>
    </row>
    <row r="703" spans="1:25" x14ac:dyDescent="0.25">
      <c r="A703" s="38">
        <f>+COUNTIF($B$1:B703,ESTADISTICAS!B$9)</f>
        <v>25</v>
      </c>
      <c r="B703">
        <v>50</v>
      </c>
      <c r="C703" s="130">
        <v>50330</v>
      </c>
      <c r="D703" t="s">
        <v>2464</v>
      </c>
      <c r="E703" s="201">
        <v>44</v>
      </c>
      <c r="F703" s="201">
        <v>13</v>
      </c>
      <c r="G703" s="132">
        <v>0.29545454545454547</v>
      </c>
      <c r="H703" s="201">
        <v>65</v>
      </c>
      <c r="I703" s="201">
        <v>12</v>
      </c>
      <c r="J703" s="132">
        <v>0.18461538461538463</v>
      </c>
      <c r="K703" s="201">
        <v>66</v>
      </c>
      <c r="L703" s="201">
        <v>21</v>
      </c>
      <c r="M703" s="132">
        <v>0.31818181818181818</v>
      </c>
      <c r="N703" s="201">
        <v>68</v>
      </c>
      <c r="O703" s="201">
        <v>13</v>
      </c>
      <c r="P703" s="132">
        <v>0.19117647058823528</v>
      </c>
      <c r="Q703" s="201">
        <v>54</v>
      </c>
      <c r="R703" s="201">
        <v>17</v>
      </c>
      <c r="S703" s="132">
        <v>0.31481481481481483</v>
      </c>
      <c r="T703" s="201">
        <v>68</v>
      </c>
      <c r="U703" s="201">
        <v>22</v>
      </c>
      <c r="V703" s="132">
        <v>0.3235294117647059</v>
      </c>
      <c r="W703">
        <v>72</v>
      </c>
      <c r="X703">
        <v>17</v>
      </c>
      <c r="Y703">
        <v>0.2361111111111111</v>
      </c>
    </row>
    <row r="704" spans="1:25" x14ac:dyDescent="0.25">
      <c r="A704" s="38">
        <f>+COUNTIF($B$1:B704,ESTADISTICAS!B$9)</f>
        <v>25</v>
      </c>
      <c r="B704">
        <v>50</v>
      </c>
      <c r="C704" s="130">
        <v>50350</v>
      </c>
      <c r="D704" t="s">
        <v>1837</v>
      </c>
      <c r="E704" s="201">
        <v>89</v>
      </c>
      <c r="F704" s="201">
        <v>22</v>
      </c>
      <c r="G704" s="132">
        <v>0.24719101123595505</v>
      </c>
      <c r="H704" s="201">
        <v>116</v>
      </c>
      <c r="I704" s="201">
        <v>19</v>
      </c>
      <c r="J704" s="132">
        <v>0.16379310344827586</v>
      </c>
      <c r="K704" s="201">
        <v>85</v>
      </c>
      <c r="L704" s="201">
        <v>17</v>
      </c>
      <c r="M704" s="132">
        <v>0.2</v>
      </c>
      <c r="N704" s="201">
        <v>107</v>
      </c>
      <c r="O704" s="201">
        <v>25</v>
      </c>
      <c r="P704" s="132">
        <v>0.23364485981308411</v>
      </c>
      <c r="Q704" s="201">
        <v>100</v>
      </c>
      <c r="R704" s="201">
        <v>27</v>
      </c>
      <c r="S704" s="132">
        <v>0.27</v>
      </c>
      <c r="T704" s="201">
        <v>130</v>
      </c>
      <c r="U704" s="201">
        <v>32</v>
      </c>
      <c r="V704" s="132">
        <v>0.24615384615384617</v>
      </c>
      <c r="W704">
        <v>128</v>
      </c>
      <c r="X704">
        <v>38</v>
      </c>
      <c r="Y704">
        <v>0.296875</v>
      </c>
    </row>
    <row r="705" spans="1:25" x14ac:dyDescent="0.25">
      <c r="A705" s="38">
        <f>+COUNTIF($B$1:B705,ESTADISTICAS!B$9)</f>
        <v>25</v>
      </c>
      <c r="B705">
        <v>50</v>
      </c>
      <c r="C705" s="130">
        <v>50370</v>
      </c>
      <c r="D705" t="s">
        <v>1838</v>
      </c>
      <c r="E705" s="201">
        <v>51</v>
      </c>
      <c r="F705" s="201">
        <v>23</v>
      </c>
      <c r="G705" s="132">
        <v>0.45098039215686275</v>
      </c>
      <c r="H705" s="201">
        <v>65</v>
      </c>
      <c r="I705" s="201">
        <v>19</v>
      </c>
      <c r="J705" s="132">
        <v>0.29230769230769232</v>
      </c>
      <c r="K705" s="201">
        <v>63</v>
      </c>
      <c r="L705" s="201">
        <v>25</v>
      </c>
      <c r="M705" s="132">
        <v>0.3968253968253968</v>
      </c>
      <c r="N705" s="201">
        <v>66</v>
      </c>
      <c r="O705" s="201">
        <v>15</v>
      </c>
      <c r="P705" s="132">
        <v>0.22727272727272727</v>
      </c>
      <c r="Q705" s="201">
        <v>58</v>
      </c>
      <c r="R705" s="201">
        <v>12</v>
      </c>
      <c r="S705" s="132">
        <v>0.20689655172413793</v>
      </c>
      <c r="T705" s="201">
        <v>83</v>
      </c>
      <c r="U705" s="201">
        <v>17</v>
      </c>
      <c r="V705" s="132">
        <v>0.20481927710843373</v>
      </c>
      <c r="W705">
        <v>93</v>
      </c>
      <c r="X705">
        <v>25</v>
      </c>
      <c r="Y705">
        <v>0.26881720430107525</v>
      </c>
    </row>
    <row r="706" spans="1:25" x14ac:dyDescent="0.25">
      <c r="A706" s="38">
        <f>+COUNTIF($B$1:B706,ESTADISTICAS!B$9)</f>
        <v>25</v>
      </c>
      <c r="B706">
        <v>50</v>
      </c>
      <c r="C706" s="130">
        <v>50400</v>
      </c>
      <c r="D706" t="s">
        <v>1839</v>
      </c>
      <c r="E706" s="201">
        <v>116</v>
      </c>
      <c r="F706" s="201">
        <v>28</v>
      </c>
      <c r="G706" s="132">
        <v>0.2413793103448276</v>
      </c>
      <c r="H706" s="201">
        <v>113</v>
      </c>
      <c r="I706" s="201">
        <v>27</v>
      </c>
      <c r="J706" s="132">
        <v>0.23893805309734514</v>
      </c>
      <c r="K706" s="201">
        <v>125</v>
      </c>
      <c r="L706" s="201">
        <v>41</v>
      </c>
      <c r="M706" s="132">
        <v>0.32800000000000001</v>
      </c>
      <c r="N706" s="201">
        <v>121</v>
      </c>
      <c r="O706" s="201">
        <v>20</v>
      </c>
      <c r="P706" s="132">
        <v>0.16528925619834711</v>
      </c>
      <c r="Q706" s="201">
        <v>101</v>
      </c>
      <c r="R706" s="201">
        <v>35</v>
      </c>
      <c r="S706" s="132">
        <v>0.34653465346534651</v>
      </c>
      <c r="T706" s="201">
        <v>120</v>
      </c>
      <c r="U706" s="201">
        <v>33</v>
      </c>
      <c r="V706" s="132">
        <v>0.27500000000000002</v>
      </c>
      <c r="W706">
        <v>109</v>
      </c>
      <c r="X706">
        <v>29</v>
      </c>
      <c r="Y706">
        <v>0.26605504587155965</v>
      </c>
    </row>
    <row r="707" spans="1:25" x14ac:dyDescent="0.25">
      <c r="A707" s="38">
        <f>+COUNTIF($B$1:B707,ESTADISTICAS!B$9)</f>
        <v>25</v>
      </c>
      <c r="B707">
        <v>50</v>
      </c>
      <c r="C707" s="130">
        <v>50450</v>
      </c>
      <c r="D707" t="s">
        <v>1840</v>
      </c>
      <c r="E707" s="201">
        <v>39</v>
      </c>
      <c r="F707" s="201">
        <v>8</v>
      </c>
      <c r="G707" s="132">
        <v>0.20512820512820512</v>
      </c>
      <c r="H707" s="201">
        <v>42</v>
      </c>
      <c r="I707" s="201">
        <v>8</v>
      </c>
      <c r="J707" s="132">
        <v>0.19047619047619047</v>
      </c>
      <c r="K707" s="201">
        <v>48</v>
      </c>
      <c r="L707" s="201">
        <v>14</v>
      </c>
      <c r="M707" s="132">
        <v>0.29166666666666669</v>
      </c>
      <c r="N707" s="201">
        <v>64</v>
      </c>
      <c r="O707" s="201">
        <v>10</v>
      </c>
      <c r="P707" s="132">
        <v>0.15625</v>
      </c>
      <c r="Q707" s="201">
        <v>51</v>
      </c>
      <c r="R707" s="201">
        <v>16</v>
      </c>
      <c r="S707" s="132">
        <v>0.31372549019607843</v>
      </c>
      <c r="T707" s="201">
        <v>61</v>
      </c>
      <c r="U707" s="201">
        <v>11</v>
      </c>
      <c r="V707" s="132">
        <v>0.18032786885245902</v>
      </c>
      <c r="W707">
        <v>76</v>
      </c>
      <c r="X707">
        <v>27</v>
      </c>
      <c r="Y707">
        <v>0.35526315789473684</v>
      </c>
    </row>
    <row r="708" spans="1:25" x14ac:dyDescent="0.25">
      <c r="A708" s="38">
        <f>+COUNTIF($B$1:B708,ESTADISTICAS!B$9)</f>
        <v>25</v>
      </c>
      <c r="B708">
        <v>50</v>
      </c>
      <c r="C708" s="130">
        <v>50568</v>
      </c>
      <c r="D708" t="s">
        <v>1841</v>
      </c>
      <c r="E708" s="201">
        <v>206</v>
      </c>
      <c r="F708" s="201">
        <v>50</v>
      </c>
      <c r="G708" s="132">
        <v>0.24271844660194175</v>
      </c>
      <c r="H708" s="201">
        <v>206</v>
      </c>
      <c r="I708" s="201">
        <v>37</v>
      </c>
      <c r="J708" s="132">
        <v>0.1796116504854369</v>
      </c>
      <c r="K708" s="201">
        <v>230</v>
      </c>
      <c r="L708" s="201">
        <v>41</v>
      </c>
      <c r="M708" s="132">
        <v>0.17826086956521739</v>
      </c>
      <c r="N708" s="201">
        <v>224</v>
      </c>
      <c r="O708" s="201">
        <v>42</v>
      </c>
      <c r="P708" s="132">
        <v>0.1875</v>
      </c>
      <c r="Q708" s="201">
        <v>294</v>
      </c>
      <c r="R708" s="201">
        <v>86</v>
      </c>
      <c r="S708" s="132">
        <v>0.29251700680272108</v>
      </c>
      <c r="T708" s="201">
        <v>402</v>
      </c>
      <c r="U708" s="201">
        <v>64</v>
      </c>
      <c r="V708" s="132">
        <v>0.15920398009950248</v>
      </c>
      <c r="W708">
        <v>363</v>
      </c>
      <c r="X708">
        <v>76</v>
      </c>
      <c r="Y708">
        <v>0.20936639118457301</v>
      </c>
    </row>
    <row r="709" spans="1:25" x14ac:dyDescent="0.25">
      <c r="A709" s="38">
        <f>+COUNTIF($B$1:B709,ESTADISTICAS!B$9)</f>
        <v>25</v>
      </c>
      <c r="B709">
        <v>50</v>
      </c>
      <c r="C709" s="130">
        <v>50573</v>
      </c>
      <c r="D709" t="s">
        <v>1842</v>
      </c>
      <c r="E709" s="201">
        <v>355</v>
      </c>
      <c r="F709" s="201">
        <v>82</v>
      </c>
      <c r="G709" s="132">
        <v>0.23098591549295774</v>
      </c>
      <c r="H709" s="201">
        <v>361</v>
      </c>
      <c r="I709" s="201">
        <v>118</v>
      </c>
      <c r="J709" s="132">
        <v>0.32686980609418281</v>
      </c>
      <c r="K709" s="201">
        <v>320</v>
      </c>
      <c r="L709" s="201">
        <v>109</v>
      </c>
      <c r="M709" s="132">
        <v>0.34062500000000001</v>
      </c>
      <c r="N709" s="201">
        <v>368</v>
      </c>
      <c r="O709" s="201">
        <v>123</v>
      </c>
      <c r="P709" s="132">
        <v>0.33423913043478259</v>
      </c>
      <c r="Q709" s="201">
        <v>389</v>
      </c>
      <c r="R709" s="201">
        <v>110</v>
      </c>
      <c r="S709" s="132">
        <v>0.28277634961439591</v>
      </c>
      <c r="T709" s="201">
        <v>355</v>
      </c>
      <c r="U709" s="201">
        <v>83</v>
      </c>
      <c r="V709" s="132">
        <v>0.23380281690140844</v>
      </c>
      <c r="W709">
        <v>396</v>
      </c>
      <c r="X709">
        <v>138</v>
      </c>
      <c r="Y709">
        <v>0.34848484848484851</v>
      </c>
    </row>
    <row r="710" spans="1:25" x14ac:dyDescent="0.25">
      <c r="A710" s="38">
        <f>+COUNTIF($B$1:B710,ESTADISTICAS!B$9)</f>
        <v>25</v>
      </c>
      <c r="B710">
        <v>50</v>
      </c>
      <c r="C710" s="130">
        <v>50577</v>
      </c>
      <c r="D710" t="s">
        <v>1843</v>
      </c>
      <c r="E710" s="201">
        <v>75</v>
      </c>
      <c r="F710" s="201">
        <v>26</v>
      </c>
      <c r="G710" s="132">
        <v>0.34666666666666668</v>
      </c>
      <c r="H710" s="201">
        <v>52</v>
      </c>
      <c r="I710" s="201">
        <v>16</v>
      </c>
      <c r="J710" s="132">
        <v>0.30769230769230771</v>
      </c>
      <c r="K710" s="201">
        <v>79</v>
      </c>
      <c r="L710" s="201">
        <v>23</v>
      </c>
      <c r="M710" s="132">
        <v>0.29113924050632911</v>
      </c>
      <c r="N710" s="201">
        <v>73</v>
      </c>
      <c r="O710" s="201">
        <v>21</v>
      </c>
      <c r="P710" s="132">
        <v>0.28767123287671231</v>
      </c>
      <c r="Q710" s="201">
        <v>70</v>
      </c>
      <c r="R710" s="201">
        <v>15</v>
      </c>
      <c r="S710" s="132">
        <v>0.21428571428571427</v>
      </c>
      <c r="T710" s="201">
        <v>85</v>
      </c>
      <c r="U710" s="201">
        <v>17</v>
      </c>
      <c r="V710" s="132">
        <v>0.2</v>
      </c>
      <c r="W710">
        <v>53</v>
      </c>
      <c r="X710">
        <v>17</v>
      </c>
      <c r="Y710">
        <v>0.32075471698113206</v>
      </c>
    </row>
    <row r="711" spans="1:25" x14ac:dyDescent="0.25">
      <c r="A711" s="38">
        <f>+COUNTIF($B$1:B711,ESTADISTICAS!B$9)</f>
        <v>25</v>
      </c>
      <c r="B711">
        <v>50</v>
      </c>
      <c r="C711" s="130">
        <v>50590</v>
      </c>
      <c r="D711" t="s">
        <v>2465</v>
      </c>
      <c r="E711" s="201">
        <v>54</v>
      </c>
      <c r="F711" s="201">
        <v>16</v>
      </c>
      <c r="G711" s="132">
        <v>0.29629629629629628</v>
      </c>
      <c r="H711" s="201">
        <v>48</v>
      </c>
      <c r="I711" s="201">
        <v>12</v>
      </c>
      <c r="J711" s="132">
        <v>0.25</v>
      </c>
      <c r="K711" s="201">
        <v>53</v>
      </c>
      <c r="L711" s="201">
        <v>21</v>
      </c>
      <c r="M711" s="132">
        <v>0.39622641509433965</v>
      </c>
      <c r="N711" s="201">
        <v>69</v>
      </c>
      <c r="O711" s="201">
        <v>14</v>
      </c>
      <c r="P711" s="132">
        <v>0.20289855072463769</v>
      </c>
      <c r="Q711" s="201">
        <v>91</v>
      </c>
      <c r="R711" s="201">
        <v>29</v>
      </c>
      <c r="S711" s="132">
        <v>0.31868131868131866</v>
      </c>
      <c r="T711" s="201">
        <v>80</v>
      </c>
      <c r="U711" s="201">
        <v>20</v>
      </c>
      <c r="V711" s="132">
        <v>0.25</v>
      </c>
      <c r="W711">
        <v>99</v>
      </c>
      <c r="X711">
        <v>25</v>
      </c>
      <c r="Y711">
        <v>0.25252525252525254</v>
      </c>
    </row>
    <row r="712" spans="1:25" x14ac:dyDescent="0.25">
      <c r="A712" s="38">
        <f>+COUNTIF($B$1:B712,ESTADISTICAS!B$9)</f>
        <v>25</v>
      </c>
      <c r="B712">
        <v>50</v>
      </c>
      <c r="C712" s="130">
        <v>50606</v>
      </c>
      <c r="D712" t="s">
        <v>1844</v>
      </c>
      <c r="E712" s="201">
        <v>217</v>
      </c>
      <c r="F712" s="201">
        <v>93</v>
      </c>
      <c r="G712" s="132">
        <v>0.42857142857142855</v>
      </c>
      <c r="H712" s="201">
        <v>246</v>
      </c>
      <c r="I712" s="201">
        <v>113</v>
      </c>
      <c r="J712" s="132">
        <v>0.45934959349593496</v>
      </c>
      <c r="K712" s="201">
        <v>280</v>
      </c>
      <c r="L712" s="201">
        <v>126</v>
      </c>
      <c r="M712" s="132">
        <v>0.45</v>
      </c>
      <c r="N712" s="201">
        <v>288</v>
      </c>
      <c r="O712" s="201">
        <v>119</v>
      </c>
      <c r="P712" s="132">
        <v>0.41319444444444442</v>
      </c>
      <c r="Q712" s="201">
        <v>244</v>
      </c>
      <c r="R712" s="201">
        <v>106</v>
      </c>
      <c r="S712" s="132">
        <v>0.4344262295081967</v>
      </c>
      <c r="T712" s="201">
        <v>275</v>
      </c>
      <c r="U712" s="201">
        <v>84</v>
      </c>
      <c r="V712" s="132">
        <v>0.30545454545454548</v>
      </c>
      <c r="W712">
        <v>243</v>
      </c>
      <c r="X712">
        <v>104</v>
      </c>
      <c r="Y712">
        <v>0.4279835390946502</v>
      </c>
    </row>
    <row r="713" spans="1:25" x14ac:dyDescent="0.25">
      <c r="A713" s="38">
        <f>+COUNTIF($B$1:B713,ESTADISTICAS!B$9)</f>
        <v>25</v>
      </c>
      <c r="B713">
        <v>50</v>
      </c>
      <c r="C713" s="130">
        <v>50680</v>
      </c>
      <c r="D713" t="s">
        <v>1845</v>
      </c>
      <c r="E713" s="201">
        <v>71</v>
      </c>
      <c r="F713" s="201">
        <v>13</v>
      </c>
      <c r="G713" s="132">
        <v>0.18309859154929578</v>
      </c>
      <c r="H713" s="201">
        <v>90</v>
      </c>
      <c r="I713" s="201">
        <v>39</v>
      </c>
      <c r="J713" s="132">
        <v>0.43333333333333335</v>
      </c>
      <c r="K713" s="201">
        <v>92</v>
      </c>
      <c r="L713" s="201">
        <v>18</v>
      </c>
      <c r="M713" s="132">
        <v>0.19565217391304349</v>
      </c>
      <c r="N713" s="201">
        <v>72</v>
      </c>
      <c r="O713" s="201">
        <v>19</v>
      </c>
      <c r="P713" s="132">
        <v>0.2638888888888889</v>
      </c>
      <c r="Q713" s="201">
        <v>113</v>
      </c>
      <c r="R713" s="201">
        <v>28</v>
      </c>
      <c r="S713" s="132">
        <v>0.24778761061946902</v>
      </c>
      <c r="T713" s="201">
        <v>111</v>
      </c>
      <c r="U713" s="201">
        <v>19</v>
      </c>
      <c r="V713" s="132">
        <v>0.17117117117117117</v>
      </c>
      <c r="W713">
        <v>100</v>
      </c>
      <c r="X713">
        <v>22</v>
      </c>
      <c r="Y713">
        <v>0.22</v>
      </c>
    </row>
    <row r="714" spans="1:25" x14ac:dyDescent="0.25">
      <c r="A714" s="38">
        <f>+COUNTIF($B$1:B714,ESTADISTICAS!B$9)</f>
        <v>25</v>
      </c>
      <c r="B714">
        <v>50</v>
      </c>
      <c r="C714" s="130">
        <v>50683</v>
      </c>
      <c r="D714" t="s">
        <v>1846</v>
      </c>
      <c r="E714" s="201">
        <v>102</v>
      </c>
      <c r="F714" s="201">
        <v>22</v>
      </c>
      <c r="G714" s="132">
        <v>0.21568627450980393</v>
      </c>
      <c r="H714" s="201">
        <v>98</v>
      </c>
      <c r="I714" s="201">
        <v>16</v>
      </c>
      <c r="J714" s="132">
        <v>0.16326530612244897</v>
      </c>
      <c r="K714" s="201">
        <v>77</v>
      </c>
      <c r="L714" s="201">
        <v>19</v>
      </c>
      <c r="M714" s="132">
        <v>0.24675324675324675</v>
      </c>
      <c r="N714" s="201">
        <v>90</v>
      </c>
      <c r="O714" s="201">
        <v>12</v>
      </c>
      <c r="P714" s="132">
        <v>0.13333333333333333</v>
      </c>
      <c r="Q714" s="201">
        <v>63</v>
      </c>
      <c r="R714" s="201">
        <v>18</v>
      </c>
      <c r="S714" s="132">
        <v>0.2857142857142857</v>
      </c>
      <c r="T714" s="201">
        <v>76</v>
      </c>
      <c r="U714" s="201">
        <v>17</v>
      </c>
      <c r="V714" s="132">
        <v>0.22368421052631579</v>
      </c>
      <c r="W714">
        <v>94</v>
      </c>
      <c r="X714">
        <v>28</v>
      </c>
      <c r="Y714">
        <v>0.2978723404255319</v>
      </c>
    </row>
    <row r="715" spans="1:25" x14ac:dyDescent="0.25">
      <c r="A715" s="38">
        <f>+COUNTIF($B$1:B715,ESTADISTICAS!B$9)</f>
        <v>25</v>
      </c>
      <c r="B715">
        <v>50</v>
      </c>
      <c r="C715" s="130">
        <v>50686</v>
      </c>
      <c r="D715" t="s">
        <v>1847</v>
      </c>
      <c r="E715" s="201">
        <v>15</v>
      </c>
      <c r="F715" s="201">
        <v>8</v>
      </c>
      <c r="G715" s="132">
        <v>0.53333333333333333</v>
      </c>
      <c r="H715" s="201">
        <v>9</v>
      </c>
      <c r="I715" s="201">
        <v>7</v>
      </c>
      <c r="J715" s="132">
        <v>0.77777777777777779</v>
      </c>
      <c r="K715" s="201">
        <v>9</v>
      </c>
      <c r="L715" s="201">
        <v>4</v>
      </c>
      <c r="M715" s="132">
        <v>0.44444444444444442</v>
      </c>
      <c r="N715" s="201">
        <v>20</v>
      </c>
      <c r="O715" s="201">
        <v>8</v>
      </c>
      <c r="P715" s="132">
        <v>0.4</v>
      </c>
      <c r="Q715" s="201">
        <v>22</v>
      </c>
      <c r="R715" s="201">
        <v>7</v>
      </c>
      <c r="S715" s="132">
        <v>0.31818181818181818</v>
      </c>
      <c r="T715" s="201">
        <v>25</v>
      </c>
      <c r="U715" s="201">
        <v>4</v>
      </c>
      <c r="V715" s="132">
        <v>0.16</v>
      </c>
      <c r="W715">
        <v>22</v>
      </c>
      <c r="X715">
        <v>6</v>
      </c>
      <c r="Y715">
        <v>0.27272727272727271</v>
      </c>
    </row>
    <row r="716" spans="1:25" x14ac:dyDescent="0.25">
      <c r="A716" s="38">
        <f>+COUNTIF($B$1:B716,ESTADISTICAS!B$9)</f>
        <v>25</v>
      </c>
      <c r="B716">
        <v>50</v>
      </c>
      <c r="C716" s="130">
        <v>50689</v>
      </c>
      <c r="D716" t="s">
        <v>2466</v>
      </c>
      <c r="E716" s="201">
        <v>289</v>
      </c>
      <c r="F716" s="201">
        <v>99</v>
      </c>
      <c r="G716" s="132">
        <v>0.34256055363321797</v>
      </c>
      <c r="H716" s="201">
        <v>321</v>
      </c>
      <c r="I716" s="201">
        <v>95</v>
      </c>
      <c r="J716" s="132">
        <v>0.29595015576323985</v>
      </c>
      <c r="K716" s="201">
        <v>295</v>
      </c>
      <c r="L716" s="201">
        <v>116</v>
      </c>
      <c r="M716" s="132">
        <v>0.39322033898305087</v>
      </c>
      <c r="N716" s="201">
        <v>263</v>
      </c>
      <c r="O716" s="201">
        <v>81</v>
      </c>
      <c r="P716" s="132">
        <v>0.30798479087452474</v>
      </c>
      <c r="Q716" s="201">
        <v>223</v>
      </c>
      <c r="R716" s="201">
        <v>83</v>
      </c>
      <c r="S716" s="132">
        <v>0.37219730941704038</v>
      </c>
      <c r="T716" s="201">
        <v>247</v>
      </c>
      <c r="U716" s="201">
        <v>97</v>
      </c>
      <c r="V716" s="132">
        <v>0.39271255060728744</v>
      </c>
      <c r="W716">
        <v>242</v>
      </c>
      <c r="X716">
        <v>77</v>
      </c>
      <c r="Y716">
        <v>0.31818181818181818</v>
      </c>
    </row>
    <row r="717" spans="1:25" x14ac:dyDescent="0.25">
      <c r="A717" s="38">
        <f>+COUNTIF($B$1:B717,ESTADISTICAS!B$9)</f>
        <v>25</v>
      </c>
      <c r="B717">
        <v>50</v>
      </c>
      <c r="C717" s="130">
        <v>50711</v>
      </c>
      <c r="D717" t="s">
        <v>1848</v>
      </c>
      <c r="E717" s="201">
        <v>112</v>
      </c>
      <c r="F717" s="201">
        <v>22</v>
      </c>
      <c r="G717" s="132">
        <v>0.19642857142857142</v>
      </c>
      <c r="H717" s="201">
        <v>105</v>
      </c>
      <c r="I717" s="201">
        <v>24</v>
      </c>
      <c r="J717" s="132">
        <v>0.22857142857142856</v>
      </c>
      <c r="K717" s="201">
        <v>141</v>
      </c>
      <c r="L717" s="201">
        <v>31</v>
      </c>
      <c r="M717" s="132">
        <v>0.21985815602836881</v>
      </c>
      <c r="N717" s="201">
        <v>152</v>
      </c>
      <c r="O717" s="201">
        <v>27</v>
      </c>
      <c r="P717" s="132">
        <v>0.17763157894736842</v>
      </c>
      <c r="Q717" s="201">
        <v>132</v>
      </c>
      <c r="R717" s="201">
        <v>32</v>
      </c>
      <c r="S717" s="132">
        <v>0.24242424242424243</v>
      </c>
      <c r="T717" s="201">
        <v>152</v>
      </c>
      <c r="U717" s="201">
        <v>32</v>
      </c>
      <c r="V717" s="132">
        <v>0.21052631578947367</v>
      </c>
      <c r="W717">
        <v>130</v>
      </c>
      <c r="X717">
        <v>25</v>
      </c>
      <c r="Y717">
        <v>0.19230769230769232</v>
      </c>
    </row>
    <row r="718" spans="1:25" x14ac:dyDescent="0.25">
      <c r="A718" s="38">
        <f>+COUNTIF($B$1:B718,ESTADISTICAS!B$9)</f>
        <v>25</v>
      </c>
      <c r="B718">
        <v>52</v>
      </c>
      <c r="C718" s="130">
        <v>52001</v>
      </c>
      <c r="D718" t="s">
        <v>2467</v>
      </c>
      <c r="E718" s="201">
        <v>4552</v>
      </c>
      <c r="F718" s="201">
        <v>1665</v>
      </c>
      <c r="G718" s="132">
        <v>0.3657732864674868</v>
      </c>
      <c r="H718" s="201">
        <v>4565</v>
      </c>
      <c r="I718" s="201">
        <v>1775</v>
      </c>
      <c r="J718" s="132">
        <v>0.38882803943044908</v>
      </c>
      <c r="K718" s="201">
        <v>4228</v>
      </c>
      <c r="L718" s="201">
        <v>1920</v>
      </c>
      <c r="M718" s="132">
        <v>0.45411542100283825</v>
      </c>
      <c r="N718" s="201">
        <v>4139</v>
      </c>
      <c r="O718" s="201">
        <v>1672</v>
      </c>
      <c r="P718" s="132">
        <v>0.40396230973665137</v>
      </c>
      <c r="Q718" s="201">
        <v>4182</v>
      </c>
      <c r="R718" s="201">
        <v>1794</v>
      </c>
      <c r="S718" s="132">
        <v>0.42898134863701576</v>
      </c>
      <c r="T718" s="201">
        <v>4024</v>
      </c>
      <c r="U718" s="201">
        <v>1615</v>
      </c>
      <c r="V718" s="132">
        <v>0.40134194831013914</v>
      </c>
      <c r="W718">
        <v>4284</v>
      </c>
      <c r="X718">
        <v>1564</v>
      </c>
      <c r="Y718">
        <v>0.36507936507936506</v>
      </c>
    </row>
    <row r="719" spans="1:25" x14ac:dyDescent="0.25">
      <c r="A719" s="38">
        <f>+COUNTIF($B$1:B719,ESTADISTICAS!B$9)</f>
        <v>25</v>
      </c>
      <c r="B719">
        <v>52</v>
      </c>
      <c r="C719" s="130">
        <v>52019</v>
      </c>
      <c r="D719" t="s">
        <v>2468</v>
      </c>
      <c r="E719" s="201">
        <v>128</v>
      </c>
      <c r="F719" s="201">
        <v>41</v>
      </c>
      <c r="G719" s="132">
        <v>0.3203125</v>
      </c>
      <c r="H719" s="201">
        <v>129</v>
      </c>
      <c r="I719" s="201">
        <v>37</v>
      </c>
      <c r="J719" s="132">
        <v>0.2868217054263566</v>
      </c>
      <c r="K719" s="201">
        <v>131</v>
      </c>
      <c r="L719" s="201">
        <v>36</v>
      </c>
      <c r="M719" s="132">
        <v>0.27480916030534353</v>
      </c>
      <c r="N719" s="201">
        <v>112</v>
      </c>
      <c r="O719" s="201">
        <v>37</v>
      </c>
      <c r="P719" s="132">
        <v>0.33035714285714285</v>
      </c>
      <c r="Q719" s="201">
        <v>111</v>
      </c>
      <c r="R719" s="201">
        <v>26</v>
      </c>
      <c r="S719" s="132">
        <v>0.23423423423423423</v>
      </c>
      <c r="T719" s="201">
        <v>115</v>
      </c>
      <c r="U719" s="201">
        <v>25</v>
      </c>
      <c r="V719" s="132">
        <v>0.21739130434782608</v>
      </c>
      <c r="W719">
        <v>125</v>
      </c>
      <c r="X719">
        <v>37</v>
      </c>
      <c r="Y719">
        <v>0.29599999999999999</v>
      </c>
    </row>
    <row r="720" spans="1:25" x14ac:dyDescent="0.25">
      <c r="A720" s="38">
        <f>+COUNTIF($B$1:B720,ESTADISTICAS!B$9)</f>
        <v>25</v>
      </c>
      <c r="B720">
        <v>52</v>
      </c>
      <c r="C720" s="130">
        <v>52022</v>
      </c>
      <c r="D720" t="s">
        <v>1849</v>
      </c>
      <c r="E720" s="201">
        <v>96</v>
      </c>
      <c r="F720" s="201">
        <v>20</v>
      </c>
      <c r="G720" s="132">
        <v>0.20833333333333334</v>
      </c>
      <c r="H720" s="201">
        <v>96</v>
      </c>
      <c r="I720" s="201">
        <v>9</v>
      </c>
      <c r="J720" s="132">
        <v>9.375E-2</v>
      </c>
      <c r="K720" s="201">
        <v>92</v>
      </c>
      <c r="L720" s="201">
        <v>11</v>
      </c>
      <c r="M720" s="132">
        <v>0.11956521739130435</v>
      </c>
      <c r="N720" s="201">
        <v>84</v>
      </c>
      <c r="O720" s="201">
        <v>17</v>
      </c>
      <c r="P720" s="132">
        <v>0.20238095238095238</v>
      </c>
      <c r="Q720" s="201">
        <v>82</v>
      </c>
      <c r="R720" s="201">
        <v>23</v>
      </c>
      <c r="S720" s="132">
        <v>0.28048780487804881</v>
      </c>
      <c r="T720" s="201">
        <v>95</v>
      </c>
      <c r="U720" s="201">
        <v>14</v>
      </c>
      <c r="V720" s="132">
        <v>0.14736842105263157</v>
      </c>
      <c r="W720">
        <v>102</v>
      </c>
      <c r="X720">
        <v>24</v>
      </c>
      <c r="Y720">
        <v>0.23529411764705882</v>
      </c>
    </row>
    <row r="721" spans="1:25" x14ac:dyDescent="0.25">
      <c r="A721" s="38">
        <f>+COUNTIF($B$1:B721,ESTADISTICAS!B$9)</f>
        <v>25</v>
      </c>
      <c r="B721">
        <v>52</v>
      </c>
      <c r="C721" s="130">
        <v>52036</v>
      </c>
      <c r="D721" t="s">
        <v>1850</v>
      </c>
      <c r="E721" s="201">
        <v>105</v>
      </c>
      <c r="F721" s="201">
        <v>26</v>
      </c>
      <c r="G721" s="132">
        <v>0.24761904761904763</v>
      </c>
      <c r="H721" s="201">
        <v>122</v>
      </c>
      <c r="I721" s="201">
        <v>39</v>
      </c>
      <c r="J721" s="132">
        <v>0.31967213114754101</v>
      </c>
      <c r="K721" s="201">
        <v>106</v>
      </c>
      <c r="L721" s="201">
        <v>19</v>
      </c>
      <c r="M721" s="132">
        <v>0.17924528301886791</v>
      </c>
      <c r="N721" s="201">
        <v>103</v>
      </c>
      <c r="O721" s="201">
        <v>21</v>
      </c>
      <c r="P721" s="132">
        <v>0.20388349514563106</v>
      </c>
      <c r="Q721" s="201">
        <v>90</v>
      </c>
      <c r="R721" s="201">
        <v>18</v>
      </c>
      <c r="S721" s="132">
        <v>0.2</v>
      </c>
      <c r="T721" s="201">
        <v>96</v>
      </c>
      <c r="U721" s="201">
        <v>21</v>
      </c>
      <c r="V721" s="132">
        <v>0.21875</v>
      </c>
      <c r="W721">
        <v>92</v>
      </c>
      <c r="X721">
        <v>21</v>
      </c>
      <c r="Y721">
        <v>0.22826086956521738</v>
      </c>
    </row>
    <row r="722" spans="1:25" x14ac:dyDescent="0.25">
      <c r="A722" s="38">
        <f>+COUNTIF($B$1:B722,ESTADISTICAS!B$9)</f>
        <v>25</v>
      </c>
      <c r="B722">
        <v>52</v>
      </c>
      <c r="C722" s="130">
        <v>52051</v>
      </c>
      <c r="D722" t="s">
        <v>2469</v>
      </c>
      <c r="E722" s="201">
        <v>90</v>
      </c>
      <c r="F722" s="201">
        <v>16</v>
      </c>
      <c r="G722" s="132">
        <v>0.17777777777777778</v>
      </c>
      <c r="H722" s="201">
        <v>87</v>
      </c>
      <c r="I722" s="201">
        <v>9</v>
      </c>
      <c r="J722" s="132">
        <v>0.10344827586206896</v>
      </c>
      <c r="K722" s="201">
        <v>83</v>
      </c>
      <c r="L722" s="201">
        <v>14</v>
      </c>
      <c r="M722" s="132">
        <v>0.16867469879518071</v>
      </c>
      <c r="N722" s="201">
        <v>98</v>
      </c>
      <c r="O722" s="201">
        <v>9</v>
      </c>
      <c r="P722" s="132">
        <v>9.1836734693877556E-2</v>
      </c>
      <c r="Q722" s="201">
        <v>85</v>
      </c>
      <c r="R722" s="201">
        <v>14</v>
      </c>
      <c r="S722" s="132">
        <v>0.16470588235294117</v>
      </c>
      <c r="T722" s="201">
        <v>99</v>
      </c>
      <c r="U722" s="201">
        <v>12</v>
      </c>
      <c r="V722" s="132">
        <v>0.12121212121212122</v>
      </c>
      <c r="W722">
        <v>84</v>
      </c>
      <c r="X722">
        <v>19</v>
      </c>
      <c r="Y722">
        <v>0.22619047619047619</v>
      </c>
    </row>
    <row r="723" spans="1:25" x14ac:dyDescent="0.25">
      <c r="A723" s="38">
        <f>+COUNTIF($B$1:B723,ESTADISTICAS!B$9)</f>
        <v>25</v>
      </c>
      <c r="B723">
        <v>52</v>
      </c>
      <c r="C723" s="130">
        <v>52079</v>
      </c>
      <c r="D723" t="s">
        <v>1851</v>
      </c>
      <c r="E723" s="201">
        <v>320</v>
      </c>
      <c r="F723" s="201">
        <v>15</v>
      </c>
      <c r="G723" s="132">
        <v>4.6875E-2</v>
      </c>
      <c r="H723" s="201">
        <v>346</v>
      </c>
      <c r="I723" s="201">
        <v>17</v>
      </c>
      <c r="J723" s="132">
        <v>4.9132947976878616E-2</v>
      </c>
      <c r="K723" s="201">
        <v>362</v>
      </c>
      <c r="L723" s="201">
        <v>34</v>
      </c>
      <c r="M723" s="132">
        <v>9.3922651933701654E-2</v>
      </c>
      <c r="N723" s="201">
        <v>308</v>
      </c>
      <c r="O723" s="201">
        <v>28</v>
      </c>
      <c r="P723" s="132">
        <v>9.0909090909090912E-2</v>
      </c>
      <c r="Q723" s="201">
        <v>273</v>
      </c>
      <c r="R723" s="201">
        <v>33</v>
      </c>
      <c r="S723" s="132">
        <v>0.12087912087912088</v>
      </c>
      <c r="T723" s="201">
        <v>263</v>
      </c>
      <c r="U723" s="201">
        <v>44</v>
      </c>
      <c r="V723" s="132">
        <v>0.16730038022813687</v>
      </c>
      <c r="W723">
        <v>436</v>
      </c>
      <c r="X723">
        <v>72</v>
      </c>
      <c r="Y723">
        <v>0.16513761467889909</v>
      </c>
    </row>
    <row r="724" spans="1:25" x14ac:dyDescent="0.25">
      <c r="A724" s="38">
        <f>+COUNTIF($B$1:B724,ESTADISTICAS!B$9)</f>
        <v>25</v>
      </c>
      <c r="B724">
        <v>52</v>
      </c>
      <c r="C724" s="130">
        <v>52083</v>
      </c>
      <c r="D724" t="s">
        <v>1409</v>
      </c>
      <c r="E724" s="201">
        <v>96</v>
      </c>
      <c r="F724" s="201">
        <v>27</v>
      </c>
      <c r="G724" s="132">
        <v>0.28125</v>
      </c>
      <c r="H724" s="201">
        <v>73</v>
      </c>
      <c r="I724" s="201">
        <v>31</v>
      </c>
      <c r="J724" s="132">
        <v>0.42465753424657532</v>
      </c>
      <c r="K724" s="201">
        <v>91</v>
      </c>
      <c r="L724" s="201">
        <v>36</v>
      </c>
      <c r="M724" s="132">
        <v>0.39560439560439559</v>
      </c>
      <c r="N724" s="201">
        <v>76</v>
      </c>
      <c r="O724" s="201">
        <v>18</v>
      </c>
      <c r="P724" s="132">
        <v>0.23684210526315788</v>
      </c>
      <c r="Q724" s="201">
        <v>56</v>
      </c>
      <c r="R724" s="201">
        <v>24</v>
      </c>
      <c r="S724" s="132">
        <v>0.42857142857142855</v>
      </c>
      <c r="T724" s="201">
        <v>63</v>
      </c>
      <c r="U724" s="201">
        <v>17</v>
      </c>
      <c r="V724" s="132">
        <v>0.26984126984126983</v>
      </c>
      <c r="W724">
        <v>68</v>
      </c>
      <c r="X724">
        <v>16</v>
      </c>
      <c r="Y724">
        <v>0.23529411764705882</v>
      </c>
    </row>
    <row r="725" spans="1:25" x14ac:dyDescent="0.25">
      <c r="A725" s="38">
        <f>+COUNTIF($B$1:B725,ESTADISTICAS!B$9)</f>
        <v>25</v>
      </c>
      <c r="B725">
        <v>52</v>
      </c>
      <c r="C725" s="130">
        <v>52110</v>
      </c>
      <c r="D725" t="s">
        <v>1852</v>
      </c>
      <c r="E725" s="201">
        <v>165</v>
      </c>
      <c r="F725" s="201">
        <v>35</v>
      </c>
      <c r="G725" s="132">
        <v>0.21212121212121213</v>
      </c>
      <c r="H725" s="201">
        <v>174</v>
      </c>
      <c r="I725" s="201">
        <v>31</v>
      </c>
      <c r="J725" s="132">
        <v>0.17816091954022989</v>
      </c>
      <c r="K725" s="201">
        <v>206</v>
      </c>
      <c r="L725" s="201">
        <v>63</v>
      </c>
      <c r="M725" s="132">
        <v>0.30582524271844658</v>
      </c>
      <c r="N725" s="201">
        <v>153</v>
      </c>
      <c r="O725" s="201">
        <v>39</v>
      </c>
      <c r="P725" s="132">
        <v>0.25490196078431371</v>
      </c>
      <c r="Q725" s="201">
        <v>173</v>
      </c>
      <c r="R725" s="201">
        <v>40</v>
      </c>
      <c r="S725" s="132">
        <v>0.23121387283236994</v>
      </c>
      <c r="T725" s="201">
        <v>164</v>
      </c>
      <c r="U725" s="201">
        <v>39</v>
      </c>
      <c r="V725" s="132">
        <v>0.23780487804878048</v>
      </c>
      <c r="W725">
        <v>189</v>
      </c>
      <c r="X725">
        <v>51</v>
      </c>
      <c r="Y725">
        <v>0.26984126984126983</v>
      </c>
    </row>
    <row r="726" spans="1:25" x14ac:dyDescent="0.25">
      <c r="A726" s="38">
        <f>+COUNTIF($B$1:B726,ESTADISTICAS!B$9)</f>
        <v>25</v>
      </c>
      <c r="B726">
        <v>52</v>
      </c>
      <c r="C726" s="130">
        <v>52203</v>
      </c>
      <c r="D726" t="s">
        <v>1853</v>
      </c>
      <c r="E726" s="201">
        <v>90</v>
      </c>
      <c r="F726" s="201">
        <v>8</v>
      </c>
      <c r="G726" s="132">
        <v>8.8888888888888892E-2</v>
      </c>
      <c r="H726" s="201">
        <v>107</v>
      </c>
      <c r="I726" s="201">
        <v>35</v>
      </c>
      <c r="J726" s="132">
        <v>0.32710280373831774</v>
      </c>
      <c r="K726" s="201">
        <v>86</v>
      </c>
      <c r="L726" s="201">
        <v>38</v>
      </c>
      <c r="M726" s="132">
        <v>0.44186046511627908</v>
      </c>
      <c r="N726" s="201">
        <v>86</v>
      </c>
      <c r="O726" s="201">
        <v>31</v>
      </c>
      <c r="P726" s="132">
        <v>0.36046511627906974</v>
      </c>
      <c r="Q726" s="201">
        <v>90</v>
      </c>
      <c r="R726" s="201">
        <v>22</v>
      </c>
      <c r="S726" s="132">
        <v>0.24444444444444444</v>
      </c>
      <c r="T726" s="201">
        <v>85</v>
      </c>
      <c r="U726" s="201">
        <v>13</v>
      </c>
      <c r="V726" s="132">
        <v>0.15294117647058825</v>
      </c>
      <c r="W726">
        <v>97</v>
      </c>
      <c r="X726">
        <v>18</v>
      </c>
      <c r="Y726">
        <v>0.18556701030927836</v>
      </c>
    </row>
    <row r="727" spans="1:25" x14ac:dyDescent="0.25">
      <c r="A727" s="38">
        <f>+COUNTIF($B$1:B727,ESTADISTICAS!B$9)</f>
        <v>25</v>
      </c>
      <c r="B727">
        <v>52</v>
      </c>
      <c r="C727" s="130">
        <v>52207</v>
      </c>
      <c r="D727" t="s">
        <v>1854</v>
      </c>
      <c r="E727" s="201">
        <v>111</v>
      </c>
      <c r="F727" s="201">
        <v>25</v>
      </c>
      <c r="G727" s="132">
        <v>0.22522522522522523</v>
      </c>
      <c r="H727" s="201">
        <v>99</v>
      </c>
      <c r="I727" s="201">
        <v>15</v>
      </c>
      <c r="J727" s="132">
        <v>0.15151515151515152</v>
      </c>
      <c r="K727" s="201">
        <v>114</v>
      </c>
      <c r="L727" s="201">
        <v>39</v>
      </c>
      <c r="M727" s="132">
        <v>0.34210526315789475</v>
      </c>
      <c r="N727" s="201">
        <v>108</v>
      </c>
      <c r="O727" s="201">
        <v>31</v>
      </c>
      <c r="P727" s="132">
        <v>0.28703703703703703</v>
      </c>
      <c r="Q727" s="201">
        <v>86</v>
      </c>
      <c r="R727" s="201">
        <v>19</v>
      </c>
      <c r="S727" s="132">
        <v>0.22093023255813954</v>
      </c>
      <c r="T727" s="201">
        <v>114</v>
      </c>
      <c r="U727" s="201">
        <v>33</v>
      </c>
      <c r="V727" s="132">
        <v>0.28947368421052633</v>
      </c>
      <c r="W727">
        <v>130</v>
      </c>
      <c r="X727">
        <v>28</v>
      </c>
      <c r="Y727">
        <v>0.2153846153846154</v>
      </c>
    </row>
    <row r="728" spans="1:25" x14ac:dyDescent="0.25">
      <c r="A728" s="38">
        <f>+COUNTIF($B$1:B728,ESTADISTICAS!B$9)</f>
        <v>25</v>
      </c>
      <c r="B728">
        <v>52</v>
      </c>
      <c r="C728" s="130">
        <v>52210</v>
      </c>
      <c r="D728" t="s">
        <v>1855</v>
      </c>
      <c r="E728" s="201">
        <v>51</v>
      </c>
      <c r="F728" s="201">
        <v>13</v>
      </c>
      <c r="G728" s="132">
        <v>0.25490196078431371</v>
      </c>
      <c r="H728" s="201">
        <v>62</v>
      </c>
      <c r="I728" s="201">
        <v>14</v>
      </c>
      <c r="J728" s="132">
        <v>0.22580645161290322</v>
      </c>
      <c r="K728" s="201">
        <v>58</v>
      </c>
      <c r="L728" s="201">
        <v>20</v>
      </c>
      <c r="M728" s="132">
        <v>0.34482758620689657</v>
      </c>
      <c r="N728" s="201">
        <v>56</v>
      </c>
      <c r="O728" s="201">
        <v>15</v>
      </c>
      <c r="P728" s="132">
        <v>0.26785714285714285</v>
      </c>
      <c r="Q728" s="201">
        <v>37</v>
      </c>
      <c r="R728" s="201">
        <v>7</v>
      </c>
      <c r="S728" s="132">
        <v>0.1891891891891892</v>
      </c>
      <c r="T728" s="201">
        <v>56</v>
      </c>
      <c r="U728" s="201">
        <v>14</v>
      </c>
      <c r="V728" s="132">
        <v>0.25</v>
      </c>
      <c r="W728">
        <v>49</v>
      </c>
      <c r="X728">
        <v>12</v>
      </c>
      <c r="Y728">
        <v>0.24489795918367346</v>
      </c>
    </row>
    <row r="729" spans="1:25" x14ac:dyDescent="0.25">
      <c r="A729" s="38">
        <f>+COUNTIF($B$1:B729,ESTADISTICAS!B$9)</f>
        <v>25</v>
      </c>
      <c r="B729">
        <v>52</v>
      </c>
      <c r="C729" s="130">
        <v>52215</v>
      </c>
      <c r="D729" t="s">
        <v>1381</v>
      </c>
      <c r="E729" s="201">
        <v>174</v>
      </c>
      <c r="F729" s="201">
        <v>32</v>
      </c>
      <c r="G729" s="132">
        <v>0.18390804597701149</v>
      </c>
      <c r="H729" s="201">
        <v>196</v>
      </c>
      <c r="I729" s="201">
        <v>35</v>
      </c>
      <c r="J729" s="132">
        <v>0.17857142857142858</v>
      </c>
      <c r="K729" s="201">
        <v>174</v>
      </c>
      <c r="L729" s="201">
        <v>33</v>
      </c>
      <c r="M729" s="132">
        <v>0.18965517241379309</v>
      </c>
      <c r="N729" s="201">
        <v>183</v>
      </c>
      <c r="O729" s="201">
        <v>44</v>
      </c>
      <c r="P729" s="132">
        <v>0.24043715846994534</v>
      </c>
      <c r="Q729" s="201">
        <v>176</v>
      </c>
      <c r="R729" s="201">
        <v>37</v>
      </c>
      <c r="S729" s="132">
        <v>0.21022727272727273</v>
      </c>
      <c r="T729" s="201">
        <v>156</v>
      </c>
      <c r="U729" s="201">
        <v>29</v>
      </c>
      <c r="V729" s="132">
        <v>0.1858974358974359</v>
      </c>
      <c r="W729">
        <v>191</v>
      </c>
      <c r="X729">
        <v>33</v>
      </c>
      <c r="Y729">
        <v>0.17277486910994763</v>
      </c>
    </row>
    <row r="730" spans="1:25" x14ac:dyDescent="0.25">
      <c r="A730" s="38">
        <f>+COUNTIF($B$1:B730,ESTADISTICAS!B$9)</f>
        <v>25</v>
      </c>
      <c r="B730">
        <v>52</v>
      </c>
      <c r="C730" s="130">
        <v>52224</v>
      </c>
      <c r="D730" t="s">
        <v>1856</v>
      </c>
      <c r="E730" s="201">
        <v>91</v>
      </c>
      <c r="F730" s="201">
        <v>10</v>
      </c>
      <c r="G730" s="132">
        <v>0.10989010989010989</v>
      </c>
      <c r="H730" s="201">
        <v>72</v>
      </c>
      <c r="I730" s="201">
        <v>7</v>
      </c>
      <c r="J730" s="132">
        <v>9.7222222222222224E-2</v>
      </c>
      <c r="K730" s="201">
        <v>74</v>
      </c>
      <c r="L730" s="201">
        <v>19</v>
      </c>
      <c r="M730" s="132">
        <v>0.25675675675675674</v>
      </c>
      <c r="N730" s="201">
        <v>86</v>
      </c>
      <c r="O730" s="201">
        <v>18</v>
      </c>
      <c r="P730" s="132">
        <v>0.20930232558139536</v>
      </c>
      <c r="Q730" s="201">
        <v>62</v>
      </c>
      <c r="R730" s="201">
        <v>10</v>
      </c>
      <c r="S730" s="132">
        <v>0.16129032258064516</v>
      </c>
      <c r="T730" s="201">
        <v>76</v>
      </c>
      <c r="U730" s="201">
        <v>21</v>
      </c>
      <c r="V730" s="132">
        <v>0.27631578947368424</v>
      </c>
      <c r="W730">
        <v>78</v>
      </c>
      <c r="X730">
        <v>17</v>
      </c>
      <c r="Y730">
        <v>0.21794871794871795</v>
      </c>
    </row>
    <row r="731" spans="1:25" x14ac:dyDescent="0.25">
      <c r="A731" s="38">
        <f>+COUNTIF($B$1:B731,ESTADISTICAS!B$9)</f>
        <v>25</v>
      </c>
      <c r="B731">
        <v>52</v>
      </c>
      <c r="C731" s="130">
        <v>52227</v>
      </c>
      <c r="D731" t="s">
        <v>1857</v>
      </c>
      <c r="E731" s="201">
        <v>419</v>
      </c>
      <c r="F731" s="201">
        <v>106</v>
      </c>
      <c r="G731" s="132">
        <v>0.2529832935560859</v>
      </c>
      <c r="H731" s="201">
        <v>453</v>
      </c>
      <c r="I731" s="201">
        <v>104</v>
      </c>
      <c r="J731" s="132">
        <v>0.22958057395143489</v>
      </c>
      <c r="K731" s="201">
        <v>461</v>
      </c>
      <c r="L731" s="201">
        <v>131</v>
      </c>
      <c r="M731" s="132">
        <v>0.2841648590021692</v>
      </c>
      <c r="N731" s="201">
        <v>404</v>
      </c>
      <c r="O731" s="201">
        <v>117</v>
      </c>
      <c r="P731" s="132">
        <v>0.28960396039603958</v>
      </c>
      <c r="Q731" s="201">
        <v>450</v>
      </c>
      <c r="R731" s="201">
        <v>129</v>
      </c>
      <c r="S731" s="132">
        <v>0.28666666666666668</v>
      </c>
      <c r="T731" s="201">
        <v>441</v>
      </c>
      <c r="U731" s="201">
        <v>129</v>
      </c>
      <c r="V731" s="132">
        <v>0.29251700680272108</v>
      </c>
      <c r="W731">
        <v>459</v>
      </c>
      <c r="X731">
        <v>129</v>
      </c>
      <c r="Y731">
        <v>0.28104575163398693</v>
      </c>
    </row>
    <row r="732" spans="1:25" x14ac:dyDescent="0.25">
      <c r="A732" s="38">
        <f>+COUNTIF($B$1:B732,ESTADISTICAS!B$9)</f>
        <v>25</v>
      </c>
      <c r="B732">
        <v>52</v>
      </c>
      <c r="C732" s="130">
        <v>52233</v>
      </c>
      <c r="D732" t="s">
        <v>1858</v>
      </c>
      <c r="E732" s="201">
        <v>77</v>
      </c>
      <c r="F732" s="201">
        <v>9</v>
      </c>
      <c r="G732" s="132">
        <v>0.11688311688311688</v>
      </c>
      <c r="H732" s="201">
        <v>57</v>
      </c>
      <c r="I732" s="201">
        <v>7</v>
      </c>
      <c r="J732" s="132">
        <v>0.12280701754385964</v>
      </c>
      <c r="K732" s="201">
        <v>83</v>
      </c>
      <c r="L732" s="201">
        <v>11</v>
      </c>
      <c r="M732" s="132">
        <v>0.13253012048192772</v>
      </c>
      <c r="N732" s="201">
        <v>68</v>
      </c>
      <c r="O732" s="201">
        <v>8</v>
      </c>
      <c r="P732" s="132">
        <v>0.11764705882352941</v>
      </c>
      <c r="Q732" s="201">
        <v>76</v>
      </c>
      <c r="R732" s="201">
        <v>16</v>
      </c>
      <c r="S732" s="132">
        <v>0.21052631578947367</v>
      </c>
      <c r="T732" s="201">
        <v>78</v>
      </c>
      <c r="U732" s="201">
        <v>14</v>
      </c>
      <c r="V732" s="132">
        <v>0.17948717948717949</v>
      </c>
      <c r="W732">
        <v>81</v>
      </c>
      <c r="X732">
        <v>17</v>
      </c>
      <c r="Y732">
        <v>0.20987654320987653</v>
      </c>
    </row>
    <row r="733" spans="1:25" x14ac:dyDescent="0.25">
      <c r="A733" s="38">
        <f>+COUNTIF($B$1:B733,ESTADISTICAS!B$9)</f>
        <v>25</v>
      </c>
      <c r="B733">
        <v>52</v>
      </c>
      <c r="C733" s="130">
        <v>52240</v>
      </c>
      <c r="D733" t="s">
        <v>1859</v>
      </c>
      <c r="E733" s="201">
        <v>143</v>
      </c>
      <c r="F733" s="201">
        <v>19</v>
      </c>
      <c r="G733" s="132">
        <v>0.13286713286713286</v>
      </c>
      <c r="H733" s="201">
        <v>179</v>
      </c>
      <c r="I733" s="201">
        <v>39</v>
      </c>
      <c r="J733" s="132">
        <v>0.21787709497206703</v>
      </c>
      <c r="K733" s="201">
        <v>106</v>
      </c>
      <c r="L733" s="201">
        <v>26</v>
      </c>
      <c r="M733" s="132">
        <v>0.24528301886792453</v>
      </c>
      <c r="N733" s="201">
        <v>112</v>
      </c>
      <c r="O733" s="201">
        <v>21</v>
      </c>
      <c r="P733" s="132">
        <v>0.1875</v>
      </c>
      <c r="Q733" s="201">
        <v>120</v>
      </c>
      <c r="R733" s="201">
        <v>23</v>
      </c>
      <c r="S733" s="132">
        <v>0.19166666666666668</v>
      </c>
      <c r="T733" s="201">
        <v>143</v>
      </c>
      <c r="U733" s="201">
        <v>25</v>
      </c>
      <c r="V733" s="132">
        <v>0.17482517482517482</v>
      </c>
      <c r="W733">
        <v>155</v>
      </c>
      <c r="X733">
        <v>20</v>
      </c>
      <c r="Y733">
        <v>0.12903225806451613</v>
      </c>
    </row>
    <row r="734" spans="1:25" x14ac:dyDescent="0.25">
      <c r="A734" s="38">
        <f>+COUNTIF($B$1:B734,ESTADISTICAS!B$9)</f>
        <v>25</v>
      </c>
      <c r="B734">
        <v>52</v>
      </c>
      <c r="C734" s="130">
        <v>52250</v>
      </c>
      <c r="D734" t="s">
        <v>2470</v>
      </c>
      <c r="E734" s="201">
        <v>182</v>
      </c>
      <c r="F734" s="201">
        <v>17</v>
      </c>
      <c r="G734" s="132">
        <v>9.3406593406593408E-2</v>
      </c>
      <c r="H734" s="201">
        <v>204</v>
      </c>
      <c r="I734" s="201">
        <v>25</v>
      </c>
      <c r="J734" s="132">
        <v>0.12254901960784313</v>
      </c>
      <c r="K734" s="201">
        <v>271</v>
      </c>
      <c r="L734" s="201">
        <v>30</v>
      </c>
      <c r="M734" s="132">
        <v>0.11070110701107011</v>
      </c>
      <c r="N734" s="201">
        <v>219</v>
      </c>
      <c r="O734" s="201">
        <v>26</v>
      </c>
      <c r="P734" s="132">
        <v>0.11872146118721461</v>
      </c>
      <c r="Q734" s="201">
        <v>247</v>
      </c>
      <c r="R734" s="201">
        <v>27</v>
      </c>
      <c r="S734" s="132">
        <v>0.10931174089068826</v>
      </c>
      <c r="T734" s="201">
        <v>234</v>
      </c>
      <c r="U734" s="201">
        <v>44</v>
      </c>
      <c r="V734" s="132">
        <v>0.18803418803418803</v>
      </c>
      <c r="W734">
        <v>251</v>
      </c>
      <c r="X734">
        <v>48</v>
      </c>
      <c r="Y734">
        <v>0.19123505976095617</v>
      </c>
    </row>
    <row r="735" spans="1:25" x14ac:dyDescent="0.25">
      <c r="A735" s="38">
        <f>+COUNTIF($B$1:B735,ESTADISTICAS!B$9)</f>
        <v>25</v>
      </c>
      <c r="B735">
        <v>52</v>
      </c>
      <c r="C735" s="130">
        <v>52254</v>
      </c>
      <c r="D735" t="s">
        <v>1860</v>
      </c>
      <c r="E735" s="201">
        <v>51</v>
      </c>
      <c r="F735" s="201">
        <v>12</v>
      </c>
      <c r="G735" s="132">
        <v>0.23529411764705882</v>
      </c>
      <c r="H735" s="201">
        <v>55</v>
      </c>
      <c r="I735" s="201">
        <v>8</v>
      </c>
      <c r="J735" s="132">
        <v>0.14545454545454545</v>
      </c>
      <c r="K735" s="201">
        <v>83</v>
      </c>
      <c r="L735" s="201">
        <v>24</v>
      </c>
      <c r="M735" s="132">
        <v>0.28915662650602408</v>
      </c>
      <c r="N735" s="201">
        <v>89</v>
      </c>
      <c r="O735" s="201">
        <v>20</v>
      </c>
      <c r="P735" s="132">
        <v>0.2247191011235955</v>
      </c>
      <c r="Q735" s="201">
        <v>92</v>
      </c>
      <c r="R735" s="201">
        <v>23</v>
      </c>
      <c r="S735" s="132">
        <v>0.25</v>
      </c>
      <c r="T735" s="201">
        <v>79</v>
      </c>
      <c r="U735" s="201">
        <v>13</v>
      </c>
      <c r="V735" s="132">
        <v>0.16455696202531644</v>
      </c>
      <c r="W735">
        <v>67</v>
      </c>
      <c r="X735">
        <v>11</v>
      </c>
      <c r="Y735">
        <v>0.16417910447761194</v>
      </c>
    </row>
    <row r="736" spans="1:25" x14ac:dyDescent="0.25">
      <c r="A736" s="38">
        <f>+COUNTIF($B$1:B736,ESTADISTICAS!B$9)</f>
        <v>25</v>
      </c>
      <c r="B736">
        <v>52</v>
      </c>
      <c r="C736" s="130">
        <v>52256</v>
      </c>
      <c r="D736" t="s">
        <v>1861</v>
      </c>
      <c r="E736" s="201">
        <v>45</v>
      </c>
      <c r="F736" s="201">
        <v>10</v>
      </c>
      <c r="G736" s="132">
        <v>0.22222222222222221</v>
      </c>
      <c r="H736" s="201">
        <v>84</v>
      </c>
      <c r="I736" s="201">
        <v>25</v>
      </c>
      <c r="J736" s="132">
        <v>0.29761904761904762</v>
      </c>
      <c r="K736" s="201">
        <v>64</v>
      </c>
      <c r="L736" s="201">
        <v>17</v>
      </c>
      <c r="M736" s="132">
        <v>0.265625</v>
      </c>
      <c r="N736" s="201">
        <v>52</v>
      </c>
      <c r="O736" s="201">
        <v>4</v>
      </c>
      <c r="P736" s="132">
        <v>7.6923076923076927E-2</v>
      </c>
      <c r="Q736" s="201">
        <v>70</v>
      </c>
      <c r="R736" s="201">
        <v>9</v>
      </c>
      <c r="S736" s="132">
        <v>0.12857142857142856</v>
      </c>
      <c r="T736" s="201">
        <v>78</v>
      </c>
      <c r="U736" s="201">
        <v>11</v>
      </c>
      <c r="V736" s="132">
        <v>0.14102564102564102</v>
      </c>
      <c r="W736">
        <v>67</v>
      </c>
      <c r="X736">
        <v>7</v>
      </c>
      <c r="Y736">
        <v>0.1044776119402985</v>
      </c>
    </row>
    <row r="737" spans="1:25" x14ac:dyDescent="0.25">
      <c r="A737" s="38">
        <f>+COUNTIF($B$1:B737,ESTADISTICAS!B$9)</f>
        <v>25</v>
      </c>
      <c r="B737">
        <v>52</v>
      </c>
      <c r="C737" s="130">
        <v>52258</v>
      </c>
      <c r="D737" t="s">
        <v>1862</v>
      </c>
      <c r="E737" s="201">
        <v>161</v>
      </c>
      <c r="F737" s="201">
        <v>34</v>
      </c>
      <c r="G737" s="132">
        <v>0.21118012422360249</v>
      </c>
      <c r="H737" s="201">
        <v>175</v>
      </c>
      <c r="I737" s="201">
        <v>44</v>
      </c>
      <c r="J737" s="132">
        <v>0.25142857142857145</v>
      </c>
      <c r="K737" s="201">
        <v>159</v>
      </c>
      <c r="L737" s="201">
        <v>45</v>
      </c>
      <c r="M737" s="132">
        <v>0.28301886792452829</v>
      </c>
      <c r="N737" s="201">
        <v>191</v>
      </c>
      <c r="O737" s="201">
        <v>46</v>
      </c>
      <c r="P737" s="132">
        <v>0.24083769633507854</v>
      </c>
      <c r="Q737" s="201">
        <v>174</v>
      </c>
      <c r="R737" s="201">
        <v>53</v>
      </c>
      <c r="S737" s="132">
        <v>0.3045977011494253</v>
      </c>
      <c r="T737" s="201">
        <v>165</v>
      </c>
      <c r="U737" s="201">
        <v>42</v>
      </c>
      <c r="V737" s="132">
        <v>0.25454545454545452</v>
      </c>
      <c r="W737">
        <v>167</v>
      </c>
      <c r="X737">
        <v>35</v>
      </c>
      <c r="Y737">
        <v>0.20958083832335328</v>
      </c>
    </row>
    <row r="738" spans="1:25" x14ac:dyDescent="0.25">
      <c r="A738" s="38">
        <f>+COUNTIF($B$1:B738,ESTADISTICAS!B$9)</f>
        <v>25</v>
      </c>
      <c r="B738">
        <v>52</v>
      </c>
      <c r="C738" s="130">
        <v>52260</v>
      </c>
      <c r="D738" t="s">
        <v>2471</v>
      </c>
      <c r="E738" s="201">
        <v>141</v>
      </c>
      <c r="F738" s="201">
        <v>30</v>
      </c>
      <c r="G738" s="132">
        <v>0.21276595744680851</v>
      </c>
      <c r="H738" s="201">
        <v>184</v>
      </c>
      <c r="I738" s="201">
        <v>47</v>
      </c>
      <c r="J738" s="132">
        <v>0.25543478260869568</v>
      </c>
      <c r="K738" s="201">
        <v>168</v>
      </c>
      <c r="L738" s="201">
        <v>37</v>
      </c>
      <c r="M738" s="132">
        <v>0.22023809523809523</v>
      </c>
      <c r="N738" s="201">
        <v>157</v>
      </c>
      <c r="O738" s="201">
        <v>31</v>
      </c>
      <c r="P738" s="132">
        <v>0.19745222929936307</v>
      </c>
      <c r="Q738" s="201">
        <v>202</v>
      </c>
      <c r="R738" s="201">
        <v>41</v>
      </c>
      <c r="S738" s="132">
        <v>0.20297029702970298</v>
      </c>
      <c r="T738" s="201">
        <v>147</v>
      </c>
      <c r="U738" s="201">
        <v>28</v>
      </c>
      <c r="V738" s="132">
        <v>0.19047619047619047</v>
      </c>
      <c r="W738">
        <v>151</v>
      </c>
      <c r="X738">
        <v>28</v>
      </c>
      <c r="Y738">
        <v>0.18543046357615894</v>
      </c>
    </row>
    <row r="739" spans="1:25" x14ac:dyDescent="0.25">
      <c r="A739" s="38">
        <f>+COUNTIF($B$1:B739,ESTADISTICAS!B$9)</f>
        <v>25</v>
      </c>
      <c r="B739">
        <v>52</v>
      </c>
      <c r="C739" s="130">
        <v>52287</v>
      </c>
      <c r="D739" t="s">
        <v>1863</v>
      </c>
      <c r="E739" s="201">
        <v>78</v>
      </c>
      <c r="F739" s="201">
        <v>9</v>
      </c>
      <c r="G739" s="132">
        <v>0.11538461538461539</v>
      </c>
      <c r="H739" s="201">
        <v>78</v>
      </c>
      <c r="I739" s="201">
        <v>19</v>
      </c>
      <c r="J739" s="132">
        <v>0.24358974358974358</v>
      </c>
      <c r="K739" s="201">
        <v>83</v>
      </c>
      <c r="L739" s="201">
        <v>24</v>
      </c>
      <c r="M739" s="132">
        <v>0.28915662650602408</v>
      </c>
      <c r="N739" s="201">
        <v>75</v>
      </c>
      <c r="O739" s="201">
        <v>10</v>
      </c>
      <c r="P739" s="132">
        <v>0.13333333333333333</v>
      </c>
      <c r="Q739" s="201">
        <v>86</v>
      </c>
      <c r="R739" s="201">
        <v>19</v>
      </c>
      <c r="S739" s="132">
        <v>0.22093023255813954</v>
      </c>
      <c r="T739" s="201">
        <v>73</v>
      </c>
      <c r="U739" s="201">
        <v>9</v>
      </c>
      <c r="V739" s="132">
        <v>0.12328767123287671</v>
      </c>
      <c r="W739">
        <v>85</v>
      </c>
      <c r="X739">
        <v>16</v>
      </c>
      <c r="Y739">
        <v>0.18823529411764706</v>
      </c>
    </row>
    <row r="740" spans="1:25" x14ac:dyDescent="0.25">
      <c r="A740" s="38">
        <f>+COUNTIF($B$1:B740,ESTADISTICAS!B$9)</f>
        <v>25</v>
      </c>
      <c r="B740">
        <v>52</v>
      </c>
      <c r="C740" s="130">
        <v>52317</v>
      </c>
      <c r="D740" t="s">
        <v>1864</v>
      </c>
      <c r="E740" s="201">
        <v>216</v>
      </c>
      <c r="F740" s="201">
        <v>43</v>
      </c>
      <c r="G740" s="132">
        <v>0.19907407407407407</v>
      </c>
      <c r="H740" s="201">
        <v>182</v>
      </c>
      <c r="I740" s="201">
        <v>33</v>
      </c>
      <c r="J740" s="132">
        <v>0.18131868131868131</v>
      </c>
      <c r="K740" s="201">
        <v>216</v>
      </c>
      <c r="L740" s="201">
        <v>68</v>
      </c>
      <c r="M740" s="132">
        <v>0.31481481481481483</v>
      </c>
      <c r="N740" s="201">
        <v>172</v>
      </c>
      <c r="O740" s="201">
        <v>38</v>
      </c>
      <c r="P740" s="132">
        <v>0.22093023255813954</v>
      </c>
      <c r="Q740" s="201">
        <v>194</v>
      </c>
      <c r="R740" s="201">
        <v>50</v>
      </c>
      <c r="S740" s="132">
        <v>0.25773195876288657</v>
      </c>
      <c r="T740" s="201">
        <v>198</v>
      </c>
      <c r="U740" s="201">
        <v>53</v>
      </c>
      <c r="V740" s="132">
        <v>0.26767676767676768</v>
      </c>
      <c r="W740">
        <v>193</v>
      </c>
      <c r="X740">
        <v>41</v>
      </c>
      <c r="Y740">
        <v>0.21243523316062177</v>
      </c>
    </row>
    <row r="741" spans="1:25" x14ac:dyDescent="0.25">
      <c r="A741" s="38">
        <f>+COUNTIF($B$1:B741,ESTADISTICAS!B$9)</f>
        <v>25</v>
      </c>
      <c r="B741">
        <v>52</v>
      </c>
      <c r="C741" s="130">
        <v>52320</v>
      </c>
      <c r="D741" t="s">
        <v>1865</v>
      </c>
      <c r="E741" s="201">
        <v>157</v>
      </c>
      <c r="F741" s="201">
        <v>34</v>
      </c>
      <c r="G741" s="132">
        <v>0.21656050955414013</v>
      </c>
      <c r="H741" s="201">
        <v>123</v>
      </c>
      <c r="I741" s="201">
        <v>30</v>
      </c>
      <c r="J741" s="132">
        <v>0.24390243902439024</v>
      </c>
      <c r="K741" s="201">
        <v>128</v>
      </c>
      <c r="L741" s="201">
        <v>21</v>
      </c>
      <c r="M741" s="132">
        <v>0.1640625</v>
      </c>
      <c r="N741" s="201">
        <v>144</v>
      </c>
      <c r="O741" s="201">
        <v>28</v>
      </c>
      <c r="P741" s="132">
        <v>0.19444444444444445</v>
      </c>
      <c r="Q741" s="201">
        <v>137</v>
      </c>
      <c r="R741" s="201">
        <v>33</v>
      </c>
      <c r="S741" s="132">
        <v>0.24087591240875914</v>
      </c>
      <c r="T741" s="201">
        <v>119</v>
      </c>
      <c r="U741" s="201">
        <v>32</v>
      </c>
      <c r="V741" s="132">
        <v>0.26890756302521007</v>
      </c>
      <c r="W741">
        <v>119</v>
      </c>
      <c r="X741">
        <v>22</v>
      </c>
      <c r="Y741">
        <v>0.18487394957983194</v>
      </c>
    </row>
    <row r="742" spans="1:25" x14ac:dyDescent="0.25">
      <c r="A742" s="38">
        <f>+COUNTIF($B$1:B742,ESTADISTICAS!B$9)</f>
        <v>25</v>
      </c>
      <c r="B742">
        <v>52</v>
      </c>
      <c r="C742" s="130">
        <v>52323</v>
      </c>
      <c r="D742" t="s">
        <v>1866</v>
      </c>
      <c r="E742" s="201">
        <v>93</v>
      </c>
      <c r="F742" s="201">
        <v>26</v>
      </c>
      <c r="G742" s="132">
        <v>0.27956989247311825</v>
      </c>
      <c r="H742" s="201">
        <v>95</v>
      </c>
      <c r="I742" s="201">
        <v>31</v>
      </c>
      <c r="J742" s="132">
        <v>0.32631578947368423</v>
      </c>
      <c r="K742" s="201">
        <v>79</v>
      </c>
      <c r="L742" s="201">
        <v>34</v>
      </c>
      <c r="M742" s="132">
        <v>0.43037974683544306</v>
      </c>
      <c r="N742" s="201">
        <v>85</v>
      </c>
      <c r="O742" s="201">
        <v>35</v>
      </c>
      <c r="P742" s="132">
        <v>0.41176470588235292</v>
      </c>
      <c r="Q742" s="201">
        <v>68</v>
      </c>
      <c r="R742" s="201">
        <v>25</v>
      </c>
      <c r="S742" s="132">
        <v>0.36764705882352944</v>
      </c>
      <c r="T742" s="201">
        <v>77</v>
      </c>
      <c r="U742" s="201">
        <v>22</v>
      </c>
      <c r="V742" s="132">
        <v>0.2857142857142857</v>
      </c>
      <c r="W742">
        <v>84</v>
      </c>
      <c r="X742">
        <v>27</v>
      </c>
      <c r="Y742">
        <v>0.32142857142857145</v>
      </c>
    </row>
    <row r="743" spans="1:25" x14ac:dyDescent="0.25">
      <c r="A743" s="38">
        <f>+COUNTIF($B$1:B743,ESTADISTICAS!B$9)</f>
        <v>25</v>
      </c>
      <c r="B743">
        <v>52</v>
      </c>
      <c r="C743" s="130">
        <v>52352</v>
      </c>
      <c r="D743" t="s">
        <v>1867</v>
      </c>
      <c r="E743" s="201">
        <v>111</v>
      </c>
      <c r="F743" s="201">
        <v>18</v>
      </c>
      <c r="G743" s="132">
        <v>0.16216216216216217</v>
      </c>
      <c r="H743" s="201">
        <v>107</v>
      </c>
      <c r="I743" s="201">
        <v>31</v>
      </c>
      <c r="J743" s="132">
        <v>0.28971962616822428</v>
      </c>
      <c r="K743" s="201">
        <v>87</v>
      </c>
      <c r="L743" s="201">
        <v>21</v>
      </c>
      <c r="M743" s="132">
        <v>0.2413793103448276</v>
      </c>
      <c r="N743" s="201">
        <v>93</v>
      </c>
      <c r="O743" s="201">
        <v>25</v>
      </c>
      <c r="P743" s="132">
        <v>0.26881720430107525</v>
      </c>
      <c r="Q743" s="201">
        <v>91</v>
      </c>
      <c r="R743" s="201">
        <v>27</v>
      </c>
      <c r="S743" s="132">
        <v>0.2967032967032967</v>
      </c>
      <c r="T743" s="201">
        <v>111</v>
      </c>
      <c r="U743" s="201">
        <v>32</v>
      </c>
      <c r="V743" s="132">
        <v>0.28828828828828829</v>
      </c>
      <c r="W743">
        <v>78</v>
      </c>
      <c r="X743">
        <v>22</v>
      </c>
      <c r="Y743">
        <v>0.28205128205128205</v>
      </c>
    </row>
    <row r="744" spans="1:25" x14ac:dyDescent="0.25">
      <c r="A744" s="38">
        <f>+COUNTIF($B$1:B744,ESTADISTICAS!B$9)</f>
        <v>25</v>
      </c>
      <c r="B744">
        <v>52</v>
      </c>
      <c r="C744" s="130">
        <v>52354</v>
      </c>
      <c r="D744" t="s">
        <v>1868</v>
      </c>
      <c r="E744" s="201">
        <v>106</v>
      </c>
      <c r="F744" s="201">
        <v>11</v>
      </c>
      <c r="G744" s="132">
        <v>0.10377358490566038</v>
      </c>
      <c r="H744" s="201">
        <v>101</v>
      </c>
      <c r="I744" s="201">
        <v>11</v>
      </c>
      <c r="J744" s="132">
        <v>0.10891089108910891</v>
      </c>
      <c r="K744" s="201">
        <v>104</v>
      </c>
      <c r="L744" s="201">
        <v>17</v>
      </c>
      <c r="M744" s="132">
        <v>0.16346153846153846</v>
      </c>
      <c r="N744" s="201">
        <v>95</v>
      </c>
      <c r="O744" s="201">
        <v>19</v>
      </c>
      <c r="P744" s="132">
        <v>0.2</v>
      </c>
      <c r="Q744" s="201">
        <v>102</v>
      </c>
      <c r="R744" s="201">
        <v>23</v>
      </c>
      <c r="S744" s="132">
        <v>0.22549019607843138</v>
      </c>
      <c r="T744" s="201">
        <v>81</v>
      </c>
      <c r="U744" s="201">
        <v>19</v>
      </c>
      <c r="V744" s="132">
        <v>0.23456790123456789</v>
      </c>
      <c r="W744">
        <v>86</v>
      </c>
      <c r="X744">
        <v>15</v>
      </c>
      <c r="Y744">
        <v>0.1744186046511628</v>
      </c>
    </row>
    <row r="745" spans="1:25" x14ac:dyDescent="0.25">
      <c r="A745" s="38">
        <f>+COUNTIF($B$1:B745,ESTADISTICAS!B$9)</f>
        <v>25</v>
      </c>
      <c r="B745">
        <v>52</v>
      </c>
      <c r="C745" s="130">
        <v>52356</v>
      </c>
      <c r="D745" t="s">
        <v>1869</v>
      </c>
      <c r="E745" s="201">
        <v>1194</v>
      </c>
      <c r="F745" s="201">
        <v>355</v>
      </c>
      <c r="G745" s="132">
        <v>0.29731993299832493</v>
      </c>
      <c r="H745" s="201">
        <v>1382</v>
      </c>
      <c r="I745" s="201">
        <v>367</v>
      </c>
      <c r="J745" s="132">
        <v>0.2655571635311143</v>
      </c>
      <c r="K745" s="201">
        <v>1260</v>
      </c>
      <c r="L745" s="201">
        <v>374</v>
      </c>
      <c r="M745" s="132">
        <v>0.29682539682539683</v>
      </c>
      <c r="N745" s="201">
        <v>1248</v>
      </c>
      <c r="O745" s="201">
        <v>399</v>
      </c>
      <c r="P745" s="132">
        <v>0.31971153846153844</v>
      </c>
      <c r="Q745" s="201">
        <v>1207</v>
      </c>
      <c r="R745" s="201">
        <v>404</v>
      </c>
      <c r="S745" s="132">
        <v>0.3347141673570837</v>
      </c>
      <c r="T745" s="201">
        <v>1248</v>
      </c>
      <c r="U745" s="201">
        <v>317</v>
      </c>
      <c r="V745" s="132">
        <v>0.25400641025641024</v>
      </c>
      <c r="W745">
        <v>1175</v>
      </c>
      <c r="X745">
        <v>363</v>
      </c>
      <c r="Y745">
        <v>0.30893617021276598</v>
      </c>
    </row>
    <row r="746" spans="1:25" x14ac:dyDescent="0.25">
      <c r="A746" s="38">
        <f>+COUNTIF($B$1:B746,ESTADISTICAS!B$9)</f>
        <v>25</v>
      </c>
      <c r="B746">
        <v>52</v>
      </c>
      <c r="C746" s="130">
        <v>52378</v>
      </c>
      <c r="D746" t="s">
        <v>1870</v>
      </c>
      <c r="E746" s="201">
        <v>254</v>
      </c>
      <c r="F746" s="201">
        <v>63</v>
      </c>
      <c r="G746" s="132">
        <v>0.24803149606299213</v>
      </c>
      <c r="H746" s="201">
        <v>255</v>
      </c>
      <c r="I746" s="201">
        <v>67</v>
      </c>
      <c r="J746" s="132">
        <v>0.2627450980392157</v>
      </c>
      <c r="K746" s="201">
        <v>202</v>
      </c>
      <c r="L746" s="201">
        <v>57</v>
      </c>
      <c r="M746" s="132">
        <v>0.28217821782178215</v>
      </c>
      <c r="N746" s="201">
        <v>212</v>
      </c>
      <c r="O746" s="201">
        <v>71</v>
      </c>
      <c r="P746" s="132">
        <v>0.33490566037735847</v>
      </c>
      <c r="Q746" s="201">
        <v>209</v>
      </c>
      <c r="R746" s="201">
        <v>44</v>
      </c>
      <c r="S746" s="132">
        <v>0.21052631578947367</v>
      </c>
      <c r="T746" s="201">
        <v>208</v>
      </c>
      <c r="U746" s="201">
        <v>47</v>
      </c>
      <c r="V746" s="132">
        <v>0.22596153846153846</v>
      </c>
      <c r="W746">
        <v>223</v>
      </c>
      <c r="X746">
        <v>59</v>
      </c>
      <c r="Y746">
        <v>0.26457399103139012</v>
      </c>
    </row>
    <row r="747" spans="1:25" x14ac:dyDescent="0.25">
      <c r="A747" s="38">
        <f>+COUNTIF($B$1:B747,ESTADISTICAS!B$9)</f>
        <v>25</v>
      </c>
      <c r="B747">
        <v>52</v>
      </c>
      <c r="C747" s="130">
        <v>52381</v>
      </c>
      <c r="D747" t="s">
        <v>1871</v>
      </c>
      <c r="E747" s="201">
        <v>93</v>
      </c>
      <c r="F747" s="201">
        <v>11</v>
      </c>
      <c r="G747" s="132">
        <v>0.11827956989247312</v>
      </c>
      <c r="H747" s="201">
        <v>108</v>
      </c>
      <c r="I747" s="201">
        <v>22</v>
      </c>
      <c r="J747" s="132">
        <v>0.20370370370370369</v>
      </c>
      <c r="K747" s="201">
        <v>92</v>
      </c>
      <c r="L747" s="201">
        <v>21</v>
      </c>
      <c r="M747" s="132">
        <v>0.22826086956521738</v>
      </c>
      <c r="N747" s="201">
        <v>108</v>
      </c>
      <c r="O747" s="201">
        <v>28</v>
      </c>
      <c r="P747" s="132">
        <v>0.25925925925925924</v>
      </c>
      <c r="Q747" s="201">
        <v>81</v>
      </c>
      <c r="R747" s="201">
        <v>21</v>
      </c>
      <c r="S747" s="132">
        <v>0.25925925925925924</v>
      </c>
      <c r="T747" s="201">
        <v>94</v>
      </c>
      <c r="U747" s="201">
        <v>14</v>
      </c>
      <c r="V747" s="132">
        <v>0.14893617021276595</v>
      </c>
      <c r="W747">
        <v>78</v>
      </c>
      <c r="X747">
        <v>22</v>
      </c>
      <c r="Y747">
        <v>0.28205128205128205</v>
      </c>
    </row>
    <row r="748" spans="1:25" x14ac:dyDescent="0.25">
      <c r="A748" s="38">
        <f>+COUNTIF($B$1:B748,ESTADISTICAS!B$9)</f>
        <v>25</v>
      </c>
      <c r="B748">
        <v>52</v>
      </c>
      <c r="C748" s="130">
        <v>52385</v>
      </c>
      <c r="D748" t="s">
        <v>1872</v>
      </c>
      <c r="E748" s="201">
        <v>35</v>
      </c>
      <c r="F748" s="201">
        <v>7</v>
      </c>
      <c r="G748" s="132">
        <v>0.2</v>
      </c>
      <c r="H748" s="201">
        <v>57</v>
      </c>
      <c r="I748" s="201">
        <v>9</v>
      </c>
      <c r="J748" s="132">
        <v>0.15789473684210525</v>
      </c>
      <c r="K748" s="201">
        <v>46</v>
      </c>
      <c r="L748" s="201">
        <v>14</v>
      </c>
      <c r="M748" s="132">
        <v>0.30434782608695654</v>
      </c>
      <c r="N748" s="201">
        <v>58</v>
      </c>
      <c r="O748" s="201">
        <v>8</v>
      </c>
      <c r="P748" s="132">
        <v>0.13793103448275862</v>
      </c>
      <c r="Q748" s="201">
        <v>61</v>
      </c>
      <c r="R748" s="201">
        <v>13</v>
      </c>
      <c r="S748" s="132">
        <v>0.21311475409836064</v>
      </c>
      <c r="T748" s="201">
        <v>49</v>
      </c>
      <c r="U748" s="201">
        <v>10</v>
      </c>
      <c r="V748" s="132">
        <v>0.20408163265306123</v>
      </c>
      <c r="W748">
        <v>63</v>
      </c>
      <c r="X748">
        <v>7</v>
      </c>
      <c r="Y748">
        <v>0.1111111111111111</v>
      </c>
    </row>
    <row r="749" spans="1:25" x14ac:dyDescent="0.25">
      <c r="A749" s="38">
        <f>+COUNTIF($B$1:B749,ESTADISTICAS!B$9)</f>
        <v>25</v>
      </c>
      <c r="B749">
        <v>52</v>
      </c>
      <c r="C749" s="130">
        <v>52390</v>
      </c>
      <c r="D749" t="s">
        <v>1873</v>
      </c>
      <c r="E749" s="201">
        <v>71</v>
      </c>
      <c r="F749" s="201">
        <v>2</v>
      </c>
      <c r="G749" s="132">
        <v>2.8169014084507043E-2</v>
      </c>
      <c r="H749" s="201">
        <v>57</v>
      </c>
      <c r="I749" s="201">
        <v>11</v>
      </c>
      <c r="J749" s="132">
        <v>0.19298245614035087</v>
      </c>
      <c r="K749" s="201">
        <v>67</v>
      </c>
      <c r="L749" s="201">
        <v>14</v>
      </c>
      <c r="M749" s="132">
        <v>0.20895522388059701</v>
      </c>
      <c r="N749" s="201">
        <v>71</v>
      </c>
      <c r="O749" s="201">
        <v>10</v>
      </c>
      <c r="P749" s="132">
        <v>0.14084507042253522</v>
      </c>
      <c r="Q749" s="201">
        <v>96</v>
      </c>
      <c r="R749" s="201">
        <v>18</v>
      </c>
      <c r="S749" s="132">
        <v>0.1875</v>
      </c>
      <c r="T749" s="201">
        <v>86</v>
      </c>
      <c r="U749" s="201">
        <v>15</v>
      </c>
      <c r="V749" s="132">
        <v>0.1744186046511628</v>
      </c>
      <c r="W749">
        <v>86</v>
      </c>
      <c r="X749">
        <v>13</v>
      </c>
      <c r="Y749">
        <v>0.15116279069767441</v>
      </c>
    </row>
    <row r="750" spans="1:25" x14ac:dyDescent="0.25">
      <c r="A750" s="38">
        <f>+COUNTIF($B$1:B750,ESTADISTICAS!B$9)</f>
        <v>25</v>
      </c>
      <c r="B750">
        <v>52</v>
      </c>
      <c r="C750" s="130">
        <v>52399</v>
      </c>
      <c r="D750" t="s">
        <v>1293</v>
      </c>
      <c r="E750" s="201">
        <v>374</v>
      </c>
      <c r="F750" s="201">
        <v>52</v>
      </c>
      <c r="G750" s="132">
        <v>0.13903743315508021</v>
      </c>
      <c r="H750" s="201">
        <v>325</v>
      </c>
      <c r="I750" s="201">
        <v>74</v>
      </c>
      <c r="J750" s="132">
        <v>0.22769230769230769</v>
      </c>
      <c r="K750" s="201">
        <v>328</v>
      </c>
      <c r="L750" s="201">
        <v>74</v>
      </c>
      <c r="M750" s="132">
        <v>0.22560975609756098</v>
      </c>
      <c r="N750" s="201">
        <v>338</v>
      </c>
      <c r="O750" s="201">
        <v>77</v>
      </c>
      <c r="P750" s="132">
        <v>0.22781065088757396</v>
      </c>
      <c r="Q750" s="201">
        <v>318</v>
      </c>
      <c r="R750" s="201">
        <v>56</v>
      </c>
      <c r="S750" s="132">
        <v>0.1761006289308176</v>
      </c>
      <c r="T750" s="201">
        <v>304</v>
      </c>
      <c r="U750" s="201">
        <v>52</v>
      </c>
      <c r="V750" s="132">
        <v>0.17105263157894737</v>
      </c>
      <c r="W750">
        <v>341</v>
      </c>
      <c r="X750">
        <v>72</v>
      </c>
      <c r="Y750">
        <v>0.21114369501466276</v>
      </c>
    </row>
    <row r="751" spans="1:25" x14ac:dyDescent="0.25">
      <c r="A751" s="38">
        <f>+COUNTIF($B$1:B751,ESTADISTICAS!B$9)</f>
        <v>25</v>
      </c>
      <c r="B751">
        <v>52</v>
      </c>
      <c r="C751" s="130">
        <v>52405</v>
      </c>
      <c r="D751" t="s">
        <v>1874</v>
      </c>
      <c r="E751" s="201">
        <v>91</v>
      </c>
      <c r="F751" s="201">
        <v>12</v>
      </c>
      <c r="G751" s="132">
        <v>0.13186813186813187</v>
      </c>
      <c r="H751" s="201">
        <v>101</v>
      </c>
      <c r="I751" s="201">
        <v>11</v>
      </c>
      <c r="J751" s="132">
        <v>0.10891089108910891</v>
      </c>
      <c r="K751" s="201">
        <v>84</v>
      </c>
      <c r="L751" s="201">
        <v>10</v>
      </c>
      <c r="M751" s="132">
        <v>0.11904761904761904</v>
      </c>
      <c r="N751" s="201">
        <v>89</v>
      </c>
      <c r="O751" s="201">
        <v>17</v>
      </c>
      <c r="P751" s="132">
        <v>0.19101123595505617</v>
      </c>
      <c r="Q751" s="201">
        <v>103</v>
      </c>
      <c r="R751" s="201">
        <v>22</v>
      </c>
      <c r="S751" s="132">
        <v>0.21359223300970873</v>
      </c>
      <c r="T751" s="201">
        <v>97</v>
      </c>
      <c r="U751" s="201">
        <v>10</v>
      </c>
      <c r="V751" s="132">
        <v>0.10309278350515463</v>
      </c>
      <c r="W751">
        <v>98</v>
      </c>
      <c r="X751">
        <v>11</v>
      </c>
      <c r="Y751">
        <v>0.11224489795918367</v>
      </c>
    </row>
    <row r="752" spans="1:25" x14ac:dyDescent="0.25">
      <c r="A752" s="38">
        <f>+COUNTIF($B$1:B752,ESTADISTICAS!B$9)</f>
        <v>25</v>
      </c>
      <c r="B752">
        <v>52</v>
      </c>
      <c r="C752" s="130">
        <v>52411</v>
      </c>
      <c r="D752" t="s">
        <v>1875</v>
      </c>
      <c r="E752" s="201">
        <v>92</v>
      </c>
      <c r="F752" s="201">
        <v>32</v>
      </c>
      <c r="G752" s="132">
        <v>0.34782608695652173</v>
      </c>
      <c r="H752" s="201">
        <v>89</v>
      </c>
      <c r="I752" s="201">
        <v>24</v>
      </c>
      <c r="J752" s="132">
        <v>0.2696629213483146</v>
      </c>
      <c r="K752" s="201">
        <v>70</v>
      </c>
      <c r="L752" s="201">
        <v>27</v>
      </c>
      <c r="M752" s="132">
        <v>0.38571428571428573</v>
      </c>
      <c r="N752" s="201">
        <v>82</v>
      </c>
      <c r="O752" s="201">
        <v>18</v>
      </c>
      <c r="P752" s="132">
        <v>0.21951219512195122</v>
      </c>
      <c r="Q752" s="201">
        <v>82</v>
      </c>
      <c r="R752" s="201">
        <v>26</v>
      </c>
      <c r="S752" s="132">
        <v>0.31707317073170732</v>
      </c>
      <c r="T752" s="201">
        <v>102</v>
      </c>
      <c r="U752" s="201">
        <v>24</v>
      </c>
      <c r="V752" s="132">
        <v>0.23529411764705882</v>
      </c>
      <c r="W752">
        <v>97</v>
      </c>
      <c r="X752">
        <v>26</v>
      </c>
      <c r="Y752">
        <v>0.26804123711340205</v>
      </c>
    </row>
    <row r="753" spans="1:25" x14ac:dyDescent="0.25">
      <c r="A753" s="38">
        <f>+COUNTIF($B$1:B753,ESTADISTICAS!B$9)</f>
        <v>25</v>
      </c>
      <c r="B753">
        <v>52</v>
      </c>
      <c r="C753" s="130">
        <v>52418</v>
      </c>
      <c r="D753" t="s">
        <v>2472</v>
      </c>
      <c r="E753" s="201">
        <v>97</v>
      </c>
      <c r="F753" s="201">
        <v>22</v>
      </c>
      <c r="G753" s="132">
        <v>0.22680412371134021</v>
      </c>
      <c r="H753" s="201">
        <v>84</v>
      </c>
      <c r="I753" s="201">
        <v>27</v>
      </c>
      <c r="J753" s="132">
        <v>0.32142857142857145</v>
      </c>
      <c r="K753" s="201">
        <v>120</v>
      </c>
      <c r="L753" s="201">
        <v>45</v>
      </c>
      <c r="M753" s="132">
        <v>0.375</v>
      </c>
      <c r="N753" s="201">
        <v>105</v>
      </c>
      <c r="O753" s="201">
        <v>33</v>
      </c>
      <c r="P753" s="132">
        <v>0.31428571428571428</v>
      </c>
      <c r="Q753" s="201">
        <v>148</v>
      </c>
      <c r="R753" s="201">
        <v>23</v>
      </c>
      <c r="S753" s="132">
        <v>0.1554054054054054</v>
      </c>
      <c r="T753" s="201">
        <v>97</v>
      </c>
      <c r="U753" s="201">
        <v>12</v>
      </c>
      <c r="V753" s="132">
        <v>0.12371134020618557</v>
      </c>
      <c r="W753">
        <v>89</v>
      </c>
      <c r="X753">
        <v>16</v>
      </c>
      <c r="Y753">
        <v>0.1797752808988764</v>
      </c>
    </row>
    <row r="754" spans="1:25" x14ac:dyDescent="0.25">
      <c r="A754" s="38">
        <f>+COUNTIF($B$1:B754,ESTADISTICAS!B$9)</f>
        <v>25</v>
      </c>
      <c r="B754">
        <v>52</v>
      </c>
      <c r="C754" s="130">
        <v>52427</v>
      </c>
      <c r="D754" t="s">
        <v>1876</v>
      </c>
      <c r="E754" s="201">
        <v>65</v>
      </c>
      <c r="F754" s="201">
        <v>4</v>
      </c>
      <c r="G754" s="132">
        <v>6.1538461538461542E-2</v>
      </c>
      <c r="H754" s="201">
        <v>82</v>
      </c>
      <c r="I754" s="201">
        <v>6</v>
      </c>
      <c r="J754" s="132">
        <v>7.3170731707317069E-2</v>
      </c>
      <c r="K754" s="201">
        <v>57</v>
      </c>
      <c r="L754" s="201">
        <v>3</v>
      </c>
      <c r="M754" s="132">
        <v>5.2631578947368418E-2</v>
      </c>
      <c r="N754" s="201">
        <v>96</v>
      </c>
      <c r="O754" s="201">
        <v>3</v>
      </c>
      <c r="P754" s="132">
        <v>3.125E-2</v>
      </c>
      <c r="Q754" s="201">
        <v>60</v>
      </c>
      <c r="R754" s="201">
        <v>9</v>
      </c>
      <c r="S754" s="132">
        <v>0.15</v>
      </c>
      <c r="T754" s="201">
        <v>95</v>
      </c>
      <c r="U754" s="201">
        <v>15</v>
      </c>
      <c r="V754" s="132">
        <v>0.15789473684210525</v>
      </c>
      <c r="W754">
        <v>91</v>
      </c>
      <c r="X754">
        <v>22</v>
      </c>
      <c r="Y754">
        <v>0.24175824175824176</v>
      </c>
    </row>
    <row r="755" spans="1:25" x14ac:dyDescent="0.25">
      <c r="A755" s="38">
        <f>+COUNTIF($B$1:B755,ESTADISTICAS!B$9)</f>
        <v>25</v>
      </c>
      <c r="B755">
        <v>52</v>
      </c>
      <c r="C755" s="130">
        <v>52435</v>
      </c>
      <c r="D755" t="s">
        <v>1877</v>
      </c>
      <c r="E755" s="201">
        <v>82</v>
      </c>
      <c r="F755" s="201">
        <v>11</v>
      </c>
      <c r="G755" s="132">
        <v>0.13414634146341464</v>
      </c>
      <c r="H755" s="201">
        <v>103</v>
      </c>
      <c r="I755" s="201">
        <v>21</v>
      </c>
      <c r="J755" s="132">
        <v>0.20388349514563106</v>
      </c>
      <c r="K755" s="201">
        <v>82</v>
      </c>
      <c r="L755" s="201">
        <v>10</v>
      </c>
      <c r="M755" s="132">
        <v>0.12195121951219512</v>
      </c>
      <c r="N755" s="201">
        <v>89</v>
      </c>
      <c r="O755" s="201">
        <v>18</v>
      </c>
      <c r="P755" s="132">
        <v>0.20224719101123595</v>
      </c>
      <c r="Q755" s="201">
        <v>91</v>
      </c>
      <c r="R755" s="201">
        <v>22</v>
      </c>
      <c r="S755" s="132">
        <v>0.24175824175824176</v>
      </c>
      <c r="T755" s="201">
        <v>95</v>
      </c>
      <c r="U755" s="201">
        <v>19</v>
      </c>
      <c r="V755" s="132">
        <v>0.2</v>
      </c>
      <c r="W755">
        <v>87</v>
      </c>
      <c r="X755">
        <v>13</v>
      </c>
      <c r="Y755">
        <v>0.14942528735632185</v>
      </c>
    </row>
    <row r="756" spans="1:25" x14ac:dyDescent="0.25">
      <c r="A756" s="38">
        <f>+COUNTIF($B$1:B756,ESTADISTICAS!B$9)</f>
        <v>25</v>
      </c>
      <c r="B756">
        <v>52</v>
      </c>
      <c r="C756" s="130">
        <v>52473</v>
      </c>
      <c r="D756" t="s">
        <v>1696</v>
      </c>
      <c r="E756" s="201">
        <v>91</v>
      </c>
      <c r="F756" s="201">
        <v>10</v>
      </c>
      <c r="G756" s="132">
        <v>0.10989010989010989</v>
      </c>
      <c r="H756" s="201">
        <v>83</v>
      </c>
      <c r="I756" s="201">
        <v>13</v>
      </c>
      <c r="J756" s="132">
        <v>0.15662650602409639</v>
      </c>
      <c r="K756" s="201">
        <v>109</v>
      </c>
      <c r="L756" s="201">
        <v>29</v>
      </c>
      <c r="M756" s="132">
        <v>0.26605504587155965</v>
      </c>
      <c r="N756" s="201">
        <v>76</v>
      </c>
      <c r="O756" s="201">
        <v>15</v>
      </c>
      <c r="P756" s="132">
        <v>0.19736842105263158</v>
      </c>
      <c r="Q756" s="201">
        <v>59</v>
      </c>
      <c r="R756" s="201">
        <v>13</v>
      </c>
      <c r="S756" s="132">
        <v>0.22033898305084745</v>
      </c>
      <c r="T756" s="201">
        <v>52</v>
      </c>
      <c r="U756" s="201">
        <v>12</v>
      </c>
      <c r="V756" s="132">
        <v>0.23076923076923078</v>
      </c>
      <c r="W756">
        <v>47</v>
      </c>
      <c r="X756">
        <v>12</v>
      </c>
      <c r="Y756">
        <v>0.25531914893617019</v>
      </c>
    </row>
    <row r="757" spans="1:25" x14ac:dyDescent="0.25">
      <c r="A757" s="38">
        <f>+COUNTIF($B$1:B757,ESTADISTICAS!B$9)</f>
        <v>25</v>
      </c>
      <c r="B757">
        <v>52</v>
      </c>
      <c r="C757" s="130">
        <v>52480</v>
      </c>
      <c r="D757" t="s">
        <v>1300</v>
      </c>
      <c r="E757" s="201">
        <v>60</v>
      </c>
      <c r="F757" s="201">
        <v>14</v>
      </c>
      <c r="G757" s="132">
        <v>0.23333333333333334</v>
      </c>
      <c r="H757" s="201">
        <v>37</v>
      </c>
      <c r="I757" s="201">
        <v>10</v>
      </c>
      <c r="J757" s="132">
        <v>0.27027027027027029</v>
      </c>
      <c r="K757" s="201">
        <v>56</v>
      </c>
      <c r="L757" s="201">
        <v>11</v>
      </c>
      <c r="M757" s="132">
        <v>0.19642857142857142</v>
      </c>
      <c r="N757" s="201">
        <v>44</v>
      </c>
      <c r="O757" s="201">
        <v>11</v>
      </c>
      <c r="P757" s="132">
        <v>0.25</v>
      </c>
      <c r="Q757" s="201">
        <v>55</v>
      </c>
      <c r="R757" s="201">
        <v>16</v>
      </c>
      <c r="S757" s="132">
        <v>0.29090909090909089</v>
      </c>
      <c r="T757" s="201">
        <v>49</v>
      </c>
      <c r="U757" s="201">
        <v>8</v>
      </c>
      <c r="V757" s="132">
        <v>0.16326530612244897</v>
      </c>
      <c r="W757">
        <v>58</v>
      </c>
      <c r="X757">
        <v>10</v>
      </c>
      <c r="Y757">
        <v>0.17241379310344829</v>
      </c>
    </row>
    <row r="758" spans="1:25" x14ac:dyDescent="0.25">
      <c r="A758" s="38">
        <f>+COUNTIF($B$1:B758,ESTADISTICAS!B$9)</f>
        <v>25</v>
      </c>
      <c r="B758">
        <v>52</v>
      </c>
      <c r="C758" s="130">
        <v>52490</v>
      </c>
      <c r="D758" t="s">
        <v>2473</v>
      </c>
      <c r="E758" s="201">
        <v>199</v>
      </c>
      <c r="F758" s="201">
        <v>14</v>
      </c>
      <c r="G758" s="132">
        <v>7.0351758793969849E-2</v>
      </c>
      <c r="H758" s="201">
        <v>223</v>
      </c>
      <c r="I758" s="201">
        <v>21</v>
      </c>
      <c r="J758" s="132">
        <v>9.417040358744394E-2</v>
      </c>
      <c r="K758" s="201">
        <v>215</v>
      </c>
      <c r="L758" s="201">
        <v>24</v>
      </c>
      <c r="M758" s="132">
        <v>0.11162790697674418</v>
      </c>
      <c r="N758" s="201">
        <v>227</v>
      </c>
      <c r="O758" s="201">
        <v>18</v>
      </c>
      <c r="P758" s="132">
        <v>7.9295154185022032E-2</v>
      </c>
      <c r="Q758" s="201">
        <v>254</v>
      </c>
      <c r="R758" s="201">
        <v>26</v>
      </c>
      <c r="S758" s="132">
        <v>0.10236220472440945</v>
      </c>
      <c r="T758" s="201">
        <v>224</v>
      </c>
      <c r="U758" s="201">
        <v>25</v>
      </c>
      <c r="V758" s="132">
        <v>0.11160714285714286</v>
      </c>
      <c r="W758">
        <v>233</v>
      </c>
      <c r="X758">
        <v>48</v>
      </c>
      <c r="Y758">
        <v>0.20600858369098712</v>
      </c>
    </row>
    <row r="759" spans="1:25" x14ac:dyDescent="0.25">
      <c r="A759" s="38">
        <f>+COUNTIF($B$1:B759,ESTADISTICAS!B$9)</f>
        <v>25</v>
      </c>
      <c r="B759">
        <v>52</v>
      </c>
      <c r="C759" s="130">
        <v>52506</v>
      </c>
      <c r="D759" t="s">
        <v>1878</v>
      </c>
      <c r="E759" s="201">
        <v>88</v>
      </c>
      <c r="F759" s="201">
        <v>27</v>
      </c>
      <c r="G759" s="132">
        <v>0.30681818181818182</v>
      </c>
      <c r="H759" s="201">
        <v>56</v>
      </c>
      <c r="I759" s="201">
        <v>12</v>
      </c>
      <c r="J759" s="132">
        <v>0.21428571428571427</v>
      </c>
      <c r="K759" s="201">
        <v>73</v>
      </c>
      <c r="L759" s="201">
        <v>15</v>
      </c>
      <c r="M759" s="132">
        <v>0.20547945205479451</v>
      </c>
      <c r="N759" s="201">
        <v>82</v>
      </c>
      <c r="O759" s="201">
        <v>16</v>
      </c>
      <c r="P759" s="132">
        <v>0.1951219512195122</v>
      </c>
      <c r="Q759" s="201">
        <v>76</v>
      </c>
      <c r="R759" s="201">
        <v>23</v>
      </c>
      <c r="S759" s="132">
        <v>0.30263157894736842</v>
      </c>
      <c r="T759" s="201">
        <v>73</v>
      </c>
      <c r="U759" s="201">
        <v>17</v>
      </c>
      <c r="V759" s="132">
        <v>0.23287671232876711</v>
      </c>
      <c r="W759">
        <v>56</v>
      </c>
      <c r="X759">
        <v>12</v>
      </c>
      <c r="Y759">
        <v>0.21428571428571427</v>
      </c>
    </row>
    <row r="760" spans="1:25" x14ac:dyDescent="0.25">
      <c r="A760" s="38">
        <f>+COUNTIF($B$1:B760,ESTADISTICAS!B$9)</f>
        <v>25</v>
      </c>
      <c r="B760">
        <v>52</v>
      </c>
      <c r="C760" s="130">
        <v>52520</v>
      </c>
      <c r="D760" t="s">
        <v>1879</v>
      </c>
      <c r="E760" s="201">
        <v>67</v>
      </c>
      <c r="F760" s="201">
        <v>4</v>
      </c>
      <c r="G760" s="132">
        <v>5.9701492537313432E-2</v>
      </c>
      <c r="H760" s="201">
        <v>70</v>
      </c>
      <c r="I760" s="201">
        <v>10</v>
      </c>
      <c r="J760" s="132">
        <v>0.14285714285714285</v>
      </c>
      <c r="K760" s="201">
        <v>48</v>
      </c>
      <c r="L760" s="201">
        <v>14</v>
      </c>
      <c r="M760" s="132">
        <v>0.29166666666666669</v>
      </c>
      <c r="N760" s="201">
        <v>58</v>
      </c>
      <c r="O760" s="201">
        <v>13</v>
      </c>
      <c r="P760" s="132">
        <v>0.22413793103448276</v>
      </c>
      <c r="Q760" s="201">
        <v>52</v>
      </c>
      <c r="R760" s="201">
        <v>16</v>
      </c>
      <c r="S760" s="132">
        <v>0.30769230769230771</v>
      </c>
      <c r="T760" s="201">
        <v>54</v>
      </c>
      <c r="U760" s="201">
        <v>14</v>
      </c>
      <c r="V760" s="132">
        <v>0.25925925925925924</v>
      </c>
      <c r="W760">
        <v>68</v>
      </c>
      <c r="X760">
        <v>40</v>
      </c>
      <c r="Y760">
        <v>0.58823529411764708</v>
      </c>
    </row>
    <row r="761" spans="1:25" x14ac:dyDescent="0.25">
      <c r="A761" s="38">
        <f>+COUNTIF($B$1:B761,ESTADISTICAS!B$9)</f>
        <v>25</v>
      </c>
      <c r="B761">
        <v>52</v>
      </c>
      <c r="C761" s="130">
        <v>52540</v>
      </c>
      <c r="D761" t="s">
        <v>1880</v>
      </c>
      <c r="E761" s="201">
        <v>63</v>
      </c>
      <c r="F761" s="201">
        <v>14</v>
      </c>
      <c r="G761" s="132">
        <v>0.22222222222222221</v>
      </c>
      <c r="H761" s="201">
        <v>73</v>
      </c>
      <c r="I761" s="201">
        <v>16</v>
      </c>
      <c r="J761" s="132">
        <v>0.21917808219178081</v>
      </c>
      <c r="K761" s="201">
        <v>89</v>
      </c>
      <c r="L761" s="201">
        <v>25</v>
      </c>
      <c r="M761" s="132">
        <v>0.2808988764044944</v>
      </c>
      <c r="N761" s="201">
        <v>105</v>
      </c>
      <c r="O761" s="201">
        <v>17</v>
      </c>
      <c r="P761" s="132">
        <v>0.16190476190476191</v>
      </c>
      <c r="Q761" s="201">
        <v>96</v>
      </c>
      <c r="R761" s="201">
        <v>17</v>
      </c>
      <c r="S761" s="132">
        <v>0.17708333333333334</v>
      </c>
      <c r="T761" s="201">
        <v>97</v>
      </c>
      <c r="U761" s="201">
        <v>12</v>
      </c>
      <c r="V761" s="132">
        <v>0.12371134020618557</v>
      </c>
      <c r="W761">
        <v>112</v>
      </c>
      <c r="X761">
        <v>19</v>
      </c>
      <c r="Y761">
        <v>0.16964285714285715</v>
      </c>
    </row>
    <row r="762" spans="1:25" x14ac:dyDescent="0.25">
      <c r="A762" s="38">
        <f>+COUNTIF($B$1:B762,ESTADISTICAS!B$9)</f>
        <v>25</v>
      </c>
      <c r="B762">
        <v>52</v>
      </c>
      <c r="C762" s="130">
        <v>52560</v>
      </c>
      <c r="D762" t="s">
        <v>1881</v>
      </c>
      <c r="E762" s="201">
        <v>130</v>
      </c>
      <c r="F762" s="201">
        <v>26</v>
      </c>
      <c r="G762" s="132">
        <v>0.2</v>
      </c>
      <c r="H762" s="201">
        <v>123</v>
      </c>
      <c r="I762" s="201">
        <v>23</v>
      </c>
      <c r="J762" s="132">
        <v>0.18699186991869918</v>
      </c>
      <c r="K762" s="201">
        <v>123</v>
      </c>
      <c r="L762" s="201">
        <v>27</v>
      </c>
      <c r="M762" s="132">
        <v>0.21951219512195122</v>
      </c>
      <c r="N762" s="201">
        <v>128</v>
      </c>
      <c r="O762" s="201">
        <v>30</v>
      </c>
      <c r="P762" s="132">
        <v>0.234375</v>
      </c>
      <c r="Q762" s="201">
        <v>126</v>
      </c>
      <c r="R762" s="201">
        <v>34</v>
      </c>
      <c r="S762" s="132">
        <v>0.26984126984126983</v>
      </c>
      <c r="T762" s="201">
        <v>112</v>
      </c>
      <c r="U762" s="201">
        <v>16</v>
      </c>
      <c r="V762" s="132">
        <v>0.14285714285714285</v>
      </c>
      <c r="W762">
        <v>108</v>
      </c>
      <c r="X762">
        <v>23</v>
      </c>
      <c r="Y762">
        <v>0.21296296296296297</v>
      </c>
    </row>
    <row r="763" spans="1:25" x14ac:dyDescent="0.25">
      <c r="A763" s="38">
        <f>+COUNTIF($B$1:B763,ESTADISTICAS!B$9)</f>
        <v>25</v>
      </c>
      <c r="B763">
        <v>52</v>
      </c>
      <c r="C763" s="130">
        <v>52565</v>
      </c>
      <c r="D763" t="s">
        <v>1882</v>
      </c>
      <c r="E763" s="201">
        <v>68</v>
      </c>
      <c r="F763" s="201">
        <v>15</v>
      </c>
      <c r="G763" s="132">
        <v>0.22058823529411764</v>
      </c>
      <c r="H763" s="201">
        <v>44</v>
      </c>
      <c r="I763" s="201">
        <v>8</v>
      </c>
      <c r="J763" s="132">
        <v>0.18181818181818182</v>
      </c>
      <c r="K763" s="201">
        <v>47</v>
      </c>
      <c r="L763" s="201">
        <v>15</v>
      </c>
      <c r="M763" s="132">
        <v>0.31914893617021278</v>
      </c>
      <c r="N763" s="201">
        <v>90</v>
      </c>
      <c r="O763" s="201">
        <v>6</v>
      </c>
      <c r="P763" s="132">
        <v>6.6666666666666666E-2</v>
      </c>
      <c r="Q763" s="201">
        <v>61</v>
      </c>
      <c r="R763" s="201">
        <v>11</v>
      </c>
      <c r="S763" s="132">
        <v>0.18032786885245902</v>
      </c>
      <c r="T763" s="201">
        <v>69</v>
      </c>
      <c r="U763" s="201">
        <v>9</v>
      </c>
      <c r="V763" s="132">
        <v>0.13043478260869565</v>
      </c>
      <c r="W763">
        <v>47</v>
      </c>
      <c r="X763">
        <v>11</v>
      </c>
      <c r="Y763">
        <v>0.23404255319148937</v>
      </c>
    </row>
    <row r="764" spans="1:25" x14ac:dyDescent="0.25">
      <c r="A764" s="38">
        <f>+COUNTIF($B$1:B764,ESTADISTICAS!B$9)</f>
        <v>25</v>
      </c>
      <c r="B764">
        <v>52</v>
      </c>
      <c r="C764" s="130">
        <v>52573</v>
      </c>
      <c r="D764" t="s">
        <v>1883</v>
      </c>
      <c r="E764" s="201">
        <v>96</v>
      </c>
      <c r="F764" s="201">
        <v>28</v>
      </c>
      <c r="G764" s="132">
        <v>0.29166666666666669</v>
      </c>
      <c r="H764" s="201">
        <v>85</v>
      </c>
      <c r="I764" s="201">
        <v>32</v>
      </c>
      <c r="J764" s="132">
        <v>0.37647058823529411</v>
      </c>
      <c r="K764" s="201">
        <v>71</v>
      </c>
      <c r="L764" s="201">
        <v>24</v>
      </c>
      <c r="M764" s="132">
        <v>0.3380281690140845</v>
      </c>
      <c r="N764" s="201">
        <v>102</v>
      </c>
      <c r="O764" s="201">
        <v>42</v>
      </c>
      <c r="P764" s="132">
        <v>0.41176470588235292</v>
      </c>
      <c r="Q764" s="201">
        <v>96</v>
      </c>
      <c r="R764" s="201">
        <v>24</v>
      </c>
      <c r="S764" s="132">
        <v>0.25</v>
      </c>
      <c r="T764" s="201">
        <v>103</v>
      </c>
      <c r="U764" s="201">
        <v>28</v>
      </c>
      <c r="V764" s="132">
        <v>0.27184466019417475</v>
      </c>
      <c r="W764">
        <v>75</v>
      </c>
      <c r="X764">
        <v>31</v>
      </c>
      <c r="Y764">
        <v>0.41333333333333333</v>
      </c>
    </row>
    <row r="765" spans="1:25" x14ac:dyDescent="0.25">
      <c r="A765" s="38">
        <f>+COUNTIF($B$1:B765,ESTADISTICAS!B$9)</f>
        <v>25</v>
      </c>
      <c r="B765">
        <v>52</v>
      </c>
      <c r="C765" s="130">
        <v>52585</v>
      </c>
      <c r="D765" t="s">
        <v>1884</v>
      </c>
      <c r="E765" s="201">
        <v>216</v>
      </c>
      <c r="F765" s="201">
        <v>52</v>
      </c>
      <c r="G765" s="132">
        <v>0.24074074074074073</v>
      </c>
      <c r="H765" s="201">
        <v>200</v>
      </c>
      <c r="I765" s="201">
        <v>48</v>
      </c>
      <c r="J765" s="132">
        <v>0.24</v>
      </c>
      <c r="K765" s="201">
        <v>198</v>
      </c>
      <c r="L765" s="201">
        <v>61</v>
      </c>
      <c r="M765" s="132">
        <v>0.30808080808080807</v>
      </c>
      <c r="N765" s="201">
        <v>203</v>
      </c>
      <c r="O765" s="201">
        <v>70</v>
      </c>
      <c r="P765" s="132">
        <v>0.34482758620689657</v>
      </c>
      <c r="Q765" s="201">
        <v>175</v>
      </c>
      <c r="R765" s="201">
        <v>50</v>
      </c>
      <c r="S765" s="132">
        <v>0.2857142857142857</v>
      </c>
      <c r="T765" s="201">
        <v>196</v>
      </c>
      <c r="U765" s="201">
        <v>34</v>
      </c>
      <c r="V765" s="132">
        <v>0.17346938775510204</v>
      </c>
      <c r="W765">
        <v>176</v>
      </c>
      <c r="X765">
        <v>45</v>
      </c>
      <c r="Y765">
        <v>0.25568181818181818</v>
      </c>
    </row>
    <row r="766" spans="1:25" x14ac:dyDescent="0.25">
      <c r="A766" s="38">
        <f>+COUNTIF($B$1:B766,ESTADISTICAS!B$9)</f>
        <v>25</v>
      </c>
      <c r="B766">
        <v>52</v>
      </c>
      <c r="C766" s="130">
        <v>52612</v>
      </c>
      <c r="D766" t="s">
        <v>1712</v>
      </c>
      <c r="E766" s="201">
        <v>120</v>
      </c>
      <c r="F766" s="201">
        <v>16</v>
      </c>
      <c r="G766" s="132">
        <v>0.13333333333333333</v>
      </c>
      <c r="H766" s="201">
        <v>139</v>
      </c>
      <c r="I766" s="201">
        <v>16</v>
      </c>
      <c r="J766" s="132">
        <v>0.11510791366906475</v>
      </c>
      <c r="K766" s="201">
        <v>155</v>
      </c>
      <c r="L766" s="201">
        <v>28</v>
      </c>
      <c r="M766" s="132">
        <v>0.18064516129032257</v>
      </c>
      <c r="N766" s="201">
        <v>141</v>
      </c>
      <c r="O766" s="201">
        <v>47</v>
      </c>
      <c r="P766" s="132">
        <v>0.33333333333333331</v>
      </c>
      <c r="Q766" s="201">
        <v>153</v>
      </c>
      <c r="R766" s="201">
        <v>38</v>
      </c>
      <c r="S766" s="132">
        <v>0.24836601307189543</v>
      </c>
      <c r="T766" s="201">
        <v>159</v>
      </c>
      <c r="U766" s="201">
        <v>34</v>
      </c>
      <c r="V766" s="132">
        <v>0.21383647798742139</v>
      </c>
      <c r="W766">
        <v>156</v>
      </c>
      <c r="X766">
        <v>40</v>
      </c>
      <c r="Y766">
        <v>0.25641025641025639</v>
      </c>
    </row>
    <row r="767" spans="1:25" x14ac:dyDescent="0.25">
      <c r="A767" s="38">
        <f>+COUNTIF($B$1:B767,ESTADISTICAS!B$9)</f>
        <v>25</v>
      </c>
      <c r="B767">
        <v>52</v>
      </c>
      <c r="C767" s="130">
        <v>52621</v>
      </c>
      <c r="D767" t="s">
        <v>1885</v>
      </c>
      <c r="E767" s="201">
        <v>85</v>
      </c>
      <c r="F767" s="201">
        <v>7</v>
      </c>
      <c r="G767" s="132">
        <v>8.2352941176470587E-2</v>
      </c>
      <c r="H767" s="201">
        <v>81</v>
      </c>
      <c r="I767" s="201">
        <v>11</v>
      </c>
      <c r="J767" s="132">
        <v>0.13580246913580246</v>
      </c>
      <c r="K767" s="201">
        <v>119</v>
      </c>
      <c r="L767" s="201">
        <v>10</v>
      </c>
      <c r="M767" s="132">
        <v>8.4033613445378158E-2</v>
      </c>
      <c r="N767" s="201">
        <v>93</v>
      </c>
      <c r="O767" s="201">
        <v>11</v>
      </c>
      <c r="P767" s="132">
        <v>0.11827956989247312</v>
      </c>
      <c r="Q767" s="201">
        <v>106</v>
      </c>
      <c r="R767" s="201">
        <v>15</v>
      </c>
      <c r="S767" s="132">
        <v>0.14150943396226415</v>
      </c>
      <c r="T767" s="201">
        <v>149</v>
      </c>
      <c r="U767" s="201">
        <v>12</v>
      </c>
      <c r="V767" s="132">
        <v>8.0536912751677847E-2</v>
      </c>
      <c r="W767">
        <v>78</v>
      </c>
      <c r="X767">
        <v>12</v>
      </c>
      <c r="Y767">
        <v>0.15384615384615385</v>
      </c>
    </row>
    <row r="768" spans="1:25" x14ac:dyDescent="0.25">
      <c r="A768" s="38">
        <f>+COUNTIF($B$1:B768,ESTADISTICAS!B$9)</f>
        <v>25</v>
      </c>
      <c r="B768">
        <v>52</v>
      </c>
      <c r="C768" s="130">
        <v>52678</v>
      </c>
      <c r="D768" t="s">
        <v>1886</v>
      </c>
      <c r="E768" s="201">
        <v>268</v>
      </c>
      <c r="F768" s="201">
        <v>44</v>
      </c>
      <c r="G768" s="132">
        <v>0.16417910447761194</v>
      </c>
      <c r="H768" s="201">
        <v>303</v>
      </c>
      <c r="I768" s="201">
        <v>69</v>
      </c>
      <c r="J768" s="132">
        <v>0.22772277227722773</v>
      </c>
      <c r="K768" s="201">
        <v>249</v>
      </c>
      <c r="L768" s="201">
        <v>82</v>
      </c>
      <c r="M768" s="132">
        <v>0.32931726907630521</v>
      </c>
      <c r="N768" s="201">
        <v>276</v>
      </c>
      <c r="O768" s="201">
        <v>57</v>
      </c>
      <c r="P768" s="132">
        <v>0.20652173913043478</v>
      </c>
      <c r="Q768" s="201">
        <v>233</v>
      </c>
      <c r="R768" s="201">
        <v>65</v>
      </c>
      <c r="S768" s="132">
        <v>0.27896995708154504</v>
      </c>
      <c r="T768" s="201">
        <v>257</v>
      </c>
      <c r="U768" s="201">
        <v>63</v>
      </c>
      <c r="V768" s="132">
        <v>0.24513618677042801</v>
      </c>
      <c r="W768">
        <v>248</v>
      </c>
      <c r="X768">
        <v>61</v>
      </c>
      <c r="Y768">
        <v>0.24596774193548387</v>
      </c>
    </row>
    <row r="769" spans="1:25" x14ac:dyDescent="0.25">
      <c r="A769" s="38">
        <f>+COUNTIF($B$1:B769,ESTADISTICAS!B$9)</f>
        <v>25</v>
      </c>
      <c r="B769">
        <v>52</v>
      </c>
      <c r="C769" s="130">
        <v>52683</v>
      </c>
      <c r="D769" t="s">
        <v>1887</v>
      </c>
      <c r="E769" s="201">
        <v>177</v>
      </c>
      <c r="F769" s="201">
        <v>44</v>
      </c>
      <c r="G769" s="132">
        <v>0.24858757062146894</v>
      </c>
      <c r="H769" s="201">
        <v>214</v>
      </c>
      <c r="I769" s="201">
        <v>74</v>
      </c>
      <c r="J769" s="132">
        <v>0.34579439252336447</v>
      </c>
      <c r="K769" s="201">
        <v>210</v>
      </c>
      <c r="L769" s="201">
        <v>93</v>
      </c>
      <c r="M769" s="132">
        <v>0.44285714285714284</v>
      </c>
      <c r="N769" s="201">
        <v>199</v>
      </c>
      <c r="O769" s="201">
        <v>61</v>
      </c>
      <c r="P769" s="132">
        <v>0.30653266331658291</v>
      </c>
      <c r="Q769" s="201">
        <v>190</v>
      </c>
      <c r="R769" s="201">
        <v>75</v>
      </c>
      <c r="S769" s="132">
        <v>0.39473684210526316</v>
      </c>
      <c r="T769" s="201">
        <v>152</v>
      </c>
      <c r="U769" s="201">
        <v>46</v>
      </c>
      <c r="V769" s="132">
        <v>0.30263157894736842</v>
      </c>
      <c r="W769">
        <v>227</v>
      </c>
      <c r="X769">
        <v>57</v>
      </c>
      <c r="Y769">
        <v>0.25110132158590309</v>
      </c>
    </row>
    <row r="770" spans="1:25" x14ac:dyDescent="0.25">
      <c r="A770" s="38">
        <f>+COUNTIF($B$1:B770,ESTADISTICAS!B$9)</f>
        <v>25</v>
      </c>
      <c r="B770">
        <v>52</v>
      </c>
      <c r="C770" s="130">
        <v>52685</v>
      </c>
      <c r="D770" t="s">
        <v>1714</v>
      </c>
      <c r="E770" s="201">
        <v>68</v>
      </c>
      <c r="F770" s="201">
        <v>24</v>
      </c>
      <c r="G770" s="132">
        <v>0.35294117647058826</v>
      </c>
      <c r="H770" s="201">
        <v>68</v>
      </c>
      <c r="I770" s="201">
        <v>20</v>
      </c>
      <c r="J770" s="132">
        <v>0.29411764705882354</v>
      </c>
      <c r="K770" s="201">
        <v>82</v>
      </c>
      <c r="L770" s="201">
        <v>19</v>
      </c>
      <c r="M770" s="132">
        <v>0.23170731707317074</v>
      </c>
      <c r="N770" s="201">
        <v>65</v>
      </c>
      <c r="O770" s="201">
        <v>26</v>
      </c>
      <c r="P770" s="132">
        <v>0.4</v>
      </c>
      <c r="Q770" s="201">
        <v>68</v>
      </c>
      <c r="R770" s="201">
        <v>25</v>
      </c>
      <c r="S770" s="132">
        <v>0.36764705882352944</v>
      </c>
      <c r="T770" s="201">
        <v>101</v>
      </c>
      <c r="U770" s="201">
        <v>29</v>
      </c>
      <c r="V770" s="132">
        <v>0.28712871287128711</v>
      </c>
      <c r="W770">
        <v>77</v>
      </c>
      <c r="X770">
        <v>30</v>
      </c>
      <c r="Y770">
        <v>0.38961038961038963</v>
      </c>
    </row>
    <row r="771" spans="1:25" x14ac:dyDescent="0.25">
      <c r="A771" s="38">
        <f>+COUNTIF($B$1:B771,ESTADISTICAS!B$9)</f>
        <v>25</v>
      </c>
      <c r="B771">
        <v>52</v>
      </c>
      <c r="C771" s="130">
        <v>52687</v>
      </c>
      <c r="D771" t="s">
        <v>1888</v>
      </c>
      <c r="E771" s="201">
        <v>185</v>
      </c>
      <c r="F771" s="201">
        <v>35</v>
      </c>
      <c r="G771" s="132">
        <v>0.1891891891891892</v>
      </c>
      <c r="H771" s="201">
        <v>198</v>
      </c>
      <c r="I771" s="201">
        <v>34</v>
      </c>
      <c r="J771" s="132">
        <v>0.17171717171717171</v>
      </c>
      <c r="K771" s="201">
        <v>214</v>
      </c>
      <c r="L771" s="201">
        <v>43</v>
      </c>
      <c r="M771" s="132">
        <v>0.20093457943925233</v>
      </c>
      <c r="N771" s="201">
        <v>239</v>
      </c>
      <c r="O771" s="201">
        <v>58</v>
      </c>
      <c r="P771" s="132">
        <v>0.24267782426778242</v>
      </c>
      <c r="Q771" s="201">
        <v>226</v>
      </c>
      <c r="R771" s="201">
        <v>31</v>
      </c>
      <c r="S771" s="132">
        <v>0.13716814159292035</v>
      </c>
      <c r="T771" s="201">
        <v>239</v>
      </c>
      <c r="U771" s="201">
        <v>38</v>
      </c>
      <c r="V771" s="132">
        <v>0.15899581589958159</v>
      </c>
      <c r="W771">
        <v>197</v>
      </c>
      <c r="X771">
        <v>52</v>
      </c>
      <c r="Y771">
        <v>0.26395939086294418</v>
      </c>
    </row>
    <row r="772" spans="1:25" x14ac:dyDescent="0.25">
      <c r="A772" s="38">
        <f>+COUNTIF($B$1:B772,ESTADISTICAS!B$9)</f>
        <v>25</v>
      </c>
      <c r="B772">
        <v>52</v>
      </c>
      <c r="C772" s="130">
        <v>52693</v>
      </c>
      <c r="D772" t="s">
        <v>1889</v>
      </c>
      <c r="E772" s="201">
        <v>151</v>
      </c>
      <c r="F772" s="201">
        <v>32</v>
      </c>
      <c r="G772" s="132">
        <v>0.2119205298013245</v>
      </c>
      <c r="H772" s="201">
        <v>174</v>
      </c>
      <c r="I772" s="201">
        <v>40</v>
      </c>
      <c r="J772" s="132">
        <v>0.22988505747126436</v>
      </c>
      <c r="K772" s="201">
        <v>147</v>
      </c>
      <c r="L772" s="201">
        <v>48</v>
      </c>
      <c r="M772" s="132">
        <v>0.32653061224489793</v>
      </c>
      <c r="N772" s="201">
        <v>137</v>
      </c>
      <c r="O772" s="201">
        <v>41</v>
      </c>
      <c r="P772" s="132">
        <v>0.29927007299270075</v>
      </c>
      <c r="Q772" s="201">
        <v>138</v>
      </c>
      <c r="R772" s="201">
        <v>41</v>
      </c>
      <c r="S772" s="132">
        <v>0.29710144927536231</v>
      </c>
      <c r="T772" s="201">
        <v>146</v>
      </c>
      <c r="U772" s="201">
        <v>43</v>
      </c>
      <c r="V772" s="132">
        <v>0.29452054794520549</v>
      </c>
      <c r="W772">
        <v>145</v>
      </c>
      <c r="X772">
        <v>42</v>
      </c>
      <c r="Y772">
        <v>0.28965517241379313</v>
      </c>
    </row>
    <row r="773" spans="1:25" x14ac:dyDescent="0.25">
      <c r="A773" s="38">
        <f>+COUNTIF($B$1:B773,ESTADISTICAS!B$9)</f>
        <v>25</v>
      </c>
      <c r="B773">
        <v>52</v>
      </c>
      <c r="C773" s="130">
        <v>52694</v>
      </c>
      <c r="D773" t="s">
        <v>1890</v>
      </c>
      <c r="E773" s="201">
        <v>65</v>
      </c>
      <c r="F773" s="201">
        <v>9</v>
      </c>
      <c r="G773" s="132">
        <v>0.13846153846153847</v>
      </c>
      <c r="H773" s="201">
        <v>66</v>
      </c>
      <c r="I773" s="201">
        <v>13</v>
      </c>
      <c r="J773" s="132">
        <v>0.19696969696969696</v>
      </c>
      <c r="K773" s="201">
        <v>68</v>
      </c>
      <c r="L773" s="201">
        <v>15</v>
      </c>
      <c r="M773" s="132">
        <v>0.22058823529411764</v>
      </c>
      <c r="N773" s="201">
        <v>58</v>
      </c>
      <c r="O773" s="201">
        <v>7</v>
      </c>
      <c r="P773" s="132">
        <v>0.1206896551724138</v>
      </c>
      <c r="Q773" s="201">
        <v>59</v>
      </c>
      <c r="R773" s="201">
        <v>3</v>
      </c>
      <c r="S773" s="132">
        <v>5.0847457627118647E-2</v>
      </c>
      <c r="T773" s="201">
        <v>68</v>
      </c>
      <c r="U773" s="201">
        <v>8</v>
      </c>
      <c r="V773" s="132">
        <v>0.11764705882352941</v>
      </c>
      <c r="W773">
        <v>56</v>
      </c>
      <c r="X773">
        <v>11</v>
      </c>
      <c r="Y773">
        <v>0.19642857142857142</v>
      </c>
    </row>
    <row r="774" spans="1:25" x14ac:dyDescent="0.25">
      <c r="A774" s="38">
        <f>+COUNTIF($B$1:B774,ESTADISTICAS!B$9)</f>
        <v>25</v>
      </c>
      <c r="B774">
        <v>52</v>
      </c>
      <c r="C774" s="130">
        <v>52696</v>
      </c>
      <c r="D774" t="s">
        <v>1891</v>
      </c>
      <c r="E774" s="201">
        <v>29</v>
      </c>
      <c r="F774" s="201">
        <v>2</v>
      </c>
      <c r="G774" s="132">
        <v>6.8965517241379309E-2</v>
      </c>
      <c r="H774" s="201">
        <v>35</v>
      </c>
      <c r="I774" s="201">
        <v>5</v>
      </c>
      <c r="J774" s="132">
        <v>0.14285714285714285</v>
      </c>
      <c r="K774" s="201">
        <v>41</v>
      </c>
      <c r="L774" s="201">
        <v>1</v>
      </c>
      <c r="M774" s="132">
        <v>2.4390243902439025E-2</v>
      </c>
      <c r="N774" s="201">
        <v>38</v>
      </c>
      <c r="O774" s="201">
        <v>4</v>
      </c>
      <c r="P774" s="132">
        <v>0.10526315789473684</v>
      </c>
      <c r="Q774" s="201">
        <v>32</v>
      </c>
      <c r="R774" s="201">
        <v>10</v>
      </c>
      <c r="S774" s="132">
        <v>0.3125</v>
      </c>
      <c r="T774" s="201">
        <v>36</v>
      </c>
      <c r="U774" s="201">
        <v>7</v>
      </c>
      <c r="V774" s="132">
        <v>0.19444444444444445</v>
      </c>
      <c r="W774">
        <v>22</v>
      </c>
      <c r="X774">
        <v>13</v>
      </c>
      <c r="Y774">
        <v>0.59090909090909094</v>
      </c>
    </row>
    <row r="775" spans="1:25" x14ac:dyDescent="0.25">
      <c r="A775" s="38">
        <f>+COUNTIF($B$1:B775,ESTADISTICAS!B$9)</f>
        <v>25</v>
      </c>
      <c r="B775">
        <v>52</v>
      </c>
      <c r="C775" s="130">
        <v>52699</v>
      </c>
      <c r="D775" t="s">
        <v>1892</v>
      </c>
      <c r="E775" s="201">
        <v>65</v>
      </c>
      <c r="F775" s="201">
        <v>8</v>
      </c>
      <c r="G775" s="132">
        <v>0.12307692307692308</v>
      </c>
      <c r="H775" s="201">
        <v>74</v>
      </c>
      <c r="I775" s="201">
        <v>8</v>
      </c>
      <c r="J775" s="132">
        <v>0.10810810810810811</v>
      </c>
      <c r="K775" s="201">
        <v>66</v>
      </c>
      <c r="L775" s="201">
        <v>7</v>
      </c>
      <c r="M775" s="132">
        <v>0.10606060606060606</v>
      </c>
      <c r="N775" s="201">
        <v>61</v>
      </c>
      <c r="O775" s="201">
        <v>12</v>
      </c>
      <c r="P775" s="132">
        <v>0.19672131147540983</v>
      </c>
      <c r="Q775" s="201">
        <v>78</v>
      </c>
      <c r="R775" s="201">
        <v>11</v>
      </c>
      <c r="S775" s="132">
        <v>0.14102564102564102</v>
      </c>
      <c r="T775" s="201">
        <v>74</v>
      </c>
      <c r="U775" s="201">
        <v>6</v>
      </c>
      <c r="V775" s="132">
        <v>8.1081081081081086E-2</v>
      </c>
      <c r="W775">
        <v>71</v>
      </c>
      <c r="X775">
        <v>15</v>
      </c>
      <c r="Y775">
        <v>0.21126760563380281</v>
      </c>
    </row>
    <row r="776" spans="1:25" x14ac:dyDescent="0.25">
      <c r="A776" s="38">
        <f>+COUNTIF($B$1:B776,ESTADISTICAS!B$9)</f>
        <v>25</v>
      </c>
      <c r="B776">
        <v>52</v>
      </c>
      <c r="C776" s="130">
        <v>52720</v>
      </c>
      <c r="D776" t="s">
        <v>1893</v>
      </c>
      <c r="E776" s="201">
        <v>62</v>
      </c>
      <c r="F776" s="201">
        <v>11</v>
      </c>
      <c r="G776" s="132">
        <v>0.17741935483870969</v>
      </c>
      <c r="H776" s="201">
        <v>42</v>
      </c>
      <c r="I776" s="201">
        <v>5</v>
      </c>
      <c r="J776" s="132">
        <v>0.11904761904761904</v>
      </c>
      <c r="K776" s="201">
        <v>47</v>
      </c>
      <c r="L776" s="201">
        <v>6</v>
      </c>
      <c r="M776" s="132">
        <v>0.1276595744680851</v>
      </c>
      <c r="N776" s="201">
        <v>45</v>
      </c>
      <c r="O776" s="201">
        <v>14</v>
      </c>
      <c r="P776" s="132">
        <v>0.31111111111111112</v>
      </c>
      <c r="Q776" s="201">
        <v>58</v>
      </c>
      <c r="R776" s="201">
        <v>11</v>
      </c>
      <c r="S776" s="132">
        <v>0.18965517241379309</v>
      </c>
      <c r="T776" s="201">
        <v>68</v>
      </c>
      <c r="U776" s="201">
        <v>13</v>
      </c>
      <c r="V776" s="132">
        <v>0.19117647058823528</v>
      </c>
      <c r="W776">
        <v>53</v>
      </c>
      <c r="X776">
        <v>12</v>
      </c>
      <c r="Y776">
        <v>0.22641509433962265</v>
      </c>
    </row>
    <row r="777" spans="1:25" x14ac:dyDescent="0.25">
      <c r="A777" s="38">
        <f>+COUNTIF($B$1:B777,ESTADISTICAS!B$9)</f>
        <v>25</v>
      </c>
      <c r="B777">
        <v>52</v>
      </c>
      <c r="C777" s="130">
        <v>52786</v>
      </c>
      <c r="D777" t="s">
        <v>1894</v>
      </c>
      <c r="E777" s="201">
        <v>255</v>
      </c>
      <c r="F777" s="201">
        <v>33</v>
      </c>
      <c r="G777" s="132">
        <v>0.12941176470588237</v>
      </c>
      <c r="H777" s="201">
        <v>240</v>
      </c>
      <c r="I777" s="201">
        <v>39</v>
      </c>
      <c r="J777" s="132">
        <v>0.16250000000000001</v>
      </c>
      <c r="K777" s="201">
        <v>224</v>
      </c>
      <c r="L777" s="201">
        <v>57</v>
      </c>
      <c r="M777" s="132">
        <v>0.2544642857142857</v>
      </c>
      <c r="N777" s="201">
        <v>267</v>
      </c>
      <c r="O777" s="201">
        <v>69</v>
      </c>
      <c r="P777" s="132">
        <v>0.25842696629213485</v>
      </c>
      <c r="Q777" s="201">
        <v>248</v>
      </c>
      <c r="R777" s="201">
        <v>55</v>
      </c>
      <c r="S777" s="132">
        <v>0.22177419354838709</v>
      </c>
      <c r="T777" s="201">
        <v>254</v>
      </c>
      <c r="U777" s="201">
        <v>37</v>
      </c>
      <c r="V777" s="132">
        <v>0.14566929133858267</v>
      </c>
      <c r="W777">
        <v>268</v>
      </c>
      <c r="X777">
        <v>49</v>
      </c>
      <c r="Y777">
        <v>0.18283582089552239</v>
      </c>
    </row>
    <row r="778" spans="1:25" x14ac:dyDescent="0.25">
      <c r="A778" s="38">
        <f>+COUNTIF($B$1:B778,ESTADISTICAS!B$9)</f>
        <v>25</v>
      </c>
      <c r="B778">
        <v>52</v>
      </c>
      <c r="C778" s="130">
        <v>52788</v>
      </c>
      <c r="D778" t="s">
        <v>1895</v>
      </c>
      <c r="E778" s="201">
        <v>119</v>
      </c>
      <c r="F778" s="201">
        <v>21</v>
      </c>
      <c r="G778" s="132">
        <v>0.17647058823529413</v>
      </c>
      <c r="H778" s="201">
        <v>120</v>
      </c>
      <c r="I778" s="201">
        <v>25</v>
      </c>
      <c r="J778" s="132">
        <v>0.20833333333333334</v>
      </c>
      <c r="K778" s="201">
        <v>99</v>
      </c>
      <c r="L778" s="201">
        <v>18</v>
      </c>
      <c r="M778" s="132">
        <v>0.18181818181818182</v>
      </c>
      <c r="N778" s="201">
        <v>105</v>
      </c>
      <c r="O778" s="201">
        <v>20</v>
      </c>
      <c r="P778" s="132">
        <v>0.19047619047619047</v>
      </c>
      <c r="Q778" s="201">
        <v>105</v>
      </c>
      <c r="R778" s="201">
        <v>18</v>
      </c>
      <c r="S778" s="132">
        <v>0.17142857142857143</v>
      </c>
      <c r="T778" s="201">
        <v>101</v>
      </c>
      <c r="U778" s="201">
        <v>14</v>
      </c>
      <c r="V778" s="132">
        <v>0.13861386138613863</v>
      </c>
      <c r="W778">
        <v>99</v>
      </c>
      <c r="X778">
        <v>16</v>
      </c>
      <c r="Y778">
        <v>0.16161616161616163</v>
      </c>
    </row>
    <row r="779" spans="1:25" x14ac:dyDescent="0.25">
      <c r="A779" s="38">
        <f>+COUNTIF($B$1:B779,ESTADISTICAS!B$9)</f>
        <v>25</v>
      </c>
      <c r="B779">
        <v>52</v>
      </c>
      <c r="C779" s="130">
        <v>52835</v>
      </c>
      <c r="D779" t="s">
        <v>1896</v>
      </c>
      <c r="E779" s="201">
        <v>1551</v>
      </c>
      <c r="F779" s="201">
        <v>307</v>
      </c>
      <c r="G779" s="132">
        <v>0.19793681495809157</v>
      </c>
      <c r="H779" s="201">
        <v>1608</v>
      </c>
      <c r="I779" s="201">
        <v>371</v>
      </c>
      <c r="J779" s="132">
        <v>0.23072139303482586</v>
      </c>
      <c r="K779" s="201">
        <v>1666</v>
      </c>
      <c r="L779" s="201">
        <v>384</v>
      </c>
      <c r="M779" s="132">
        <v>0.2304921968787515</v>
      </c>
      <c r="N779" s="201">
        <v>1769</v>
      </c>
      <c r="O779" s="201">
        <v>415</v>
      </c>
      <c r="P779" s="132">
        <v>0.23459581684567551</v>
      </c>
      <c r="Q779" s="201">
        <v>1895</v>
      </c>
      <c r="R779" s="201">
        <v>453</v>
      </c>
      <c r="S779" s="132">
        <v>0.23905013192612137</v>
      </c>
      <c r="T779" s="201">
        <v>1808</v>
      </c>
      <c r="U779" s="201">
        <v>590</v>
      </c>
      <c r="V779" s="132">
        <v>0.32632743362831856</v>
      </c>
      <c r="W779">
        <v>1827</v>
      </c>
      <c r="X779">
        <v>550</v>
      </c>
      <c r="Y779">
        <v>0.30103995621237001</v>
      </c>
    </row>
    <row r="780" spans="1:25" x14ac:dyDescent="0.25">
      <c r="A780" s="38">
        <f>+COUNTIF($B$1:B780,ESTADISTICAS!B$9)</f>
        <v>25</v>
      </c>
      <c r="B780">
        <v>52</v>
      </c>
      <c r="C780" s="130">
        <v>52838</v>
      </c>
      <c r="D780" t="s">
        <v>2474</v>
      </c>
      <c r="E780" s="201">
        <v>441</v>
      </c>
      <c r="F780" s="201">
        <v>94</v>
      </c>
      <c r="G780" s="132">
        <v>0.21315192743764172</v>
      </c>
      <c r="H780" s="201">
        <v>356</v>
      </c>
      <c r="I780" s="201">
        <v>98</v>
      </c>
      <c r="J780" s="132">
        <v>0.2752808988764045</v>
      </c>
      <c r="K780" s="201">
        <v>422</v>
      </c>
      <c r="L780" s="201">
        <v>122</v>
      </c>
      <c r="M780" s="132">
        <v>0.2890995260663507</v>
      </c>
      <c r="N780" s="201">
        <v>404</v>
      </c>
      <c r="O780" s="201">
        <v>104</v>
      </c>
      <c r="P780" s="132">
        <v>0.25742574257425743</v>
      </c>
      <c r="Q780" s="201">
        <v>412</v>
      </c>
      <c r="R780" s="201">
        <v>115</v>
      </c>
      <c r="S780" s="132">
        <v>0.279126213592233</v>
      </c>
      <c r="T780" s="201">
        <v>373</v>
      </c>
      <c r="U780" s="201">
        <v>69</v>
      </c>
      <c r="V780" s="132">
        <v>0.18498659517426275</v>
      </c>
      <c r="W780">
        <v>412</v>
      </c>
      <c r="X780">
        <v>115</v>
      </c>
      <c r="Y780">
        <v>0.279126213592233</v>
      </c>
    </row>
    <row r="781" spans="1:25" x14ac:dyDescent="0.25">
      <c r="A781" s="38">
        <f>+COUNTIF($B$1:B781,ESTADISTICAS!B$9)</f>
        <v>25</v>
      </c>
      <c r="B781">
        <v>52</v>
      </c>
      <c r="C781" s="130">
        <v>52885</v>
      </c>
      <c r="D781" t="s">
        <v>1897</v>
      </c>
      <c r="E781" s="201">
        <v>129</v>
      </c>
      <c r="F781" s="201">
        <v>20</v>
      </c>
      <c r="G781" s="132">
        <v>0.15503875968992248</v>
      </c>
      <c r="H781" s="201">
        <v>115</v>
      </c>
      <c r="I781" s="201">
        <v>28</v>
      </c>
      <c r="J781" s="132">
        <v>0.24347826086956523</v>
      </c>
      <c r="K781" s="201">
        <v>126</v>
      </c>
      <c r="L781" s="201">
        <v>28</v>
      </c>
      <c r="M781" s="132">
        <v>0.22222222222222221</v>
      </c>
      <c r="N781" s="201">
        <v>131</v>
      </c>
      <c r="O781" s="201">
        <v>31</v>
      </c>
      <c r="P781" s="132">
        <v>0.23664122137404581</v>
      </c>
      <c r="Q781" s="201">
        <v>137</v>
      </c>
      <c r="R781" s="201">
        <v>30</v>
      </c>
      <c r="S781" s="132">
        <v>0.21897810218978103</v>
      </c>
      <c r="T781" s="201">
        <v>145</v>
      </c>
      <c r="U781" s="201">
        <v>30</v>
      </c>
      <c r="V781" s="132">
        <v>0.20689655172413793</v>
      </c>
      <c r="W781">
        <v>120</v>
      </c>
      <c r="X781">
        <v>19</v>
      </c>
      <c r="Y781">
        <v>0.15833333333333333</v>
      </c>
    </row>
    <row r="782" spans="1:25" x14ac:dyDescent="0.25">
      <c r="A782" s="38">
        <f>+COUNTIF($B$1:B782,ESTADISTICAS!B$9)</f>
        <v>25</v>
      </c>
      <c r="B782">
        <v>54</v>
      </c>
      <c r="C782" s="130">
        <v>54001</v>
      </c>
      <c r="D782" t="s">
        <v>2475</v>
      </c>
      <c r="E782" s="201">
        <v>7493</v>
      </c>
      <c r="F782" s="201">
        <v>3832</v>
      </c>
      <c r="G782" s="132">
        <v>0.5114106499399439</v>
      </c>
      <c r="H782" s="201">
        <v>7547</v>
      </c>
      <c r="I782" s="201">
        <v>3649</v>
      </c>
      <c r="J782" s="132">
        <v>0.48350337882602357</v>
      </c>
      <c r="K782" s="201">
        <v>7053</v>
      </c>
      <c r="L782" s="201">
        <v>3807</v>
      </c>
      <c r="M782" s="132">
        <v>0.53977031050616764</v>
      </c>
      <c r="N782" s="201">
        <v>7812</v>
      </c>
      <c r="O782" s="201">
        <v>4084</v>
      </c>
      <c r="P782" s="132">
        <v>0.52278545826932921</v>
      </c>
      <c r="Q782" s="201">
        <v>6966</v>
      </c>
      <c r="R782" s="201">
        <v>3493</v>
      </c>
      <c r="S782" s="132">
        <v>0.50143554407120294</v>
      </c>
      <c r="T782" s="201">
        <v>7241</v>
      </c>
      <c r="U782" s="201">
        <v>3658</v>
      </c>
      <c r="V782" s="132">
        <v>0.50517884270128433</v>
      </c>
      <c r="W782">
        <v>7127</v>
      </c>
      <c r="X782">
        <v>3266</v>
      </c>
      <c r="Y782">
        <v>0.45825733127543145</v>
      </c>
    </row>
    <row r="783" spans="1:25" x14ac:dyDescent="0.25">
      <c r="A783" s="38">
        <f>+COUNTIF($B$1:B783,ESTADISTICAS!B$9)</f>
        <v>25</v>
      </c>
      <c r="B783">
        <v>54</v>
      </c>
      <c r="C783" s="130">
        <v>54003</v>
      </c>
      <c r="D783" t="s">
        <v>1898</v>
      </c>
      <c r="E783" s="201">
        <v>162</v>
      </c>
      <c r="F783" s="201">
        <v>62</v>
      </c>
      <c r="G783" s="132">
        <v>0.38271604938271603</v>
      </c>
      <c r="H783" s="201">
        <v>196</v>
      </c>
      <c r="I783" s="201">
        <v>62</v>
      </c>
      <c r="J783" s="132">
        <v>0.31632653061224492</v>
      </c>
      <c r="K783" s="201">
        <v>187</v>
      </c>
      <c r="L783" s="201">
        <v>88</v>
      </c>
      <c r="M783" s="132">
        <v>0.47058823529411764</v>
      </c>
      <c r="N783" s="201">
        <v>194</v>
      </c>
      <c r="O783" s="201">
        <v>54</v>
      </c>
      <c r="P783" s="132">
        <v>0.27835051546391754</v>
      </c>
      <c r="Q783" s="201">
        <v>258</v>
      </c>
      <c r="R783" s="201">
        <v>103</v>
      </c>
      <c r="S783" s="132">
        <v>0.39922480620155038</v>
      </c>
      <c r="T783" s="201">
        <v>186</v>
      </c>
      <c r="U783" s="201">
        <v>57</v>
      </c>
      <c r="V783" s="132">
        <v>0.30645161290322581</v>
      </c>
      <c r="W783">
        <v>206</v>
      </c>
      <c r="X783">
        <v>74</v>
      </c>
      <c r="Y783">
        <v>0.35922330097087379</v>
      </c>
    </row>
    <row r="784" spans="1:25" x14ac:dyDescent="0.25">
      <c r="A784" s="38">
        <f>+COUNTIF($B$1:B784,ESTADISTICAS!B$9)</f>
        <v>25</v>
      </c>
      <c r="B784">
        <v>54</v>
      </c>
      <c r="C784" s="130">
        <v>54051</v>
      </c>
      <c r="D784" t="s">
        <v>1899</v>
      </c>
      <c r="E784" s="201">
        <v>109</v>
      </c>
      <c r="F784" s="201">
        <v>34</v>
      </c>
      <c r="G784" s="132">
        <v>0.31192660550458717</v>
      </c>
      <c r="H784" s="201">
        <v>95</v>
      </c>
      <c r="I784" s="201">
        <v>32</v>
      </c>
      <c r="J784" s="132">
        <v>0.33684210526315789</v>
      </c>
      <c r="K784" s="201">
        <v>123</v>
      </c>
      <c r="L784" s="201">
        <v>32</v>
      </c>
      <c r="M784" s="132">
        <v>0.26016260162601629</v>
      </c>
      <c r="N784" s="201">
        <v>96</v>
      </c>
      <c r="O784" s="201">
        <v>23</v>
      </c>
      <c r="P784" s="132">
        <v>0.23958333333333334</v>
      </c>
      <c r="Q784" s="201">
        <v>125</v>
      </c>
      <c r="R784" s="201">
        <v>44</v>
      </c>
      <c r="S784" s="132">
        <v>0.35199999999999998</v>
      </c>
      <c r="T784" s="201">
        <v>91</v>
      </c>
      <c r="U784" s="201">
        <v>19</v>
      </c>
      <c r="V784" s="132">
        <v>0.2087912087912088</v>
      </c>
      <c r="W784">
        <v>98</v>
      </c>
      <c r="X784">
        <v>23</v>
      </c>
      <c r="Y784">
        <v>0.23469387755102042</v>
      </c>
    </row>
    <row r="785" spans="1:25" x14ac:dyDescent="0.25">
      <c r="A785" s="38">
        <f>+COUNTIF($B$1:B785,ESTADISTICAS!B$9)</f>
        <v>25</v>
      </c>
      <c r="B785">
        <v>54</v>
      </c>
      <c r="C785" s="130">
        <v>54099</v>
      </c>
      <c r="D785" t="s">
        <v>1900</v>
      </c>
      <c r="E785" s="201">
        <v>72</v>
      </c>
      <c r="F785" s="201">
        <v>34</v>
      </c>
      <c r="G785" s="132">
        <v>0.47222222222222221</v>
      </c>
      <c r="H785" s="201">
        <v>76</v>
      </c>
      <c r="I785" s="201">
        <v>29</v>
      </c>
      <c r="J785" s="132">
        <v>0.38157894736842107</v>
      </c>
      <c r="K785" s="201">
        <v>83</v>
      </c>
      <c r="L785" s="201">
        <v>30</v>
      </c>
      <c r="M785" s="132">
        <v>0.36144578313253012</v>
      </c>
      <c r="N785" s="201">
        <v>67</v>
      </c>
      <c r="O785" s="201">
        <v>24</v>
      </c>
      <c r="P785" s="132">
        <v>0.35820895522388058</v>
      </c>
      <c r="Q785" s="201">
        <v>63</v>
      </c>
      <c r="R785" s="201">
        <v>26</v>
      </c>
      <c r="S785" s="132">
        <v>0.41269841269841268</v>
      </c>
      <c r="T785" s="201">
        <v>75</v>
      </c>
      <c r="U785" s="201">
        <v>32</v>
      </c>
      <c r="V785" s="132">
        <v>0.42666666666666669</v>
      </c>
      <c r="W785">
        <v>94</v>
      </c>
      <c r="X785">
        <v>31</v>
      </c>
      <c r="Y785">
        <v>0.32978723404255317</v>
      </c>
    </row>
    <row r="786" spans="1:25" x14ac:dyDescent="0.25">
      <c r="A786" s="38">
        <f>+COUNTIF($B$1:B786,ESTADISTICAS!B$9)</f>
        <v>25</v>
      </c>
      <c r="B786">
        <v>54</v>
      </c>
      <c r="C786" s="130">
        <v>54109</v>
      </c>
      <c r="D786" t="s">
        <v>1901</v>
      </c>
      <c r="E786" s="201">
        <v>38</v>
      </c>
      <c r="F786" s="201">
        <v>5</v>
      </c>
      <c r="G786" s="132">
        <v>0.13157894736842105</v>
      </c>
      <c r="H786" s="201">
        <v>49</v>
      </c>
      <c r="I786" s="201">
        <v>10</v>
      </c>
      <c r="J786" s="132">
        <v>0.20408163265306123</v>
      </c>
      <c r="K786" s="201">
        <v>48</v>
      </c>
      <c r="L786" s="201">
        <v>10</v>
      </c>
      <c r="M786" s="132">
        <v>0.20833333333333334</v>
      </c>
      <c r="N786" s="201">
        <v>49</v>
      </c>
      <c r="O786" s="201">
        <v>13</v>
      </c>
      <c r="P786" s="132">
        <v>0.26530612244897961</v>
      </c>
      <c r="Q786" s="201">
        <v>45</v>
      </c>
      <c r="R786" s="201">
        <v>11</v>
      </c>
      <c r="S786" s="132">
        <v>0.24444444444444444</v>
      </c>
      <c r="T786" s="201">
        <v>47</v>
      </c>
      <c r="U786" s="201">
        <v>4</v>
      </c>
      <c r="V786" s="132">
        <v>8.5106382978723402E-2</v>
      </c>
      <c r="W786">
        <v>47</v>
      </c>
      <c r="X786">
        <v>10</v>
      </c>
      <c r="Y786">
        <v>0.21276595744680851</v>
      </c>
    </row>
    <row r="787" spans="1:25" x14ac:dyDescent="0.25">
      <c r="A787" s="38">
        <f>+COUNTIF($B$1:B787,ESTADISTICAS!B$9)</f>
        <v>25</v>
      </c>
      <c r="B787">
        <v>54</v>
      </c>
      <c r="C787" s="130">
        <v>54125</v>
      </c>
      <c r="D787" t="s">
        <v>1902</v>
      </c>
      <c r="E787" s="201">
        <v>18</v>
      </c>
      <c r="F787" s="201">
        <v>7</v>
      </c>
      <c r="G787" s="132">
        <v>0.3888888888888889</v>
      </c>
      <c r="H787" s="201">
        <v>21</v>
      </c>
      <c r="I787" s="201">
        <v>8</v>
      </c>
      <c r="J787" s="132">
        <v>0.38095238095238093</v>
      </c>
      <c r="K787" s="201">
        <v>27</v>
      </c>
      <c r="L787" s="201">
        <v>8</v>
      </c>
      <c r="M787" s="132">
        <v>0.29629629629629628</v>
      </c>
      <c r="N787" s="201">
        <v>17</v>
      </c>
      <c r="O787" s="201">
        <v>8</v>
      </c>
      <c r="P787" s="132">
        <v>0.47058823529411764</v>
      </c>
      <c r="Q787" s="201">
        <v>19</v>
      </c>
      <c r="R787" s="201">
        <v>9</v>
      </c>
      <c r="S787" s="132">
        <v>0.47368421052631576</v>
      </c>
      <c r="T787" s="201">
        <v>27</v>
      </c>
      <c r="U787" s="201">
        <v>13</v>
      </c>
      <c r="V787" s="132">
        <v>0.48148148148148145</v>
      </c>
      <c r="W787">
        <v>17</v>
      </c>
      <c r="X787">
        <v>11</v>
      </c>
      <c r="Y787">
        <v>0.6470588235294118</v>
      </c>
    </row>
    <row r="788" spans="1:25" x14ac:dyDescent="0.25">
      <c r="A788" s="38">
        <f>+COUNTIF($B$1:B788,ESTADISTICAS!B$9)</f>
        <v>25</v>
      </c>
      <c r="B788">
        <v>54</v>
      </c>
      <c r="C788" s="130">
        <v>54128</v>
      </c>
      <c r="D788" t="s">
        <v>2476</v>
      </c>
      <c r="E788" s="201">
        <v>101</v>
      </c>
      <c r="F788" s="201">
        <v>24</v>
      </c>
      <c r="G788" s="132">
        <v>0.23762376237623761</v>
      </c>
      <c r="H788" s="201">
        <v>89</v>
      </c>
      <c r="I788" s="201">
        <v>16</v>
      </c>
      <c r="J788" s="132">
        <v>0.1797752808988764</v>
      </c>
      <c r="K788" s="201">
        <v>126</v>
      </c>
      <c r="L788" s="201">
        <v>21</v>
      </c>
      <c r="M788" s="132">
        <v>0.16666666666666666</v>
      </c>
      <c r="N788" s="201">
        <v>114</v>
      </c>
      <c r="O788" s="201">
        <v>23</v>
      </c>
      <c r="P788" s="132">
        <v>0.20175438596491227</v>
      </c>
      <c r="Q788" s="201">
        <v>104</v>
      </c>
      <c r="R788" s="201">
        <v>12</v>
      </c>
      <c r="S788" s="132">
        <v>0.11538461538461539</v>
      </c>
      <c r="T788" s="201">
        <v>127</v>
      </c>
      <c r="U788" s="201">
        <v>48</v>
      </c>
      <c r="V788" s="132">
        <v>0.37795275590551181</v>
      </c>
      <c r="W788">
        <v>93</v>
      </c>
      <c r="X788">
        <v>12</v>
      </c>
      <c r="Y788">
        <v>0.12903225806451613</v>
      </c>
    </row>
    <row r="789" spans="1:25" x14ac:dyDescent="0.25">
      <c r="A789" s="38">
        <f>+COUNTIF($B$1:B789,ESTADISTICAS!B$9)</f>
        <v>25</v>
      </c>
      <c r="B789">
        <v>54</v>
      </c>
      <c r="C789" s="130">
        <v>54172</v>
      </c>
      <c r="D789" t="s">
        <v>1903</v>
      </c>
      <c r="E789" s="201">
        <v>161</v>
      </c>
      <c r="F789" s="201">
        <v>72</v>
      </c>
      <c r="G789" s="132">
        <v>0.44720496894409939</v>
      </c>
      <c r="H789" s="201">
        <v>218</v>
      </c>
      <c r="I789" s="201">
        <v>89</v>
      </c>
      <c r="J789" s="132">
        <v>0.40825688073394495</v>
      </c>
      <c r="K789" s="201">
        <v>163</v>
      </c>
      <c r="L789" s="201">
        <v>72</v>
      </c>
      <c r="M789" s="132">
        <v>0.44171779141104295</v>
      </c>
      <c r="N789" s="201">
        <v>199</v>
      </c>
      <c r="O789" s="201">
        <v>79</v>
      </c>
      <c r="P789" s="132">
        <v>0.39698492462311558</v>
      </c>
      <c r="Q789" s="201">
        <v>196</v>
      </c>
      <c r="R789" s="201">
        <v>82</v>
      </c>
      <c r="S789" s="132">
        <v>0.41836734693877553</v>
      </c>
      <c r="T789" s="201">
        <v>172</v>
      </c>
      <c r="U789" s="201">
        <v>60</v>
      </c>
      <c r="V789" s="132">
        <v>0.34883720930232559</v>
      </c>
      <c r="W789">
        <v>159</v>
      </c>
      <c r="X789">
        <v>53</v>
      </c>
      <c r="Y789">
        <v>0.33333333333333331</v>
      </c>
    </row>
    <row r="790" spans="1:25" x14ac:dyDescent="0.25">
      <c r="A790" s="38">
        <f>+COUNTIF($B$1:B790,ESTADISTICAS!B$9)</f>
        <v>25</v>
      </c>
      <c r="B790">
        <v>54</v>
      </c>
      <c r="C790" s="130">
        <v>54174</v>
      </c>
      <c r="D790" t="s">
        <v>1904</v>
      </c>
      <c r="E790" s="201">
        <v>60</v>
      </c>
      <c r="F790" s="201">
        <v>30</v>
      </c>
      <c r="G790" s="132">
        <v>0.5</v>
      </c>
      <c r="H790" s="201">
        <v>56</v>
      </c>
      <c r="I790" s="201">
        <v>20</v>
      </c>
      <c r="J790" s="132">
        <v>0.35714285714285715</v>
      </c>
      <c r="K790" s="201">
        <v>52</v>
      </c>
      <c r="L790" s="201">
        <v>37</v>
      </c>
      <c r="M790" s="132">
        <v>0.71153846153846156</v>
      </c>
      <c r="N790" s="201">
        <v>79</v>
      </c>
      <c r="O790" s="201">
        <v>38</v>
      </c>
      <c r="P790" s="132">
        <v>0.48101265822784811</v>
      </c>
      <c r="Q790" s="201">
        <v>73</v>
      </c>
      <c r="R790" s="201">
        <v>28</v>
      </c>
      <c r="S790" s="132">
        <v>0.38356164383561642</v>
      </c>
      <c r="T790" s="201">
        <v>97</v>
      </c>
      <c r="U790" s="201">
        <v>36</v>
      </c>
      <c r="V790" s="132">
        <v>0.37113402061855671</v>
      </c>
      <c r="W790">
        <v>83</v>
      </c>
      <c r="X790">
        <v>32</v>
      </c>
      <c r="Y790">
        <v>0.38554216867469882</v>
      </c>
    </row>
    <row r="791" spans="1:25" x14ac:dyDescent="0.25">
      <c r="A791" s="38">
        <f>+COUNTIF($B$1:B791,ESTADISTICAS!B$9)</f>
        <v>25</v>
      </c>
      <c r="B791">
        <v>54</v>
      </c>
      <c r="C791" s="130">
        <v>54206</v>
      </c>
      <c r="D791" t="s">
        <v>1905</v>
      </c>
      <c r="E791" s="201">
        <v>128</v>
      </c>
      <c r="F791" s="201">
        <v>24</v>
      </c>
      <c r="G791" s="132">
        <v>0.1875</v>
      </c>
      <c r="H791" s="201">
        <v>128</v>
      </c>
      <c r="I791" s="201">
        <v>42</v>
      </c>
      <c r="J791" s="132">
        <v>0.328125</v>
      </c>
      <c r="K791" s="201">
        <v>140</v>
      </c>
      <c r="L791" s="201">
        <v>37</v>
      </c>
      <c r="M791" s="132">
        <v>0.26428571428571429</v>
      </c>
      <c r="N791" s="201">
        <v>152</v>
      </c>
      <c r="O791" s="201">
        <v>27</v>
      </c>
      <c r="P791" s="132">
        <v>0.17763157894736842</v>
      </c>
      <c r="Q791" s="201">
        <v>135</v>
      </c>
      <c r="R791" s="201">
        <v>27</v>
      </c>
      <c r="S791" s="132">
        <v>0.2</v>
      </c>
      <c r="T791" s="201">
        <v>162</v>
      </c>
      <c r="U791" s="201">
        <v>24</v>
      </c>
      <c r="V791" s="132">
        <v>0.14814814814814814</v>
      </c>
      <c r="W791">
        <v>173</v>
      </c>
      <c r="X791">
        <v>32</v>
      </c>
      <c r="Y791">
        <v>0.18497109826589594</v>
      </c>
    </row>
    <row r="792" spans="1:25" x14ac:dyDescent="0.25">
      <c r="A792" s="38">
        <f>+COUNTIF($B$1:B792,ESTADISTICAS!B$9)</f>
        <v>25</v>
      </c>
      <c r="B792">
        <v>54</v>
      </c>
      <c r="C792" s="130">
        <v>54223</v>
      </c>
      <c r="D792" t="s">
        <v>1906</v>
      </c>
      <c r="E792" s="201">
        <v>125</v>
      </c>
      <c r="F792" s="201">
        <v>48</v>
      </c>
      <c r="G792" s="132">
        <v>0.38400000000000001</v>
      </c>
      <c r="H792" s="201">
        <v>81</v>
      </c>
      <c r="I792" s="201">
        <v>25</v>
      </c>
      <c r="J792" s="132">
        <v>0.30864197530864196</v>
      </c>
      <c r="K792" s="201">
        <v>99</v>
      </c>
      <c r="L792" s="201">
        <v>28</v>
      </c>
      <c r="M792" s="132">
        <v>0.28282828282828282</v>
      </c>
      <c r="N792" s="201">
        <v>97</v>
      </c>
      <c r="O792" s="201">
        <v>18</v>
      </c>
      <c r="P792" s="132">
        <v>0.18556701030927836</v>
      </c>
      <c r="Q792" s="201">
        <v>107</v>
      </c>
      <c r="R792" s="201">
        <v>22</v>
      </c>
      <c r="S792" s="132">
        <v>0.20560747663551401</v>
      </c>
      <c r="T792" s="201">
        <v>90</v>
      </c>
      <c r="U792" s="201">
        <v>24</v>
      </c>
      <c r="V792" s="132">
        <v>0.26666666666666666</v>
      </c>
      <c r="W792">
        <v>76</v>
      </c>
      <c r="X792">
        <v>24</v>
      </c>
      <c r="Y792">
        <v>0.31578947368421051</v>
      </c>
    </row>
    <row r="793" spans="1:25" x14ac:dyDescent="0.25">
      <c r="A793" s="38">
        <f>+COUNTIF($B$1:B793,ESTADISTICAS!B$9)</f>
        <v>25</v>
      </c>
      <c r="B793">
        <v>54</v>
      </c>
      <c r="C793" s="130">
        <v>54239</v>
      </c>
      <c r="D793" t="s">
        <v>1907</v>
      </c>
      <c r="E793" s="201">
        <v>35</v>
      </c>
      <c r="F793" s="201">
        <v>14</v>
      </c>
      <c r="G793" s="132">
        <v>0.4</v>
      </c>
      <c r="H793" s="201">
        <v>68</v>
      </c>
      <c r="I793" s="201">
        <v>17</v>
      </c>
      <c r="J793" s="132">
        <v>0.25</v>
      </c>
      <c r="K793" s="201">
        <v>39</v>
      </c>
      <c r="L793" s="201">
        <v>17</v>
      </c>
      <c r="M793" s="132">
        <v>0.4358974358974359</v>
      </c>
      <c r="N793" s="201">
        <v>50</v>
      </c>
      <c r="O793" s="201">
        <v>17</v>
      </c>
      <c r="P793" s="132">
        <v>0.34</v>
      </c>
      <c r="Q793" s="201">
        <v>47</v>
      </c>
      <c r="R793" s="201">
        <v>15</v>
      </c>
      <c r="S793" s="132">
        <v>0.31914893617021278</v>
      </c>
      <c r="T793" s="201">
        <v>52</v>
      </c>
      <c r="U793" s="201">
        <v>14</v>
      </c>
      <c r="V793" s="132">
        <v>0.26923076923076922</v>
      </c>
      <c r="W793">
        <v>62</v>
      </c>
      <c r="X793">
        <v>16</v>
      </c>
      <c r="Y793">
        <v>0.25806451612903225</v>
      </c>
    </row>
    <row r="794" spans="1:25" x14ac:dyDescent="0.25">
      <c r="A794" s="38">
        <f>+COUNTIF($B$1:B794,ESTADISTICAS!B$9)</f>
        <v>25</v>
      </c>
      <c r="B794">
        <v>54</v>
      </c>
      <c r="C794" s="130">
        <v>54245</v>
      </c>
      <c r="D794" t="s">
        <v>1908</v>
      </c>
      <c r="E794" s="201">
        <v>87</v>
      </c>
      <c r="F794" s="201">
        <v>24</v>
      </c>
      <c r="G794" s="132">
        <v>0.27586206896551724</v>
      </c>
      <c r="H794" s="201">
        <v>80</v>
      </c>
      <c r="I794" s="201">
        <v>21</v>
      </c>
      <c r="J794" s="132">
        <v>0.26250000000000001</v>
      </c>
      <c r="K794" s="201">
        <v>77</v>
      </c>
      <c r="L794" s="201">
        <v>21</v>
      </c>
      <c r="M794" s="132">
        <v>0.27272727272727271</v>
      </c>
      <c r="N794" s="201">
        <v>104</v>
      </c>
      <c r="O794" s="201">
        <v>24</v>
      </c>
      <c r="P794" s="132">
        <v>0.23076923076923078</v>
      </c>
      <c r="Q794" s="201">
        <v>91</v>
      </c>
      <c r="R794" s="201">
        <v>26</v>
      </c>
      <c r="S794" s="132">
        <v>0.2857142857142857</v>
      </c>
      <c r="T794" s="201">
        <v>79</v>
      </c>
      <c r="U794" s="201">
        <v>20</v>
      </c>
      <c r="V794" s="132">
        <v>0.25316455696202533</v>
      </c>
      <c r="W794">
        <v>80</v>
      </c>
      <c r="X794">
        <v>26</v>
      </c>
      <c r="Y794">
        <v>0.32500000000000001</v>
      </c>
    </row>
    <row r="795" spans="1:25" x14ac:dyDescent="0.25">
      <c r="A795" s="38">
        <f>+COUNTIF($B$1:B795,ESTADISTICAS!B$9)</f>
        <v>25</v>
      </c>
      <c r="B795">
        <v>54</v>
      </c>
      <c r="C795" s="130">
        <v>54250</v>
      </c>
      <c r="D795" t="s">
        <v>1909</v>
      </c>
      <c r="E795" s="201">
        <v>74</v>
      </c>
      <c r="F795" s="201">
        <v>7</v>
      </c>
      <c r="G795" s="132">
        <v>9.45945945945946E-2</v>
      </c>
      <c r="H795" s="201">
        <v>92</v>
      </c>
      <c r="I795" s="201">
        <v>12</v>
      </c>
      <c r="J795" s="132">
        <v>0.13043478260869565</v>
      </c>
      <c r="K795" s="201">
        <v>115</v>
      </c>
      <c r="L795" s="201">
        <v>15</v>
      </c>
      <c r="M795" s="132">
        <v>0.13043478260869565</v>
      </c>
      <c r="N795" s="201">
        <v>89</v>
      </c>
      <c r="O795" s="201">
        <v>12</v>
      </c>
      <c r="P795" s="132">
        <v>0.1348314606741573</v>
      </c>
      <c r="Q795" s="201">
        <v>143</v>
      </c>
      <c r="R795" s="201">
        <v>33</v>
      </c>
      <c r="S795" s="132">
        <v>0.23076923076923078</v>
      </c>
      <c r="T795" s="201">
        <v>147</v>
      </c>
      <c r="U795" s="201">
        <v>30</v>
      </c>
      <c r="V795" s="132">
        <v>0.20408163265306123</v>
      </c>
      <c r="W795">
        <v>147</v>
      </c>
      <c r="X795">
        <v>20</v>
      </c>
      <c r="Y795">
        <v>0.1360544217687075</v>
      </c>
    </row>
    <row r="796" spans="1:25" x14ac:dyDescent="0.25">
      <c r="A796" s="38">
        <f>+COUNTIF($B$1:B796,ESTADISTICAS!B$9)</f>
        <v>25</v>
      </c>
      <c r="B796">
        <v>54</v>
      </c>
      <c r="C796" s="130">
        <v>54261</v>
      </c>
      <c r="D796" t="s">
        <v>1910</v>
      </c>
      <c r="E796" s="201">
        <v>267</v>
      </c>
      <c r="F796" s="201">
        <v>80</v>
      </c>
      <c r="G796" s="132">
        <v>0.29962546816479402</v>
      </c>
      <c r="H796" s="201">
        <v>238</v>
      </c>
      <c r="I796" s="201">
        <v>81</v>
      </c>
      <c r="J796" s="132">
        <v>0.34033613445378152</v>
      </c>
      <c r="K796" s="201">
        <v>264</v>
      </c>
      <c r="L796" s="201">
        <v>94</v>
      </c>
      <c r="M796" s="132">
        <v>0.35606060606060608</v>
      </c>
      <c r="N796" s="201">
        <v>245</v>
      </c>
      <c r="O796" s="201">
        <v>91</v>
      </c>
      <c r="P796" s="132">
        <v>0.37142857142857144</v>
      </c>
      <c r="Q796" s="201">
        <v>236</v>
      </c>
      <c r="R796" s="201">
        <v>97</v>
      </c>
      <c r="S796" s="132">
        <v>0.41101694915254239</v>
      </c>
      <c r="T796" s="201">
        <v>236</v>
      </c>
      <c r="U796" s="201">
        <v>78</v>
      </c>
      <c r="V796" s="132">
        <v>0.33050847457627119</v>
      </c>
      <c r="W796">
        <v>254</v>
      </c>
      <c r="X796">
        <v>61</v>
      </c>
      <c r="Y796">
        <v>0.24015748031496062</v>
      </c>
    </row>
    <row r="797" spans="1:25" x14ac:dyDescent="0.25">
      <c r="A797" s="38">
        <f>+COUNTIF($B$1:B797,ESTADISTICAS!B$9)</f>
        <v>25</v>
      </c>
      <c r="B797">
        <v>54</v>
      </c>
      <c r="C797" s="130">
        <v>54313</v>
      </c>
      <c r="D797" t="s">
        <v>1911</v>
      </c>
      <c r="E797" s="201">
        <v>52</v>
      </c>
      <c r="F797" s="201">
        <v>8</v>
      </c>
      <c r="G797" s="132">
        <v>0.15384615384615385</v>
      </c>
      <c r="H797" s="201">
        <v>62</v>
      </c>
      <c r="I797" s="201">
        <v>19</v>
      </c>
      <c r="J797" s="132">
        <v>0.30645161290322581</v>
      </c>
      <c r="K797" s="201">
        <v>57</v>
      </c>
      <c r="L797" s="201">
        <v>19</v>
      </c>
      <c r="M797" s="132">
        <v>0.33333333333333331</v>
      </c>
      <c r="N797" s="201">
        <v>67</v>
      </c>
      <c r="O797" s="201">
        <v>12</v>
      </c>
      <c r="P797" s="132">
        <v>0.17910447761194029</v>
      </c>
      <c r="Q797" s="201">
        <v>83</v>
      </c>
      <c r="R797" s="201">
        <v>21</v>
      </c>
      <c r="S797" s="132">
        <v>0.25301204819277107</v>
      </c>
      <c r="T797" s="201">
        <v>68</v>
      </c>
      <c r="U797" s="201">
        <v>16</v>
      </c>
      <c r="V797" s="132">
        <v>0.23529411764705882</v>
      </c>
      <c r="W797">
        <v>72</v>
      </c>
      <c r="X797">
        <v>27</v>
      </c>
      <c r="Y797">
        <v>0.375</v>
      </c>
    </row>
    <row r="798" spans="1:25" x14ac:dyDescent="0.25">
      <c r="A798" s="38">
        <f>+COUNTIF($B$1:B798,ESTADISTICAS!B$9)</f>
        <v>25</v>
      </c>
      <c r="B798">
        <v>54</v>
      </c>
      <c r="C798" s="130">
        <v>54344</v>
      </c>
      <c r="D798" t="s">
        <v>1912</v>
      </c>
      <c r="E798" s="201">
        <v>25</v>
      </c>
      <c r="F798" s="201">
        <v>4</v>
      </c>
      <c r="G798" s="132">
        <v>0.16</v>
      </c>
      <c r="H798" s="201">
        <v>33</v>
      </c>
      <c r="I798" s="201">
        <v>9</v>
      </c>
      <c r="J798" s="132">
        <v>0.27272727272727271</v>
      </c>
      <c r="K798" s="201">
        <v>32</v>
      </c>
      <c r="L798" s="201">
        <v>15</v>
      </c>
      <c r="M798" s="132">
        <v>0.46875</v>
      </c>
      <c r="N798" s="201">
        <v>42</v>
      </c>
      <c r="O798" s="201">
        <v>13</v>
      </c>
      <c r="P798" s="132">
        <v>0.30952380952380953</v>
      </c>
      <c r="Q798" s="201">
        <v>57</v>
      </c>
      <c r="R798" s="201">
        <v>10</v>
      </c>
      <c r="S798" s="132">
        <v>0.17543859649122806</v>
      </c>
      <c r="T798" s="201">
        <v>50</v>
      </c>
      <c r="U798" s="201">
        <v>11</v>
      </c>
      <c r="V798" s="132">
        <v>0.22</v>
      </c>
      <c r="W798">
        <v>41</v>
      </c>
      <c r="X798">
        <v>12</v>
      </c>
      <c r="Y798">
        <v>0.29268292682926828</v>
      </c>
    </row>
    <row r="799" spans="1:25" x14ac:dyDescent="0.25">
      <c r="A799" s="38">
        <f>+COUNTIF($B$1:B799,ESTADISTICAS!B$9)</f>
        <v>25</v>
      </c>
      <c r="B799">
        <v>54</v>
      </c>
      <c r="C799" s="130">
        <v>54347</v>
      </c>
      <c r="D799" t="s">
        <v>1913</v>
      </c>
      <c r="E799" s="201">
        <v>27</v>
      </c>
      <c r="F799" s="201">
        <v>7</v>
      </c>
      <c r="G799" s="132">
        <v>0.25925925925925924</v>
      </c>
      <c r="H799" s="201">
        <v>19</v>
      </c>
      <c r="I799" s="201">
        <v>8</v>
      </c>
      <c r="J799" s="132">
        <v>0.42105263157894735</v>
      </c>
      <c r="K799" s="201">
        <v>21</v>
      </c>
      <c r="L799" s="201">
        <v>8</v>
      </c>
      <c r="M799" s="132">
        <v>0.38095238095238093</v>
      </c>
      <c r="N799" s="201">
        <v>29</v>
      </c>
      <c r="O799" s="201">
        <v>5</v>
      </c>
      <c r="P799" s="132">
        <v>0.17241379310344829</v>
      </c>
      <c r="Q799" s="201">
        <v>20</v>
      </c>
      <c r="R799" s="201">
        <v>6</v>
      </c>
      <c r="S799" s="132">
        <v>0.3</v>
      </c>
      <c r="T799" s="201">
        <v>31</v>
      </c>
      <c r="U799" s="201">
        <v>8</v>
      </c>
      <c r="V799" s="132">
        <v>0.25806451612903225</v>
      </c>
      <c r="W799">
        <v>19</v>
      </c>
      <c r="X799">
        <v>3</v>
      </c>
      <c r="Y799">
        <v>0.15789473684210525</v>
      </c>
    </row>
    <row r="800" spans="1:25" x14ac:dyDescent="0.25">
      <c r="A800" s="38">
        <f>+COUNTIF($B$1:B800,ESTADISTICAS!B$9)</f>
        <v>25</v>
      </c>
      <c r="B800">
        <v>54</v>
      </c>
      <c r="C800" s="130">
        <v>54377</v>
      </c>
      <c r="D800" t="s">
        <v>1914</v>
      </c>
      <c r="E800" s="201">
        <v>48</v>
      </c>
      <c r="F800" s="201">
        <v>13</v>
      </c>
      <c r="G800" s="132">
        <v>0.27083333333333331</v>
      </c>
      <c r="H800" s="201">
        <v>73</v>
      </c>
      <c r="I800" s="201">
        <v>25</v>
      </c>
      <c r="J800" s="132">
        <v>0.34246575342465752</v>
      </c>
      <c r="K800" s="201">
        <v>56</v>
      </c>
      <c r="L800" s="201">
        <v>12</v>
      </c>
      <c r="M800" s="132">
        <v>0.21428571428571427</v>
      </c>
      <c r="N800" s="201">
        <v>69</v>
      </c>
      <c r="O800" s="201">
        <v>20</v>
      </c>
      <c r="P800" s="132">
        <v>0.28985507246376813</v>
      </c>
      <c r="Q800" s="201">
        <v>50</v>
      </c>
      <c r="R800" s="201">
        <v>13</v>
      </c>
      <c r="S800" s="132">
        <v>0.26</v>
      </c>
      <c r="T800" s="201">
        <v>85</v>
      </c>
      <c r="U800" s="201">
        <v>18</v>
      </c>
      <c r="V800" s="132">
        <v>0.21176470588235294</v>
      </c>
      <c r="W800">
        <v>58</v>
      </c>
      <c r="X800">
        <v>19</v>
      </c>
      <c r="Y800">
        <v>0.32758620689655171</v>
      </c>
    </row>
    <row r="801" spans="1:25" x14ac:dyDescent="0.25">
      <c r="A801" s="38">
        <f>+COUNTIF($B$1:B801,ESTADISTICAS!B$9)</f>
        <v>25</v>
      </c>
      <c r="B801">
        <v>54</v>
      </c>
      <c r="C801" s="130">
        <v>54385</v>
      </c>
      <c r="D801" t="s">
        <v>1915</v>
      </c>
      <c r="E801" s="201">
        <v>74</v>
      </c>
      <c r="F801" s="201">
        <v>15</v>
      </c>
      <c r="G801" s="132">
        <v>0.20270270270270271</v>
      </c>
      <c r="H801" s="201">
        <v>74</v>
      </c>
      <c r="I801" s="201">
        <v>14</v>
      </c>
      <c r="J801" s="132">
        <v>0.1891891891891892</v>
      </c>
      <c r="K801" s="201">
        <v>83</v>
      </c>
      <c r="L801" s="201">
        <v>15</v>
      </c>
      <c r="M801" s="132">
        <v>0.18072289156626506</v>
      </c>
      <c r="N801" s="201">
        <v>86</v>
      </c>
      <c r="O801" s="201">
        <v>14</v>
      </c>
      <c r="P801" s="132">
        <v>0.16279069767441862</v>
      </c>
      <c r="Q801" s="201">
        <v>83</v>
      </c>
      <c r="R801" s="201">
        <v>14</v>
      </c>
      <c r="S801" s="132">
        <v>0.16867469879518071</v>
      </c>
      <c r="T801" s="201">
        <v>101</v>
      </c>
      <c r="U801" s="201">
        <v>20</v>
      </c>
      <c r="V801" s="132">
        <v>0.19801980198019803</v>
      </c>
      <c r="W801">
        <v>112</v>
      </c>
      <c r="X801">
        <v>23</v>
      </c>
      <c r="Y801">
        <v>0.20535714285714285</v>
      </c>
    </row>
    <row r="802" spans="1:25" x14ac:dyDescent="0.25">
      <c r="A802" s="38">
        <f>+COUNTIF($B$1:B802,ESTADISTICAS!B$9)</f>
        <v>25</v>
      </c>
      <c r="B802">
        <v>54</v>
      </c>
      <c r="C802" s="130">
        <v>54398</v>
      </c>
      <c r="D802" t="s">
        <v>1916</v>
      </c>
      <c r="E802" s="201">
        <v>45</v>
      </c>
      <c r="F802" s="201">
        <v>5</v>
      </c>
      <c r="G802" s="132">
        <v>0.1111111111111111</v>
      </c>
      <c r="H802" s="201">
        <v>68</v>
      </c>
      <c r="I802" s="201">
        <v>14</v>
      </c>
      <c r="J802" s="132">
        <v>0.20588235294117646</v>
      </c>
      <c r="K802" s="201">
        <v>66</v>
      </c>
      <c r="L802" s="201">
        <v>9</v>
      </c>
      <c r="M802" s="132">
        <v>0.13636363636363635</v>
      </c>
      <c r="N802" s="201">
        <v>53</v>
      </c>
      <c r="O802" s="201">
        <v>15</v>
      </c>
      <c r="P802" s="132">
        <v>0.28301886792452829</v>
      </c>
      <c r="Q802" s="201">
        <v>60</v>
      </c>
      <c r="R802" s="201">
        <v>12</v>
      </c>
      <c r="S802" s="132">
        <v>0.2</v>
      </c>
      <c r="T802" s="201">
        <v>69</v>
      </c>
      <c r="U802" s="201">
        <v>18</v>
      </c>
      <c r="V802" s="132">
        <v>0.2608695652173913</v>
      </c>
      <c r="W802">
        <v>63</v>
      </c>
      <c r="X802">
        <v>20</v>
      </c>
      <c r="Y802">
        <v>0.31746031746031744</v>
      </c>
    </row>
    <row r="803" spans="1:25" x14ac:dyDescent="0.25">
      <c r="A803" s="38">
        <f>+COUNTIF($B$1:B803,ESTADISTICAS!B$9)</f>
        <v>25</v>
      </c>
      <c r="B803">
        <v>54</v>
      </c>
      <c r="C803" s="130">
        <v>54405</v>
      </c>
      <c r="D803" t="s">
        <v>1917</v>
      </c>
      <c r="E803" s="201">
        <v>687</v>
      </c>
      <c r="F803" s="201">
        <v>338</v>
      </c>
      <c r="G803" s="132">
        <v>0.49199417758369723</v>
      </c>
      <c r="H803" s="201">
        <v>717</v>
      </c>
      <c r="I803" s="201">
        <v>376</v>
      </c>
      <c r="J803" s="132">
        <v>0.52440725244072528</v>
      </c>
      <c r="K803" s="201">
        <v>669</v>
      </c>
      <c r="L803" s="201">
        <v>376</v>
      </c>
      <c r="M803" s="132">
        <v>0.56203288490284009</v>
      </c>
      <c r="N803" s="201">
        <v>740</v>
      </c>
      <c r="O803" s="201">
        <v>386</v>
      </c>
      <c r="P803" s="132">
        <v>0.52162162162162162</v>
      </c>
      <c r="Q803" s="201">
        <v>761</v>
      </c>
      <c r="R803" s="201">
        <v>376</v>
      </c>
      <c r="S803" s="132">
        <v>0.4940867279894875</v>
      </c>
      <c r="T803" s="201">
        <v>743</v>
      </c>
      <c r="U803" s="201">
        <v>397</v>
      </c>
      <c r="V803" s="132">
        <v>0.53432032301480481</v>
      </c>
      <c r="W803">
        <v>782</v>
      </c>
      <c r="X803">
        <v>373</v>
      </c>
      <c r="Y803">
        <v>0.47698209718670076</v>
      </c>
    </row>
    <row r="804" spans="1:25" x14ac:dyDescent="0.25">
      <c r="A804" s="38">
        <f>+COUNTIF($B$1:B804,ESTADISTICAS!B$9)</f>
        <v>25</v>
      </c>
      <c r="B804">
        <v>54</v>
      </c>
      <c r="C804" s="130">
        <v>54418</v>
      </c>
      <c r="D804" t="s">
        <v>1918</v>
      </c>
      <c r="E804" s="201">
        <v>31</v>
      </c>
      <c r="F804" s="201">
        <v>9</v>
      </c>
      <c r="G804" s="132">
        <v>0.29032258064516131</v>
      </c>
      <c r="H804" s="201">
        <v>25</v>
      </c>
      <c r="I804" s="201">
        <v>13</v>
      </c>
      <c r="J804" s="132">
        <v>0.52</v>
      </c>
      <c r="K804" s="201">
        <v>30</v>
      </c>
      <c r="L804" s="201">
        <v>12</v>
      </c>
      <c r="M804" s="132">
        <v>0.4</v>
      </c>
      <c r="N804" s="201">
        <v>22</v>
      </c>
      <c r="O804" s="201">
        <v>8</v>
      </c>
      <c r="P804" s="132">
        <v>0.36363636363636365</v>
      </c>
      <c r="Q804" s="201">
        <v>19</v>
      </c>
      <c r="R804" s="201">
        <v>5</v>
      </c>
      <c r="S804" s="132">
        <v>0.26315789473684209</v>
      </c>
      <c r="T804" s="201">
        <v>37</v>
      </c>
      <c r="U804" s="201">
        <v>16</v>
      </c>
      <c r="V804" s="132">
        <v>0.43243243243243246</v>
      </c>
      <c r="W804">
        <v>34</v>
      </c>
      <c r="X804">
        <v>18</v>
      </c>
      <c r="Y804">
        <v>0.52941176470588236</v>
      </c>
    </row>
    <row r="805" spans="1:25" x14ac:dyDescent="0.25">
      <c r="A805" s="38">
        <f>+COUNTIF($B$1:B805,ESTADISTICAS!B$9)</f>
        <v>25</v>
      </c>
      <c r="B805">
        <v>54</v>
      </c>
      <c r="C805" s="130">
        <v>54480</v>
      </c>
      <c r="D805" t="s">
        <v>1919</v>
      </c>
      <c r="E805" s="201">
        <v>47</v>
      </c>
      <c r="F805" s="201">
        <v>17</v>
      </c>
      <c r="G805" s="132">
        <v>0.36170212765957449</v>
      </c>
      <c r="H805" s="201">
        <v>30</v>
      </c>
      <c r="I805" s="201">
        <v>15</v>
      </c>
      <c r="J805" s="132">
        <v>0.5</v>
      </c>
      <c r="K805" s="201">
        <v>43</v>
      </c>
      <c r="L805" s="201">
        <v>20</v>
      </c>
      <c r="M805" s="132">
        <v>0.46511627906976744</v>
      </c>
      <c r="N805" s="201">
        <v>35</v>
      </c>
      <c r="O805" s="201">
        <v>9</v>
      </c>
      <c r="P805" s="132">
        <v>0.25714285714285712</v>
      </c>
      <c r="Q805" s="201">
        <v>24</v>
      </c>
      <c r="R805" s="201">
        <v>10</v>
      </c>
      <c r="S805" s="132">
        <v>0.41666666666666669</v>
      </c>
      <c r="T805" s="201">
        <v>29</v>
      </c>
      <c r="U805" s="201">
        <v>15</v>
      </c>
      <c r="V805" s="132">
        <v>0.51724137931034486</v>
      </c>
      <c r="W805">
        <v>25</v>
      </c>
      <c r="X805">
        <v>9</v>
      </c>
      <c r="Y805">
        <v>0.36</v>
      </c>
    </row>
    <row r="806" spans="1:25" x14ac:dyDescent="0.25">
      <c r="A806" s="38">
        <f>+COUNTIF($B$1:B806,ESTADISTICAS!B$9)</f>
        <v>25</v>
      </c>
      <c r="B806">
        <v>54</v>
      </c>
      <c r="C806" s="130">
        <v>54498</v>
      </c>
      <c r="D806" t="s">
        <v>1920</v>
      </c>
      <c r="E806" s="201">
        <v>1022</v>
      </c>
      <c r="F806" s="201">
        <v>464</v>
      </c>
      <c r="G806" s="132">
        <v>0.45401174168297453</v>
      </c>
      <c r="H806" s="201">
        <v>1002</v>
      </c>
      <c r="I806" s="201">
        <v>473</v>
      </c>
      <c r="J806" s="132">
        <v>0.47205588822355288</v>
      </c>
      <c r="K806" s="201">
        <v>1011</v>
      </c>
      <c r="L806" s="201">
        <v>504</v>
      </c>
      <c r="M806" s="132">
        <v>0.49851632047477745</v>
      </c>
      <c r="N806" s="201">
        <v>1048</v>
      </c>
      <c r="O806" s="201">
        <v>454</v>
      </c>
      <c r="P806" s="132">
        <v>0.43320610687022904</v>
      </c>
      <c r="Q806" s="201">
        <v>931</v>
      </c>
      <c r="R806" s="201">
        <v>450</v>
      </c>
      <c r="S806" s="132">
        <v>0.48335123523093448</v>
      </c>
      <c r="T806" s="201">
        <v>1059</v>
      </c>
      <c r="U806" s="201">
        <v>450</v>
      </c>
      <c r="V806" s="132">
        <v>0.42492917847025496</v>
      </c>
      <c r="W806">
        <v>1038</v>
      </c>
      <c r="X806">
        <v>521</v>
      </c>
      <c r="Y806">
        <v>0.5019267822736031</v>
      </c>
    </row>
    <row r="807" spans="1:25" x14ac:dyDescent="0.25">
      <c r="A807" s="38">
        <f>+COUNTIF($B$1:B807,ESTADISTICAS!B$9)</f>
        <v>25</v>
      </c>
      <c r="B807">
        <v>54</v>
      </c>
      <c r="C807" s="130">
        <v>54518</v>
      </c>
      <c r="D807" t="s">
        <v>1921</v>
      </c>
      <c r="E807" s="201">
        <v>529</v>
      </c>
      <c r="F807" s="201">
        <v>343</v>
      </c>
      <c r="G807" s="132">
        <v>0.6483931947069943</v>
      </c>
      <c r="H807" s="201">
        <v>538</v>
      </c>
      <c r="I807" s="201">
        <v>356</v>
      </c>
      <c r="J807" s="132">
        <v>0.66171003717472121</v>
      </c>
      <c r="K807" s="201">
        <v>551</v>
      </c>
      <c r="L807" s="201">
        <v>348</v>
      </c>
      <c r="M807" s="132">
        <v>0.63157894736842102</v>
      </c>
      <c r="N807" s="201">
        <v>531</v>
      </c>
      <c r="O807" s="201">
        <v>343</v>
      </c>
      <c r="P807" s="132">
        <v>0.64595103578154422</v>
      </c>
      <c r="Q807" s="201">
        <v>472</v>
      </c>
      <c r="R807" s="201">
        <v>344</v>
      </c>
      <c r="S807" s="132">
        <v>0.72881355932203384</v>
      </c>
      <c r="T807" s="201">
        <v>504</v>
      </c>
      <c r="U807" s="201">
        <v>360</v>
      </c>
      <c r="V807" s="132">
        <v>0.7142857142857143</v>
      </c>
      <c r="W807">
        <v>437</v>
      </c>
      <c r="X807">
        <v>321</v>
      </c>
      <c r="Y807">
        <v>0.73455377574370706</v>
      </c>
    </row>
    <row r="808" spans="1:25" x14ac:dyDescent="0.25">
      <c r="A808" s="38">
        <f>+COUNTIF($B$1:B808,ESTADISTICAS!B$9)</f>
        <v>25</v>
      </c>
      <c r="B808">
        <v>54</v>
      </c>
      <c r="C808" s="130">
        <v>54520</v>
      </c>
      <c r="D808" t="s">
        <v>1922</v>
      </c>
      <c r="E808" s="201">
        <v>69</v>
      </c>
      <c r="F808" s="201">
        <v>29</v>
      </c>
      <c r="G808" s="132">
        <v>0.42028985507246375</v>
      </c>
      <c r="H808" s="201">
        <v>60</v>
      </c>
      <c r="I808" s="201">
        <v>29</v>
      </c>
      <c r="J808" s="132">
        <v>0.48333333333333334</v>
      </c>
      <c r="K808" s="201">
        <v>62</v>
      </c>
      <c r="L808" s="201">
        <v>20</v>
      </c>
      <c r="M808" s="132">
        <v>0.32258064516129031</v>
      </c>
      <c r="N808" s="201">
        <v>53</v>
      </c>
      <c r="O808" s="201">
        <v>22</v>
      </c>
      <c r="P808" s="132">
        <v>0.41509433962264153</v>
      </c>
      <c r="Q808" s="201">
        <v>71</v>
      </c>
      <c r="R808" s="201">
        <v>26</v>
      </c>
      <c r="S808" s="132">
        <v>0.36619718309859156</v>
      </c>
      <c r="T808" s="201">
        <v>64</v>
      </c>
      <c r="U808" s="201">
        <v>24</v>
      </c>
      <c r="V808" s="132">
        <v>0.375</v>
      </c>
      <c r="W808">
        <v>69</v>
      </c>
      <c r="X808">
        <v>27</v>
      </c>
      <c r="Y808">
        <v>0.39130434782608697</v>
      </c>
    </row>
    <row r="809" spans="1:25" x14ac:dyDescent="0.25">
      <c r="A809" s="38">
        <f>+COUNTIF($B$1:B809,ESTADISTICAS!B$9)</f>
        <v>25</v>
      </c>
      <c r="B809">
        <v>54</v>
      </c>
      <c r="C809" s="130">
        <v>54553</v>
      </c>
      <c r="D809" t="s">
        <v>1923</v>
      </c>
      <c r="E809" s="201">
        <v>56</v>
      </c>
      <c r="F809" s="201">
        <v>14</v>
      </c>
      <c r="G809" s="132">
        <v>0.25</v>
      </c>
      <c r="H809" s="201">
        <v>80</v>
      </c>
      <c r="I809" s="201">
        <v>27</v>
      </c>
      <c r="J809" s="132">
        <v>0.33750000000000002</v>
      </c>
      <c r="K809" s="201">
        <v>52</v>
      </c>
      <c r="L809" s="201">
        <v>25</v>
      </c>
      <c r="M809" s="132">
        <v>0.48076923076923078</v>
      </c>
      <c r="N809" s="201">
        <v>84</v>
      </c>
      <c r="O809" s="201">
        <v>17</v>
      </c>
      <c r="P809" s="132">
        <v>0.20238095238095238</v>
      </c>
      <c r="Q809" s="201">
        <v>65</v>
      </c>
      <c r="R809" s="201">
        <v>20</v>
      </c>
      <c r="S809" s="132">
        <v>0.30769230769230771</v>
      </c>
      <c r="T809" s="201">
        <v>76</v>
      </c>
      <c r="U809" s="201">
        <v>17</v>
      </c>
      <c r="V809" s="132">
        <v>0.22368421052631579</v>
      </c>
      <c r="W809">
        <v>80</v>
      </c>
      <c r="X809">
        <v>21</v>
      </c>
      <c r="Y809">
        <v>0.26250000000000001</v>
      </c>
    </row>
    <row r="810" spans="1:25" x14ac:dyDescent="0.25">
      <c r="A810" s="38">
        <f>+COUNTIF($B$1:B810,ESTADISTICAS!B$9)</f>
        <v>25</v>
      </c>
      <c r="B810">
        <v>54</v>
      </c>
      <c r="C810" s="130">
        <v>54599</v>
      </c>
      <c r="D810" t="s">
        <v>1924</v>
      </c>
      <c r="E810" s="201">
        <v>47</v>
      </c>
      <c r="F810" s="201">
        <v>12</v>
      </c>
      <c r="G810" s="132">
        <v>0.25531914893617019</v>
      </c>
      <c r="H810" s="201">
        <v>50</v>
      </c>
      <c r="I810" s="201">
        <v>14</v>
      </c>
      <c r="J810" s="132">
        <v>0.28000000000000003</v>
      </c>
      <c r="K810" s="201">
        <v>50</v>
      </c>
      <c r="L810" s="201">
        <v>17</v>
      </c>
      <c r="M810" s="132">
        <v>0.34</v>
      </c>
      <c r="N810" s="201">
        <v>43</v>
      </c>
      <c r="O810" s="201">
        <v>10</v>
      </c>
      <c r="P810" s="132">
        <v>0.23255813953488372</v>
      </c>
      <c r="Q810" s="201">
        <v>24</v>
      </c>
      <c r="R810" s="201">
        <v>7</v>
      </c>
      <c r="S810" s="132">
        <v>0.29166666666666669</v>
      </c>
      <c r="T810" s="201">
        <v>26</v>
      </c>
      <c r="U810" s="201">
        <v>10</v>
      </c>
      <c r="V810" s="132">
        <v>0.38461538461538464</v>
      </c>
      <c r="W810">
        <v>39</v>
      </c>
      <c r="X810">
        <v>14</v>
      </c>
      <c r="Y810">
        <v>0.35897435897435898</v>
      </c>
    </row>
    <row r="811" spans="1:25" x14ac:dyDescent="0.25">
      <c r="A811" s="38">
        <f>+COUNTIF($B$1:B811,ESTADISTICAS!B$9)</f>
        <v>25</v>
      </c>
      <c r="B811">
        <v>54</v>
      </c>
      <c r="C811" s="130">
        <v>54660</v>
      </c>
      <c r="D811" t="s">
        <v>1925</v>
      </c>
      <c r="E811" s="201">
        <v>123</v>
      </c>
      <c r="F811" s="201">
        <v>34</v>
      </c>
      <c r="G811" s="132">
        <v>0.27642276422764228</v>
      </c>
      <c r="H811" s="201">
        <v>105</v>
      </c>
      <c r="I811" s="201">
        <v>32</v>
      </c>
      <c r="J811" s="132">
        <v>0.30476190476190479</v>
      </c>
      <c r="K811" s="201">
        <v>99</v>
      </c>
      <c r="L811" s="201">
        <v>37</v>
      </c>
      <c r="M811" s="132">
        <v>0.37373737373737376</v>
      </c>
      <c r="N811" s="201">
        <v>157</v>
      </c>
      <c r="O811" s="201">
        <v>53</v>
      </c>
      <c r="P811" s="132">
        <v>0.33757961783439489</v>
      </c>
      <c r="Q811" s="201">
        <v>106</v>
      </c>
      <c r="R811" s="201">
        <v>28</v>
      </c>
      <c r="S811" s="132">
        <v>0.26415094339622641</v>
      </c>
      <c r="T811" s="201">
        <v>133</v>
      </c>
      <c r="U811" s="201">
        <v>32</v>
      </c>
      <c r="V811" s="132">
        <v>0.24060150375939848</v>
      </c>
      <c r="W811">
        <v>111</v>
      </c>
      <c r="X811">
        <v>39</v>
      </c>
      <c r="Y811">
        <v>0.35135135135135137</v>
      </c>
    </row>
    <row r="812" spans="1:25" x14ac:dyDescent="0.25">
      <c r="A812" s="38">
        <f>+COUNTIF($B$1:B812,ESTADISTICAS!B$9)</f>
        <v>25</v>
      </c>
      <c r="B812">
        <v>54</v>
      </c>
      <c r="C812" s="130">
        <v>54670</v>
      </c>
      <c r="D812" t="s">
        <v>2477</v>
      </c>
      <c r="E812" s="201">
        <v>57</v>
      </c>
      <c r="F812" s="201">
        <v>5</v>
      </c>
      <c r="G812" s="132">
        <v>8.771929824561403E-2</v>
      </c>
      <c r="H812" s="201">
        <v>40</v>
      </c>
      <c r="I812" s="201">
        <v>12</v>
      </c>
      <c r="J812" s="132">
        <v>0.3</v>
      </c>
      <c r="K812" s="201">
        <v>32</v>
      </c>
      <c r="L812" s="201">
        <v>10</v>
      </c>
      <c r="M812" s="132">
        <v>0.3125</v>
      </c>
      <c r="N812" s="201">
        <v>47</v>
      </c>
      <c r="O812" s="201">
        <v>15</v>
      </c>
      <c r="P812" s="132">
        <v>0.31914893617021278</v>
      </c>
      <c r="Q812" s="201">
        <v>41</v>
      </c>
      <c r="R812" s="201">
        <v>13</v>
      </c>
      <c r="S812" s="132">
        <v>0.31707317073170732</v>
      </c>
      <c r="T812" s="201">
        <v>45</v>
      </c>
      <c r="U812" s="201">
        <v>17</v>
      </c>
      <c r="V812" s="132">
        <v>0.37777777777777777</v>
      </c>
      <c r="W812">
        <v>32</v>
      </c>
      <c r="X812">
        <v>10</v>
      </c>
      <c r="Y812">
        <v>0.3125</v>
      </c>
    </row>
    <row r="813" spans="1:25" x14ac:dyDescent="0.25">
      <c r="A813" s="38">
        <f>+COUNTIF($B$1:B813,ESTADISTICAS!B$9)</f>
        <v>25</v>
      </c>
      <c r="B813">
        <v>54</v>
      </c>
      <c r="C813" s="130">
        <v>54673</v>
      </c>
      <c r="D813" t="s">
        <v>1715</v>
      </c>
      <c r="E813" s="201">
        <v>54</v>
      </c>
      <c r="F813" s="201">
        <v>32</v>
      </c>
      <c r="G813" s="132">
        <v>0.59259259259259256</v>
      </c>
      <c r="H813" s="201">
        <v>43</v>
      </c>
      <c r="I813" s="201">
        <v>19</v>
      </c>
      <c r="J813" s="132">
        <v>0.44186046511627908</v>
      </c>
      <c r="K813" s="201">
        <v>57</v>
      </c>
      <c r="L813" s="201">
        <v>34</v>
      </c>
      <c r="M813" s="132">
        <v>0.59649122807017541</v>
      </c>
      <c r="N813" s="201">
        <v>58</v>
      </c>
      <c r="O813" s="201">
        <v>24</v>
      </c>
      <c r="P813" s="132">
        <v>0.41379310344827586</v>
      </c>
      <c r="Q813" s="201">
        <v>61</v>
      </c>
      <c r="R813" s="201">
        <v>27</v>
      </c>
      <c r="S813" s="132">
        <v>0.44262295081967212</v>
      </c>
      <c r="T813" s="201">
        <v>55</v>
      </c>
      <c r="U813" s="201">
        <v>28</v>
      </c>
      <c r="V813" s="132">
        <v>0.50909090909090904</v>
      </c>
      <c r="W813">
        <v>43</v>
      </c>
      <c r="X813">
        <v>19</v>
      </c>
      <c r="Y813">
        <v>0.44186046511627908</v>
      </c>
    </row>
    <row r="814" spans="1:25" x14ac:dyDescent="0.25">
      <c r="A814" s="38">
        <f>+COUNTIF($B$1:B814,ESTADISTICAS!B$9)</f>
        <v>25</v>
      </c>
      <c r="B814">
        <v>54</v>
      </c>
      <c r="C814" s="130">
        <v>54680</v>
      </c>
      <c r="D814" t="s">
        <v>1926</v>
      </c>
      <c r="E814" s="201">
        <v>48</v>
      </c>
      <c r="F814" s="201">
        <v>12</v>
      </c>
      <c r="G814" s="132">
        <v>0.25</v>
      </c>
      <c r="H814" s="201">
        <v>30</v>
      </c>
      <c r="I814" s="201">
        <v>13</v>
      </c>
      <c r="J814" s="132">
        <v>0.43333333333333335</v>
      </c>
      <c r="K814" s="201">
        <v>32</v>
      </c>
      <c r="L814" s="201">
        <v>7</v>
      </c>
      <c r="M814" s="132">
        <v>0.21875</v>
      </c>
      <c r="N814" s="201">
        <v>24</v>
      </c>
      <c r="O814" s="201">
        <v>6</v>
      </c>
      <c r="P814" s="132">
        <v>0.25</v>
      </c>
      <c r="Q814" s="201">
        <v>26</v>
      </c>
      <c r="R814" s="201">
        <v>7</v>
      </c>
      <c r="S814" s="132">
        <v>0.26923076923076922</v>
      </c>
      <c r="T814" s="201">
        <v>30</v>
      </c>
      <c r="U814" s="201">
        <v>6</v>
      </c>
      <c r="V814" s="132">
        <v>0.2</v>
      </c>
      <c r="W814">
        <v>35</v>
      </c>
      <c r="X814">
        <v>4</v>
      </c>
      <c r="Y814">
        <v>0.11428571428571428</v>
      </c>
    </row>
    <row r="815" spans="1:25" x14ac:dyDescent="0.25">
      <c r="A815" s="38">
        <f>+COUNTIF($B$1:B815,ESTADISTICAS!B$9)</f>
        <v>25</v>
      </c>
      <c r="B815">
        <v>54</v>
      </c>
      <c r="C815" s="130">
        <v>54720</v>
      </c>
      <c r="D815" t="s">
        <v>1927</v>
      </c>
      <c r="E815" s="201">
        <v>134</v>
      </c>
      <c r="F815" s="201">
        <v>38</v>
      </c>
      <c r="G815" s="132">
        <v>0.28358208955223879</v>
      </c>
      <c r="H815" s="201">
        <v>137</v>
      </c>
      <c r="I815" s="201">
        <v>50</v>
      </c>
      <c r="J815" s="132">
        <v>0.36496350364963503</v>
      </c>
      <c r="K815" s="201">
        <v>112</v>
      </c>
      <c r="L815" s="201">
        <v>49</v>
      </c>
      <c r="M815" s="132">
        <v>0.4375</v>
      </c>
      <c r="N815" s="201">
        <v>136</v>
      </c>
      <c r="O815" s="201">
        <v>55</v>
      </c>
      <c r="P815" s="132">
        <v>0.40441176470588236</v>
      </c>
      <c r="Q815" s="201">
        <v>138</v>
      </c>
      <c r="R815" s="201">
        <v>55</v>
      </c>
      <c r="S815" s="132">
        <v>0.39855072463768115</v>
      </c>
      <c r="T815" s="201">
        <v>129</v>
      </c>
      <c r="U815" s="201">
        <v>42</v>
      </c>
      <c r="V815" s="132">
        <v>0.32558139534883723</v>
      </c>
      <c r="W815">
        <v>144</v>
      </c>
      <c r="X815">
        <v>50</v>
      </c>
      <c r="Y815">
        <v>0.34722222222222221</v>
      </c>
    </row>
    <row r="816" spans="1:25" x14ac:dyDescent="0.25">
      <c r="A816" s="38">
        <f>+COUNTIF($B$1:B816,ESTADISTICAS!B$9)</f>
        <v>25</v>
      </c>
      <c r="B816">
        <v>54</v>
      </c>
      <c r="C816" s="130">
        <v>54743</v>
      </c>
      <c r="D816" t="s">
        <v>1928</v>
      </c>
      <c r="E816" s="201">
        <v>36</v>
      </c>
      <c r="F816" s="201">
        <v>14</v>
      </c>
      <c r="G816" s="132">
        <v>0.3888888888888889</v>
      </c>
      <c r="H816" s="201">
        <v>41</v>
      </c>
      <c r="I816" s="201">
        <v>18</v>
      </c>
      <c r="J816" s="132">
        <v>0.43902439024390244</v>
      </c>
      <c r="K816" s="201">
        <v>32</v>
      </c>
      <c r="L816" s="201">
        <v>12</v>
      </c>
      <c r="M816" s="132">
        <v>0.375</v>
      </c>
      <c r="N816" s="201">
        <v>44</v>
      </c>
      <c r="O816" s="201">
        <v>13</v>
      </c>
      <c r="P816" s="132">
        <v>0.29545454545454547</v>
      </c>
      <c r="Q816" s="201">
        <v>35</v>
      </c>
      <c r="R816" s="201">
        <v>19</v>
      </c>
      <c r="S816" s="132">
        <v>0.54285714285714282</v>
      </c>
      <c r="T816" s="201">
        <v>50</v>
      </c>
      <c r="U816" s="201">
        <v>17</v>
      </c>
      <c r="V816" s="132">
        <v>0.34</v>
      </c>
      <c r="W816">
        <v>47</v>
      </c>
      <c r="X816">
        <v>19</v>
      </c>
      <c r="Y816">
        <v>0.40425531914893614</v>
      </c>
    </row>
    <row r="817" spans="1:25" x14ac:dyDescent="0.25">
      <c r="A817" s="38">
        <f>+COUNTIF($B$1:B817,ESTADISTICAS!B$9)</f>
        <v>25</v>
      </c>
      <c r="B817">
        <v>54</v>
      </c>
      <c r="C817" s="130">
        <v>54800</v>
      </c>
      <c r="D817" t="s">
        <v>1929</v>
      </c>
      <c r="E817" s="201">
        <v>86</v>
      </c>
      <c r="F817" s="201">
        <v>24</v>
      </c>
      <c r="G817" s="132">
        <v>0.27906976744186046</v>
      </c>
      <c r="H817" s="201">
        <v>70</v>
      </c>
      <c r="I817" s="201">
        <v>23</v>
      </c>
      <c r="J817" s="132">
        <v>0.32857142857142857</v>
      </c>
      <c r="K817" s="201">
        <v>61</v>
      </c>
      <c r="L817" s="201">
        <v>16</v>
      </c>
      <c r="M817" s="132">
        <v>0.26229508196721313</v>
      </c>
      <c r="N817" s="201">
        <v>95</v>
      </c>
      <c r="O817" s="201">
        <v>28</v>
      </c>
      <c r="P817" s="132">
        <v>0.29473684210526313</v>
      </c>
      <c r="Q817" s="201">
        <v>96</v>
      </c>
      <c r="R817" s="201">
        <v>16</v>
      </c>
      <c r="S817" s="132">
        <v>0.16666666666666666</v>
      </c>
      <c r="T817" s="201">
        <v>131</v>
      </c>
      <c r="U817" s="201">
        <v>31</v>
      </c>
      <c r="V817" s="132">
        <v>0.23664122137404581</v>
      </c>
      <c r="W817">
        <v>126</v>
      </c>
      <c r="X817">
        <v>30</v>
      </c>
      <c r="Y817">
        <v>0.23809523809523808</v>
      </c>
    </row>
    <row r="818" spans="1:25" x14ac:dyDescent="0.25">
      <c r="A818" s="38">
        <f>+COUNTIF($B$1:B818,ESTADISTICAS!B$9)</f>
        <v>25</v>
      </c>
      <c r="B818">
        <v>54</v>
      </c>
      <c r="C818" s="130">
        <v>54810</v>
      </c>
      <c r="D818" t="s">
        <v>1930</v>
      </c>
      <c r="E818" s="201">
        <v>300</v>
      </c>
      <c r="F818" s="201">
        <v>49</v>
      </c>
      <c r="G818" s="132">
        <v>0.16333333333333333</v>
      </c>
      <c r="H818" s="201">
        <v>324</v>
      </c>
      <c r="I818" s="201">
        <v>75</v>
      </c>
      <c r="J818" s="132">
        <v>0.23148148148148148</v>
      </c>
      <c r="K818" s="201">
        <v>326</v>
      </c>
      <c r="L818" s="201">
        <v>86</v>
      </c>
      <c r="M818" s="132">
        <v>0.26380368098159507</v>
      </c>
      <c r="N818" s="201">
        <v>344</v>
      </c>
      <c r="O818" s="201">
        <v>86</v>
      </c>
      <c r="P818" s="132">
        <v>0.25</v>
      </c>
      <c r="Q818" s="201">
        <v>342</v>
      </c>
      <c r="R818" s="201">
        <v>72</v>
      </c>
      <c r="S818" s="132">
        <v>0.21052631578947367</v>
      </c>
      <c r="T818" s="201">
        <v>403</v>
      </c>
      <c r="U818" s="201">
        <v>90</v>
      </c>
      <c r="V818" s="132">
        <v>0.22332506203473945</v>
      </c>
      <c r="W818">
        <v>425</v>
      </c>
      <c r="X818">
        <v>88</v>
      </c>
      <c r="Y818">
        <v>0.20705882352941177</v>
      </c>
    </row>
    <row r="819" spans="1:25" x14ac:dyDescent="0.25">
      <c r="A819" s="38">
        <f>+COUNTIF($B$1:B819,ESTADISTICAS!B$9)</f>
        <v>25</v>
      </c>
      <c r="B819">
        <v>54</v>
      </c>
      <c r="C819" s="130">
        <v>54820</v>
      </c>
      <c r="D819" t="s">
        <v>1338</v>
      </c>
      <c r="E819" s="201">
        <v>174</v>
      </c>
      <c r="F819" s="201">
        <v>68</v>
      </c>
      <c r="G819" s="132">
        <v>0.39080459770114945</v>
      </c>
      <c r="H819" s="201">
        <v>151</v>
      </c>
      <c r="I819" s="201">
        <v>55</v>
      </c>
      <c r="J819" s="132">
        <v>0.36423841059602646</v>
      </c>
      <c r="K819" s="201">
        <v>162</v>
      </c>
      <c r="L819" s="201">
        <v>64</v>
      </c>
      <c r="M819" s="132">
        <v>0.39506172839506171</v>
      </c>
      <c r="N819" s="201">
        <v>161</v>
      </c>
      <c r="O819" s="201">
        <v>46</v>
      </c>
      <c r="P819" s="132">
        <v>0.2857142857142857</v>
      </c>
      <c r="Q819" s="201">
        <v>188</v>
      </c>
      <c r="R819" s="201">
        <v>58</v>
      </c>
      <c r="S819" s="132">
        <v>0.30851063829787234</v>
      </c>
      <c r="T819" s="201">
        <v>220</v>
      </c>
      <c r="U819" s="201">
        <v>63</v>
      </c>
      <c r="V819" s="132">
        <v>0.28636363636363638</v>
      </c>
      <c r="W819">
        <v>191</v>
      </c>
      <c r="X819">
        <v>56</v>
      </c>
      <c r="Y819">
        <v>0.29319371727748689</v>
      </c>
    </row>
    <row r="820" spans="1:25" x14ac:dyDescent="0.25">
      <c r="A820" s="38">
        <f>+COUNTIF($B$1:B820,ESTADISTICAS!B$9)</f>
        <v>25</v>
      </c>
      <c r="B820">
        <v>54</v>
      </c>
      <c r="C820" s="130">
        <v>54871</v>
      </c>
      <c r="D820" t="s">
        <v>1931</v>
      </c>
      <c r="E820" s="201">
        <v>35</v>
      </c>
      <c r="F820" s="201">
        <v>11</v>
      </c>
      <c r="G820" s="132">
        <v>0.31428571428571428</v>
      </c>
      <c r="H820" s="201">
        <v>39</v>
      </c>
      <c r="I820" s="201">
        <v>6</v>
      </c>
      <c r="J820" s="132">
        <v>0.15384615384615385</v>
      </c>
      <c r="K820" s="201">
        <v>39</v>
      </c>
      <c r="L820" s="201">
        <v>10</v>
      </c>
      <c r="M820" s="132">
        <v>0.25641025641025639</v>
      </c>
      <c r="N820" s="201">
        <v>43</v>
      </c>
      <c r="O820" s="201">
        <v>12</v>
      </c>
      <c r="P820" s="132">
        <v>0.27906976744186046</v>
      </c>
      <c r="Q820" s="201">
        <v>42</v>
      </c>
      <c r="R820" s="201">
        <v>11</v>
      </c>
      <c r="S820" s="132">
        <v>0.26190476190476192</v>
      </c>
      <c r="T820" s="201">
        <v>42</v>
      </c>
      <c r="U820" s="201">
        <v>10</v>
      </c>
      <c r="V820" s="132">
        <v>0.23809523809523808</v>
      </c>
      <c r="W820">
        <v>39</v>
      </c>
      <c r="X820">
        <v>8</v>
      </c>
      <c r="Y820">
        <v>0.20512820512820512</v>
      </c>
    </row>
    <row r="821" spans="1:25" x14ac:dyDescent="0.25">
      <c r="A821" s="38">
        <f>+COUNTIF($B$1:B821,ESTADISTICAS!B$9)</f>
        <v>25</v>
      </c>
      <c r="B821">
        <v>54</v>
      </c>
      <c r="C821" s="130">
        <v>54874</v>
      </c>
      <c r="D821" t="s">
        <v>1932</v>
      </c>
      <c r="E821" s="201">
        <v>797</v>
      </c>
      <c r="F821" s="201">
        <v>397</v>
      </c>
      <c r="G821" s="132">
        <v>0.49811794228356338</v>
      </c>
      <c r="H821" s="201">
        <v>768</v>
      </c>
      <c r="I821" s="201">
        <v>299</v>
      </c>
      <c r="J821" s="132">
        <v>0.38932291666666669</v>
      </c>
      <c r="K821" s="201">
        <v>751</v>
      </c>
      <c r="L821" s="201">
        <v>380</v>
      </c>
      <c r="M821" s="132">
        <v>0.50599201065246335</v>
      </c>
      <c r="N821" s="201">
        <v>739</v>
      </c>
      <c r="O821" s="201">
        <v>347</v>
      </c>
      <c r="P821" s="132">
        <v>0.469553450608931</v>
      </c>
      <c r="Q821" s="201">
        <v>749</v>
      </c>
      <c r="R821" s="201">
        <v>362</v>
      </c>
      <c r="S821" s="132">
        <v>0.48331108144192259</v>
      </c>
      <c r="T821" s="201">
        <v>835</v>
      </c>
      <c r="U821" s="201">
        <v>440</v>
      </c>
      <c r="V821" s="132">
        <v>0.52694610778443118</v>
      </c>
      <c r="W821">
        <v>782</v>
      </c>
      <c r="X821">
        <v>345</v>
      </c>
      <c r="Y821">
        <v>0.44117647058823528</v>
      </c>
    </row>
    <row r="822" spans="1:25" x14ac:dyDescent="0.25">
      <c r="A822" s="38">
        <f>+COUNTIF($B$1:B822,ESTADISTICAS!B$9)</f>
        <v>25</v>
      </c>
      <c r="B822">
        <v>63</v>
      </c>
      <c r="C822" s="130">
        <v>63001</v>
      </c>
      <c r="D822" t="s">
        <v>1244</v>
      </c>
      <c r="E822" s="201">
        <v>3275</v>
      </c>
      <c r="F822" s="201">
        <v>1596</v>
      </c>
      <c r="G822" s="132">
        <v>0.48732824427480914</v>
      </c>
      <c r="H822" s="201">
        <v>3087</v>
      </c>
      <c r="I822" s="201">
        <v>1406</v>
      </c>
      <c r="J822" s="132">
        <v>0.45545837382572074</v>
      </c>
      <c r="K822" s="201">
        <v>3582</v>
      </c>
      <c r="L822" s="201">
        <v>1851</v>
      </c>
      <c r="M822" s="132">
        <v>0.51675041876046901</v>
      </c>
      <c r="N822" s="201">
        <v>3455</v>
      </c>
      <c r="O822" s="201">
        <v>1729</v>
      </c>
      <c r="P822" s="132">
        <v>0.50043415340086828</v>
      </c>
      <c r="Q822" s="201">
        <v>3139</v>
      </c>
      <c r="R822" s="201">
        <v>1542</v>
      </c>
      <c r="S822" s="132">
        <v>0.49123924816820641</v>
      </c>
      <c r="T822" s="201">
        <v>2916</v>
      </c>
      <c r="U822" s="201">
        <v>1524</v>
      </c>
      <c r="V822" s="132">
        <v>0.52263374485596703</v>
      </c>
      <c r="W822">
        <v>2841</v>
      </c>
      <c r="X822">
        <v>1434</v>
      </c>
      <c r="Y822">
        <v>0.50475184794086592</v>
      </c>
    </row>
    <row r="823" spans="1:25" x14ac:dyDescent="0.25">
      <c r="A823" s="38">
        <f>+COUNTIF($B$1:B823,ESTADISTICAS!B$9)</f>
        <v>25</v>
      </c>
      <c r="B823">
        <v>63</v>
      </c>
      <c r="C823" s="130">
        <v>63111</v>
      </c>
      <c r="D823" t="s">
        <v>1414</v>
      </c>
      <c r="E823" s="201">
        <v>30</v>
      </c>
      <c r="F823" s="201">
        <v>13</v>
      </c>
      <c r="G823" s="132">
        <v>0.43333333333333335</v>
      </c>
      <c r="H823" s="201">
        <v>30</v>
      </c>
      <c r="I823" s="201">
        <v>5</v>
      </c>
      <c r="J823" s="132">
        <v>0.16666666666666666</v>
      </c>
      <c r="K823" s="201">
        <v>25</v>
      </c>
      <c r="L823" s="201">
        <v>11</v>
      </c>
      <c r="M823" s="132">
        <v>0.44</v>
      </c>
      <c r="N823" s="201">
        <v>34</v>
      </c>
      <c r="O823" s="201">
        <v>15</v>
      </c>
      <c r="P823" s="132">
        <v>0.44117647058823528</v>
      </c>
      <c r="Q823" s="201">
        <v>27</v>
      </c>
      <c r="R823" s="201">
        <v>12</v>
      </c>
      <c r="S823" s="132">
        <v>0.44444444444444442</v>
      </c>
      <c r="T823" s="201">
        <v>39</v>
      </c>
      <c r="U823" s="201">
        <v>20</v>
      </c>
      <c r="V823" s="132">
        <v>0.51282051282051277</v>
      </c>
      <c r="W823">
        <v>33</v>
      </c>
      <c r="X823">
        <v>16</v>
      </c>
      <c r="Y823">
        <v>0.48484848484848486</v>
      </c>
    </row>
    <row r="824" spans="1:25" x14ac:dyDescent="0.25">
      <c r="A824" s="38">
        <f>+COUNTIF($B$1:B824,ESTADISTICAS!B$9)</f>
        <v>25</v>
      </c>
      <c r="B824">
        <v>63</v>
      </c>
      <c r="C824" s="130">
        <v>63130</v>
      </c>
      <c r="D824" t="s">
        <v>1933</v>
      </c>
      <c r="E824" s="201">
        <v>834</v>
      </c>
      <c r="F824" s="201">
        <v>390</v>
      </c>
      <c r="G824" s="132">
        <v>0.46762589928057552</v>
      </c>
      <c r="H824" s="201">
        <v>783</v>
      </c>
      <c r="I824" s="201">
        <v>377</v>
      </c>
      <c r="J824" s="132">
        <v>0.48148148148148145</v>
      </c>
      <c r="K824" s="201">
        <v>760</v>
      </c>
      <c r="L824" s="201">
        <v>394</v>
      </c>
      <c r="M824" s="132">
        <v>0.51842105263157889</v>
      </c>
      <c r="N824" s="201">
        <v>777</v>
      </c>
      <c r="O824" s="201">
        <v>385</v>
      </c>
      <c r="P824" s="132">
        <v>0.49549549549549549</v>
      </c>
      <c r="Q824" s="201">
        <v>743</v>
      </c>
      <c r="R824" s="201">
        <v>366</v>
      </c>
      <c r="S824" s="132">
        <v>0.49259757738896365</v>
      </c>
      <c r="T824" s="201">
        <v>764</v>
      </c>
      <c r="U824" s="201">
        <v>401</v>
      </c>
      <c r="V824" s="132">
        <v>0.52486910994764402</v>
      </c>
      <c r="W824">
        <v>693</v>
      </c>
      <c r="X824">
        <v>330</v>
      </c>
      <c r="Y824">
        <v>0.47619047619047616</v>
      </c>
    </row>
    <row r="825" spans="1:25" x14ac:dyDescent="0.25">
      <c r="A825" s="38">
        <f>+COUNTIF($B$1:B825,ESTADISTICAS!B$9)</f>
        <v>25</v>
      </c>
      <c r="B825">
        <v>63</v>
      </c>
      <c r="C825" s="130">
        <v>63190</v>
      </c>
      <c r="D825" t="s">
        <v>1934</v>
      </c>
      <c r="E825" s="201">
        <v>317</v>
      </c>
      <c r="F825" s="201">
        <v>142</v>
      </c>
      <c r="G825" s="132">
        <v>0.44794952681388012</v>
      </c>
      <c r="H825" s="201">
        <v>287</v>
      </c>
      <c r="I825" s="201">
        <v>137</v>
      </c>
      <c r="J825" s="132">
        <v>0.47735191637630664</v>
      </c>
      <c r="K825" s="201">
        <v>245</v>
      </c>
      <c r="L825" s="201">
        <v>107</v>
      </c>
      <c r="M825" s="132">
        <v>0.43673469387755104</v>
      </c>
      <c r="N825" s="201">
        <v>263</v>
      </c>
      <c r="O825" s="201">
        <v>118</v>
      </c>
      <c r="P825" s="132">
        <v>0.44866920152091255</v>
      </c>
      <c r="Q825" s="201">
        <v>215</v>
      </c>
      <c r="R825" s="201">
        <v>126</v>
      </c>
      <c r="S825" s="132">
        <v>0.586046511627907</v>
      </c>
      <c r="T825" s="201">
        <v>221</v>
      </c>
      <c r="U825" s="201">
        <v>115</v>
      </c>
      <c r="V825" s="132">
        <v>0.52036199095022628</v>
      </c>
      <c r="W825">
        <v>229</v>
      </c>
      <c r="X825">
        <v>114</v>
      </c>
      <c r="Y825">
        <v>0.49781659388646288</v>
      </c>
    </row>
    <row r="826" spans="1:25" x14ac:dyDescent="0.25">
      <c r="A826" s="38">
        <f>+COUNTIF($B$1:B826,ESTADISTICAS!B$9)</f>
        <v>25</v>
      </c>
      <c r="B826">
        <v>63</v>
      </c>
      <c r="C826" s="130">
        <v>63212</v>
      </c>
      <c r="D826" t="s">
        <v>1381</v>
      </c>
      <c r="E826" s="201">
        <v>50</v>
      </c>
      <c r="F826" s="201">
        <v>17</v>
      </c>
      <c r="G826" s="132">
        <v>0.34</v>
      </c>
      <c r="H826" s="201">
        <v>45</v>
      </c>
      <c r="I826" s="201">
        <v>8</v>
      </c>
      <c r="J826" s="132">
        <v>0.17777777777777778</v>
      </c>
      <c r="K826" s="201">
        <v>40</v>
      </c>
      <c r="L826" s="201">
        <v>19</v>
      </c>
      <c r="M826" s="132">
        <v>0.47499999999999998</v>
      </c>
      <c r="N826" s="201">
        <v>39</v>
      </c>
      <c r="O826" s="201">
        <v>14</v>
      </c>
      <c r="P826" s="132">
        <v>0.35897435897435898</v>
      </c>
      <c r="Q826" s="201">
        <v>41</v>
      </c>
      <c r="R826" s="201">
        <v>19</v>
      </c>
      <c r="S826" s="132">
        <v>0.46341463414634149</v>
      </c>
      <c r="T826" s="201">
        <v>43</v>
      </c>
      <c r="U826" s="201">
        <v>20</v>
      </c>
      <c r="V826" s="132">
        <v>0.46511627906976744</v>
      </c>
      <c r="W826">
        <v>50</v>
      </c>
      <c r="X826">
        <v>23</v>
      </c>
      <c r="Y826">
        <v>0.46</v>
      </c>
    </row>
    <row r="827" spans="1:25" x14ac:dyDescent="0.25">
      <c r="A827" s="38">
        <f>+COUNTIF($B$1:B827,ESTADISTICAS!B$9)</f>
        <v>25</v>
      </c>
      <c r="B827">
        <v>63</v>
      </c>
      <c r="C827" s="130">
        <v>63272</v>
      </c>
      <c r="D827" t="s">
        <v>1935</v>
      </c>
      <c r="E827" s="201">
        <v>148</v>
      </c>
      <c r="F827" s="201">
        <v>45</v>
      </c>
      <c r="G827" s="132">
        <v>0.30405405405405406</v>
      </c>
      <c r="H827" s="201">
        <v>137</v>
      </c>
      <c r="I827" s="201">
        <v>56</v>
      </c>
      <c r="J827" s="132">
        <v>0.40875912408759124</v>
      </c>
      <c r="K827" s="201">
        <v>139</v>
      </c>
      <c r="L827" s="201">
        <v>55</v>
      </c>
      <c r="M827" s="132">
        <v>0.39568345323741005</v>
      </c>
      <c r="N827" s="201">
        <v>132</v>
      </c>
      <c r="O827" s="201">
        <v>48</v>
      </c>
      <c r="P827" s="132">
        <v>0.36363636363636365</v>
      </c>
      <c r="Q827" s="201">
        <v>136</v>
      </c>
      <c r="R827" s="201">
        <v>56</v>
      </c>
      <c r="S827" s="132">
        <v>0.41176470588235292</v>
      </c>
      <c r="T827" s="201">
        <v>126</v>
      </c>
      <c r="U827" s="201">
        <v>49</v>
      </c>
      <c r="V827" s="132">
        <v>0.3888888888888889</v>
      </c>
      <c r="W827">
        <v>161</v>
      </c>
      <c r="X827">
        <v>70</v>
      </c>
      <c r="Y827">
        <v>0.43478260869565216</v>
      </c>
    </row>
    <row r="828" spans="1:25" x14ac:dyDescent="0.25">
      <c r="A828" s="38">
        <f>+COUNTIF($B$1:B828,ESTADISTICAS!B$9)</f>
        <v>25</v>
      </c>
      <c r="B828">
        <v>63</v>
      </c>
      <c r="C828" s="130">
        <v>63302</v>
      </c>
      <c r="D828" t="s">
        <v>1936</v>
      </c>
      <c r="E828" s="201">
        <v>90</v>
      </c>
      <c r="F828" s="201">
        <v>36</v>
      </c>
      <c r="G828" s="132">
        <v>0.4</v>
      </c>
      <c r="H828" s="201">
        <v>81</v>
      </c>
      <c r="I828" s="201">
        <v>37</v>
      </c>
      <c r="J828" s="132">
        <v>0.4567901234567901</v>
      </c>
      <c r="K828" s="201">
        <v>65</v>
      </c>
      <c r="L828" s="201">
        <v>22</v>
      </c>
      <c r="M828" s="132">
        <v>0.33846153846153848</v>
      </c>
      <c r="N828" s="201">
        <v>85</v>
      </c>
      <c r="O828" s="201">
        <v>29</v>
      </c>
      <c r="P828" s="132">
        <v>0.3411764705882353</v>
      </c>
      <c r="Q828" s="201">
        <v>95</v>
      </c>
      <c r="R828" s="201">
        <v>39</v>
      </c>
      <c r="S828" s="132">
        <v>0.41052631578947368</v>
      </c>
      <c r="T828" s="201">
        <v>63</v>
      </c>
      <c r="U828" s="201">
        <v>26</v>
      </c>
      <c r="V828" s="132">
        <v>0.41269841269841268</v>
      </c>
      <c r="W828">
        <v>30</v>
      </c>
      <c r="X828">
        <v>11</v>
      </c>
      <c r="Y828">
        <v>0.36666666666666664</v>
      </c>
    </row>
    <row r="829" spans="1:25" x14ac:dyDescent="0.25">
      <c r="A829" s="38">
        <f>+COUNTIF($B$1:B829,ESTADISTICAS!B$9)</f>
        <v>25</v>
      </c>
      <c r="B829">
        <v>63</v>
      </c>
      <c r="C829" s="130">
        <v>63401</v>
      </c>
      <c r="D829" t="s">
        <v>1937</v>
      </c>
      <c r="E829" s="201">
        <v>393</v>
      </c>
      <c r="F829" s="201">
        <v>155</v>
      </c>
      <c r="G829" s="132">
        <v>0.3944020356234097</v>
      </c>
      <c r="H829" s="201">
        <v>354</v>
      </c>
      <c r="I829" s="201">
        <v>139</v>
      </c>
      <c r="J829" s="132">
        <v>0.39265536723163841</v>
      </c>
      <c r="K829" s="201">
        <v>380</v>
      </c>
      <c r="L829" s="201">
        <v>172</v>
      </c>
      <c r="M829" s="132">
        <v>0.45263157894736844</v>
      </c>
      <c r="N829" s="201">
        <v>384</v>
      </c>
      <c r="O829" s="201">
        <v>172</v>
      </c>
      <c r="P829" s="132">
        <v>0.44791666666666669</v>
      </c>
      <c r="Q829" s="201">
        <v>338</v>
      </c>
      <c r="R829" s="201">
        <v>151</v>
      </c>
      <c r="S829" s="132">
        <v>0.44674556213017752</v>
      </c>
      <c r="T829" s="201">
        <v>348</v>
      </c>
      <c r="U829" s="201">
        <v>161</v>
      </c>
      <c r="V829" s="132">
        <v>0.46264367816091956</v>
      </c>
      <c r="W829">
        <v>388</v>
      </c>
      <c r="X829">
        <v>127</v>
      </c>
      <c r="Y829">
        <v>0.32731958762886598</v>
      </c>
    </row>
    <row r="830" spans="1:25" x14ac:dyDescent="0.25">
      <c r="A830" s="38">
        <f>+COUNTIF($B$1:B830,ESTADISTICAS!B$9)</f>
        <v>25</v>
      </c>
      <c r="B830">
        <v>63</v>
      </c>
      <c r="C830" s="130">
        <v>63470</v>
      </c>
      <c r="D830" t="s">
        <v>1938</v>
      </c>
      <c r="E830" s="201">
        <v>361</v>
      </c>
      <c r="F830" s="201">
        <v>114</v>
      </c>
      <c r="G830" s="132">
        <v>0.31578947368421051</v>
      </c>
      <c r="H830" s="201">
        <v>331</v>
      </c>
      <c r="I830" s="201">
        <v>98</v>
      </c>
      <c r="J830" s="132">
        <v>0.29607250755287007</v>
      </c>
      <c r="K830" s="201">
        <v>359</v>
      </c>
      <c r="L830" s="201">
        <v>124</v>
      </c>
      <c r="M830" s="132">
        <v>0.34540389972144847</v>
      </c>
      <c r="N830" s="201">
        <v>337</v>
      </c>
      <c r="O830" s="201">
        <v>108</v>
      </c>
      <c r="P830" s="132">
        <v>0.32047477744807124</v>
      </c>
      <c r="Q830" s="201">
        <v>324</v>
      </c>
      <c r="R830" s="201">
        <v>124</v>
      </c>
      <c r="S830" s="132">
        <v>0.38271604938271603</v>
      </c>
      <c r="T830" s="201">
        <v>446</v>
      </c>
      <c r="U830" s="201">
        <v>132</v>
      </c>
      <c r="V830" s="132">
        <v>0.29596412556053814</v>
      </c>
      <c r="W830">
        <v>387</v>
      </c>
      <c r="X830">
        <v>144</v>
      </c>
      <c r="Y830">
        <v>0.37209302325581395</v>
      </c>
    </row>
    <row r="831" spans="1:25" x14ac:dyDescent="0.25">
      <c r="A831" s="38">
        <f>+COUNTIF($B$1:B831,ESTADISTICAS!B$9)</f>
        <v>25</v>
      </c>
      <c r="B831">
        <v>63</v>
      </c>
      <c r="C831" s="130">
        <v>63548</v>
      </c>
      <c r="D831" t="s">
        <v>1939</v>
      </c>
      <c r="E831" s="201">
        <v>91</v>
      </c>
      <c r="F831" s="201">
        <v>22</v>
      </c>
      <c r="G831" s="132">
        <v>0.24175824175824176</v>
      </c>
      <c r="H831" s="201">
        <v>86</v>
      </c>
      <c r="I831" s="201">
        <v>38</v>
      </c>
      <c r="J831" s="132">
        <v>0.44186046511627908</v>
      </c>
      <c r="K831" s="201">
        <v>79</v>
      </c>
      <c r="L831" s="201">
        <v>33</v>
      </c>
      <c r="M831" s="132">
        <v>0.41772151898734178</v>
      </c>
      <c r="N831" s="201">
        <v>93</v>
      </c>
      <c r="O831" s="201">
        <v>31</v>
      </c>
      <c r="P831" s="132">
        <v>0.33333333333333331</v>
      </c>
      <c r="Q831" s="201">
        <v>69</v>
      </c>
      <c r="R831" s="201">
        <v>35</v>
      </c>
      <c r="S831" s="132">
        <v>0.50724637681159424</v>
      </c>
      <c r="T831" s="201">
        <v>70</v>
      </c>
      <c r="U831" s="201">
        <v>43</v>
      </c>
      <c r="V831" s="132">
        <v>0.61428571428571432</v>
      </c>
      <c r="W831">
        <v>84</v>
      </c>
      <c r="X831">
        <v>34</v>
      </c>
      <c r="Y831">
        <v>0.40476190476190477</v>
      </c>
    </row>
    <row r="832" spans="1:25" x14ac:dyDescent="0.25">
      <c r="A832" s="38">
        <f>+COUNTIF($B$1:B832,ESTADISTICAS!B$9)</f>
        <v>25</v>
      </c>
      <c r="B832">
        <v>63</v>
      </c>
      <c r="C832" s="130">
        <v>63594</v>
      </c>
      <c r="D832" t="s">
        <v>1940</v>
      </c>
      <c r="E832" s="201">
        <v>309</v>
      </c>
      <c r="F832" s="201">
        <v>119</v>
      </c>
      <c r="G832" s="132">
        <v>0.38511326860841422</v>
      </c>
      <c r="H832" s="201">
        <v>360</v>
      </c>
      <c r="I832" s="201">
        <v>148</v>
      </c>
      <c r="J832" s="132">
        <v>0.41111111111111109</v>
      </c>
      <c r="K832" s="201">
        <v>340</v>
      </c>
      <c r="L832" s="201">
        <v>144</v>
      </c>
      <c r="M832" s="132">
        <v>0.42352941176470588</v>
      </c>
      <c r="N832" s="201">
        <v>303</v>
      </c>
      <c r="O832" s="201">
        <v>143</v>
      </c>
      <c r="P832" s="132">
        <v>0.47194719471947194</v>
      </c>
      <c r="Q832" s="201">
        <v>324</v>
      </c>
      <c r="R832" s="201">
        <v>148</v>
      </c>
      <c r="S832" s="132">
        <v>0.4567901234567901</v>
      </c>
      <c r="T832" s="201">
        <v>293</v>
      </c>
      <c r="U832" s="201">
        <v>129</v>
      </c>
      <c r="V832" s="132">
        <v>0.44027303754266212</v>
      </c>
      <c r="W832">
        <v>329</v>
      </c>
      <c r="X832">
        <v>134</v>
      </c>
      <c r="Y832">
        <v>0.40729483282674772</v>
      </c>
    </row>
    <row r="833" spans="1:25" x14ac:dyDescent="0.25">
      <c r="A833" s="38">
        <f>+COUNTIF($B$1:B833,ESTADISTICAS!B$9)</f>
        <v>25</v>
      </c>
      <c r="B833">
        <v>63</v>
      </c>
      <c r="C833" s="130">
        <v>63690</v>
      </c>
      <c r="D833" t="s">
        <v>1941</v>
      </c>
      <c r="E833" s="201">
        <v>103</v>
      </c>
      <c r="F833" s="201">
        <v>39</v>
      </c>
      <c r="G833" s="132">
        <v>0.37864077669902912</v>
      </c>
      <c r="H833" s="201">
        <v>90</v>
      </c>
      <c r="I833" s="201">
        <v>44</v>
      </c>
      <c r="J833" s="132">
        <v>0.48888888888888887</v>
      </c>
      <c r="K833" s="201">
        <v>91</v>
      </c>
      <c r="L833" s="201">
        <v>56</v>
      </c>
      <c r="M833" s="132">
        <v>0.61538461538461542</v>
      </c>
      <c r="N833" s="201">
        <v>121</v>
      </c>
      <c r="O833" s="201">
        <v>54</v>
      </c>
      <c r="P833" s="132">
        <v>0.4462809917355372</v>
      </c>
      <c r="Q833" s="201">
        <v>109</v>
      </c>
      <c r="R833" s="201">
        <v>57</v>
      </c>
      <c r="S833" s="132">
        <v>0.52293577981651373</v>
      </c>
      <c r="T833" s="201">
        <v>112</v>
      </c>
      <c r="U833" s="201">
        <v>72</v>
      </c>
      <c r="V833" s="132">
        <v>0.6428571428571429</v>
      </c>
      <c r="W833">
        <v>113</v>
      </c>
      <c r="X833">
        <v>73</v>
      </c>
      <c r="Y833">
        <v>0.64601769911504425</v>
      </c>
    </row>
    <row r="834" spans="1:25" x14ac:dyDescent="0.25">
      <c r="A834" s="38">
        <f>+COUNTIF($B$1:B834,ESTADISTICAS!B$9)</f>
        <v>25</v>
      </c>
      <c r="B834">
        <v>66</v>
      </c>
      <c r="C834" s="130">
        <v>66001</v>
      </c>
      <c r="D834" t="s">
        <v>1942</v>
      </c>
      <c r="E834" s="201">
        <v>4793</v>
      </c>
      <c r="F834" s="201">
        <v>1918</v>
      </c>
      <c r="G834" s="132">
        <v>0.4001669100771959</v>
      </c>
      <c r="H834" s="201">
        <v>4893</v>
      </c>
      <c r="I834" s="201">
        <v>2095</v>
      </c>
      <c r="J834" s="132">
        <v>0.42816268138156549</v>
      </c>
      <c r="K834" s="201">
        <v>5037</v>
      </c>
      <c r="L834" s="201">
        <v>2533</v>
      </c>
      <c r="M834" s="132">
        <v>0.50287869763748261</v>
      </c>
      <c r="N834" s="201">
        <v>4816</v>
      </c>
      <c r="O834" s="201">
        <v>2109</v>
      </c>
      <c r="P834" s="132">
        <v>0.43791528239202659</v>
      </c>
      <c r="Q834" s="201">
        <v>4535</v>
      </c>
      <c r="R834" s="201">
        <v>2218</v>
      </c>
      <c r="S834" s="132">
        <v>0.48908489525909593</v>
      </c>
      <c r="T834" s="201">
        <v>4640</v>
      </c>
      <c r="U834" s="201">
        <v>2209</v>
      </c>
      <c r="V834" s="132">
        <v>0.47607758620689655</v>
      </c>
      <c r="W834">
        <v>4541</v>
      </c>
      <c r="X834">
        <v>2014</v>
      </c>
      <c r="Y834">
        <v>0.44351464435146443</v>
      </c>
    </row>
    <row r="835" spans="1:25" x14ac:dyDescent="0.25">
      <c r="A835" s="38">
        <f>+COUNTIF($B$1:B835,ESTADISTICAS!B$9)</f>
        <v>25</v>
      </c>
      <c r="B835">
        <v>66</v>
      </c>
      <c r="C835" s="130">
        <v>66045</v>
      </c>
      <c r="D835" t="s">
        <v>1943</v>
      </c>
      <c r="E835" s="201">
        <v>119</v>
      </c>
      <c r="F835" s="201">
        <v>27</v>
      </c>
      <c r="G835" s="132">
        <v>0.22689075630252101</v>
      </c>
      <c r="H835" s="201">
        <v>145</v>
      </c>
      <c r="I835" s="201">
        <v>23</v>
      </c>
      <c r="J835" s="132">
        <v>0.15862068965517243</v>
      </c>
      <c r="K835" s="201">
        <v>122</v>
      </c>
      <c r="L835" s="201">
        <v>32</v>
      </c>
      <c r="M835" s="132">
        <v>0.26229508196721313</v>
      </c>
      <c r="N835" s="201">
        <v>144</v>
      </c>
      <c r="O835" s="201">
        <v>37</v>
      </c>
      <c r="P835" s="132">
        <v>0.25694444444444442</v>
      </c>
      <c r="Q835" s="201">
        <v>119</v>
      </c>
      <c r="R835" s="201">
        <v>41</v>
      </c>
      <c r="S835" s="132">
        <v>0.34453781512605042</v>
      </c>
      <c r="T835" s="201">
        <v>132</v>
      </c>
      <c r="U835" s="201">
        <v>31</v>
      </c>
      <c r="V835" s="132">
        <v>0.23484848484848486</v>
      </c>
      <c r="W835">
        <v>108</v>
      </c>
      <c r="X835">
        <v>28</v>
      </c>
      <c r="Y835">
        <v>0.25925925925925924</v>
      </c>
    </row>
    <row r="836" spans="1:25" x14ac:dyDescent="0.25">
      <c r="A836" s="38">
        <f>+COUNTIF($B$1:B836,ESTADISTICAS!B$9)</f>
        <v>25</v>
      </c>
      <c r="B836">
        <v>66</v>
      </c>
      <c r="C836" s="130">
        <v>66075</v>
      </c>
      <c r="D836" t="s">
        <v>1567</v>
      </c>
      <c r="E836" s="201">
        <v>87</v>
      </c>
      <c r="F836" s="201">
        <v>16</v>
      </c>
      <c r="G836" s="132">
        <v>0.18390804597701149</v>
      </c>
      <c r="H836" s="201">
        <v>52</v>
      </c>
      <c r="I836" s="201">
        <v>14</v>
      </c>
      <c r="J836" s="132">
        <v>0.26923076923076922</v>
      </c>
      <c r="K836" s="201">
        <v>94</v>
      </c>
      <c r="L836" s="201">
        <v>26</v>
      </c>
      <c r="M836" s="132">
        <v>0.27659574468085107</v>
      </c>
      <c r="N836" s="201">
        <v>85</v>
      </c>
      <c r="O836" s="201">
        <v>24</v>
      </c>
      <c r="P836" s="132">
        <v>0.28235294117647058</v>
      </c>
      <c r="Q836" s="201">
        <v>70</v>
      </c>
      <c r="R836" s="201">
        <v>15</v>
      </c>
      <c r="S836" s="132">
        <v>0.21428571428571427</v>
      </c>
      <c r="T836" s="201">
        <v>58</v>
      </c>
      <c r="U836" s="201">
        <v>22</v>
      </c>
      <c r="V836" s="132">
        <v>0.37931034482758619</v>
      </c>
      <c r="W836">
        <v>72</v>
      </c>
      <c r="X836">
        <v>17</v>
      </c>
      <c r="Y836">
        <v>0.2361111111111111</v>
      </c>
    </row>
    <row r="837" spans="1:25" x14ac:dyDescent="0.25">
      <c r="A837" s="38">
        <f>+COUNTIF($B$1:B837,ESTADISTICAS!B$9)</f>
        <v>25</v>
      </c>
      <c r="B837">
        <v>66</v>
      </c>
      <c r="C837" s="130">
        <v>66088</v>
      </c>
      <c r="D837" t="s">
        <v>1944</v>
      </c>
      <c r="E837" s="201">
        <v>239</v>
      </c>
      <c r="F837" s="201">
        <v>57</v>
      </c>
      <c r="G837" s="132">
        <v>0.2384937238493724</v>
      </c>
      <c r="H837" s="201">
        <v>228</v>
      </c>
      <c r="I837" s="201">
        <v>59</v>
      </c>
      <c r="J837" s="132">
        <v>0.25877192982456143</v>
      </c>
      <c r="K837" s="201">
        <v>254</v>
      </c>
      <c r="L837" s="201">
        <v>57</v>
      </c>
      <c r="M837" s="132">
        <v>0.22440944881889763</v>
      </c>
      <c r="N837" s="201">
        <v>272</v>
      </c>
      <c r="O837" s="201">
        <v>49</v>
      </c>
      <c r="P837" s="132">
        <v>0.18014705882352941</v>
      </c>
      <c r="Q837" s="201">
        <v>212</v>
      </c>
      <c r="R837" s="201">
        <v>56</v>
      </c>
      <c r="S837" s="132">
        <v>0.26415094339622641</v>
      </c>
      <c r="T837" s="201">
        <v>266</v>
      </c>
      <c r="U837" s="201">
        <v>57</v>
      </c>
      <c r="V837" s="132">
        <v>0.21428571428571427</v>
      </c>
      <c r="W837">
        <v>248</v>
      </c>
      <c r="X837">
        <v>60</v>
      </c>
      <c r="Y837">
        <v>0.24193548387096775</v>
      </c>
    </row>
    <row r="838" spans="1:25" x14ac:dyDescent="0.25">
      <c r="A838" s="38">
        <f>+COUNTIF($B$1:B838,ESTADISTICAS!B$9)</f>
        <v>25</v>
      </c>
      <c r="B838">
        <v>66</v>
      </c>
      <c r="C838" s="130">
        <v>66170</v>
      </c>
      <c r="D838" t="s">
        <v>1945</v>
      </c>
      <c r="E838" s="201">
        <v>1722</v>
      </c>
      <c r="F838" s="201">
        <v>727</v>
      </c>
      <c r="G838" s="132">
        <v>0.42218350754936118</v>
      </c>
      <c r="H838" s="201">
        <v>1603</v>
      </c>
      <c r="I838" s="201">
        <v>675</v>
      </c>
      <c r="J838" s="132">
        <v>0.42108546475358705</v>
      </c>
      <c r="K838" s="201">
        <v>1641</v>
      </c>
      <c r="L838" s="201">
        <v>779</v>
      </c>
      <c r="M838" s="132">
        <v>0.47471054235222426</v>
      </c>
      <c r="N838" s="201">
        <v>1761</v>
      </c>
      <c r="O838" s="201">
        <v>809</v>
      </c>
      <c r="P838" s="132">
        <v>0.45939806927881888</v>
      </c>
      <c r="Q838" s="201">
        <v>1707</v>
      </c>
      <c r="R838" s="201">
        <v>830</v>
      </c>
      <c r="S838" s="132">
        <v>0.48623315758640889</v>
      </c>
      <c r="T838" s="201">
        <v>1632</v>
      </c>
      <c r="U838" s="201">
        <v>780</v>
      </c>
      <c r="V838" s="132">
        <v>0.47794117647058826</v>
      </c>
      <c r="W838">
        <v>1688</v>
      </c>
      <c r="X838">
        <v>785</v>
      </c>
      <c r="Y838">
        <v>0.4650473933649289</v>
      </c>
    </row>
    <row r="839" spans="1:25" x14ac:dyDescent="0.25">
      <c r="A839" s="38">
        <f>+COUNTIF($B$1:B839,ESTADISTICAS!B$9)</f>
        <v>25</v>
      </c>
      <c r="B839">
        <v>66</v>
      </c>
      <c r="C839" s="130">
        <v>66318</v>
      </c>
      <c r="D839" t="s">
        <v>1946</v>
      </c>
      <c r="E839" s="201">
        <v>162</v>
      </c>
      <c r="F839" s="201">
        <v>27</v>
      </c>
      <c r="G839" s="132">
        <v>0.16666666666666666</v>
      </c>
      <c r="H839" s="201">
        <v>153</v>
      </c>
      <c r="I839" s="201">
        <v>26</v>
      </c>
      <c r="J839" s="132">
        <v>0.16993464052287582</v>
      </c>
      <c r="K839" s="201">
        <v>151</v>
      </c>
      <c r="L839" s="201">
        <v>36</v>
      </c>
      <c r="M839" s="132">
        <v>0.23841059602649006</v>
      </c>
      <c r="N839" s="201">
        <v>193</v>
      </c>
      <c r="O839" s="201">
        <v>38</v>
      </c>
      <c r="P839" s="132">
        <v>0.19689119170984457</v>
      </c>
      <c r="Q839" s="201">
        <v>165</v>
      </c>
      <c r="R839" s="201">
        <v>42</v>
      </c>
      <c r="S839" s="132">
        <v>0.25454545454545452</v>
      </c>
      <c r="T839" s="201">
        <v>182</v>
      </c>
      <c r="U839" s="201">
        <v>59</v>
      </c>
      <c r="V839" s="132">
        <v>0.32417582417582419</v>
      </c>
      <c r="W839">
        <v>160</v>
      </c>
      <c r="X839">
        <v>31</v>
      </c>
      <c r="Y839">
        <v>0.19375000000000001</v>
      </c>
    </row>
    <row r="840" spans="1:25" x14ac:dyDescent="0.25">
      <c r="A840" s="38">
        <f>+COUNTIF($B$1:B840,ESTADISTICAS!B$9)</f>
        <v>25</v>
      </c>
      <c r="B840">
        <v>66</v>
      </c>
      <c r="C840" s="130">
        <v>66383</v>
      </c>
      <c r="D840" t="s">
        <v>1947</v>
      </c>
      <c r="E840" s="201">
        <v>76</v>
      </c>
      <c r="F840" s="201">
        <v>21</v>
      </c>
      <c r="G840" s="132">
        <v>0.27631578947368424</v>
      </c>
      <c r="H840" s="201">
        <v>69</v>
      </c>
      <c r="I840" s="201">
        <v>7</v>
      </c>
      <c r="J840" s="132">
        <v>0.10144927536231885</v>
      </c>
      <c r="K840" s="201">
        <v>46</v>
      </c>
      <c r="L840" s="201">
        <v>12</v>
      </c>
      <c r="M840" s="132">
        <v>0.2608695652173913</v>
      </c>
      <c r="N840" s="201">
        <v>68</v>
      </c>
      <c r="O840" s="201">
        <v>18</v>
      </c>
      <c r="P840" s="132">
        <v>0.26470588235294118</v>
      </c>
      <c r="Q840" s="201">
        <v>40</v>
      </c>
      <c r="R840" s="201">
        <v>17</v>
      </c>
      <c r="S840" s="132">
        <v>0.42499999999999999</v>
      </c>
      <c r="T840" s="201">
        <v>69</v>
      </c>
      <c r="U840" s="201">
        <v>25</v>
      </c>
      <c r="V840" s="132">
        <v>0.36231884057971014</v>
      </c>
      <c r="W840">
        <v>65</v>
      </c>
      <c r="X840">
        <v>27</v>
      </c>
      <c r="Y840">
        <v>0.41538461538461541</v>
      </c>
    </row>
    <row r="841" spans="1:25" x14ac:dyDescent="0.25">
      <c r="A841" s="38">
        <f>+COUNTIF($B$1:B841,ESTADISTICAS!B$9)</f>
        <v>25</v>
      </c>
      <c r="B841">
        <v>66</v>
      </c>
      <c r="C841" s="130">
        <v>66400</v>
      </c>
      <c r="D841" t="s">
        <v>1948</v>
      </c>
      <c r="E841" s="201">
        <v>366</v>
      </c>
      <c r="F841" s="201">
        <v>109</v>
      </c>
      <c r="G841" s="132">
        <v>0.29781420765027322</v>
      </c>
      <c r="H841" s="201">
        <v>342</v>
      </c>
      <c r="I841" s="201">
        <v>94</v>
      </c>
      <c r="J841" s="132">
        <v>0.27485380116959063</v>
      </c>
      <c r="K841" s="201">
        <v>307</v>
      </c>
      <c r="L841" s="201">
        <v>117</v>
      </c>
      <c r="M841" s="132">
        <v>0.38110749185667753</v>
      </c>
      <c r="N841" s="201">
        <v>373</v>
      </c>
      <c r="O841" s="201">
        <v>135</v>
      </c>
      <c r="P841" s="132">
        <v>0.36193029490616624</v>
      </c>
      <c r="Q841" s="201">
        <v>368</v>
      </c>
      <c r="R841" s="201">
        <v>157</v>
      </c>
      <c r="S841" s="132">
        <v>0.4266304347826087</v>
      </c>
      <c r="T841" s="201">
        <v>399</v>
      </c>
      <c r="U841" s="201">
        <v>146</v>
      </c>
      <c r="V841" s="132">
        <v>0.36591478696741853</v>
      </c>
      <c r="W841">
        <v>310</v>
      </c>
      <c r="X841">
        <v>95</v>
      </c>
      <c r="Y841">
        <v>0.30645161290322581</v>
      </c>
    </row>
    <row r="842" spans="1:25" x14ac:dyDescent="0.25">
      <c r="A842" s="38">
        <f>+COUNTIF($B$1:B842,ESTADISTICAS!B$9)</f>
        <v>25</v>
      </c>
      <c r="B842">
        <v>66</v>
      </c>
      <c r="C842" s="130">
        <v>66440</v>
      </c>
      <c r="D842" t="s">
        <v>1949</v>
      </c>
      <c r="E842" s="201">
        <v>166</v>
      </c>
      <c r="F842" s="201">
        <v>25</v>
      </c>
      <c r="G842" s="132">
        <v>0.15060240963855423</v>
      </c>
      <c r="H842" s="201">
        <v>181</v>
      </c>
      <c r="I842" s="201">
        <v>41</v>
      </c>
      <c r="J842" s="132">
        <v>0.22651933701657459</v>
      </c>
      <c r="K842" s="201">
        <v>142</v>
      </c>
      <c r="L842" s="201">
        <v>53</v>
      </c>
      <c r="M842" s="132">
        <v>0.37323943661971831</v>
      </c>
      <c r="N842" s="201">
        <v>125</v>
      </c>
      <c r="O842" s="201">
        <v>33</v>
      </c>
      <c r="P842" s="132">
        <v>0.26400000000000001</v>
      </c>
      <c r="Q842" s="201">
        <v>133</v>
      </c>
      <c r="R842" s="201">
        <v>46</v>
      </c>
      <c r="S842" s="132">
        <v>0.34586466165413532</v>
      </c>
      <c r="T842" s="201">
        <v>166</v>
      </c>
      <c r="U842" s="201">
        <v>74</v>
      </c>
      <c r="V842" s="132">
        <v>0.44578313253012047</v>
      </c>
      <c r="W842">
        <v>145</v>
      </c>
      <c r="X842">
        <v>38</v>
      </c>
      <c r="Y842">
        <v>0.2620689655172414</v>
      </c>
    </row>
    <row r="843" spans="1:25" x14ac:dyDescent="0.25">
      <c r="A843" s="38">
        <f>+COUNTIF($B$1:B843,ESTADISTICAS!B$9)</f>
        <v>25</v>
      </c>
      <c r="B843">
        <v>66</v>
      </c>
      <c r="C843" s="130">
        <v>66456</v>
      </c>
      <c r="D843" t="s">
        <v>1950</v>
      </c>
      <c r="E843" s="201">
        <v>123</v>
      </c>
      <c r="F843" s="201">
        <v>25</v>
      </c>
      <c r="G843" s="132">
        <v>0.2032520325203252</v>
      </c>
      <c r="H843" s="201">
        <v>130</v>
      </c>
      <c r="I843" s="201">
        <v>18</v>
      </c>
      <c r="J843" s="132">
        <v>0.13846153846153847</v>
      </c>
      <c r="K843" s="201">
        <v>124</v>
      </c>
      <c r="L843" s="201">
        <v>35</v>
      </c>
      <c r="M843" s="132">
        <v>0.28225806451612906</v>
      </c>
      <c r="N843" s="201">
        <v>123</v>
      </c>
      <c r="O843" s="201">
        <v>37</v>
      </c>
      <c r="P843" s="132">
        <v>0.30081300813008133</v>
      </c>
      <c r="Q843" s="201">
        <v>158</v>
      </c>
      <c r="R843" s="201">
        <v>46</v>
      </c>
      <c r="S843" s="132">
        <v>0.29113924050632911</v>
      </c>
      <c r="T843" s="201">
        <v>124</v>
      </c>
      <c r="U843" s="201">
        <v>44</v>
      </c>
      <c r="V843" s="132">
        <v>0.35483870967741937</v>
      </c>
      <c r="W843">
        <v>116</v>
      </c>
      <c r="X843">
        <v>26</v>
      </c>
      <c r="Y843">
        <v>0.22413793103448276</v>
      </c>
    </row>
    <row r="844" spans="1:25" x14ac:dyDescent="0.25">
      <c r="A844" s="38">
        <f>+COUNTIF($B$1:B844,ESTADISTICAS!B$9)</f>
        <v>25</v>
      </c>
      <c r="B844">
        <v>66</v>
      </c>
      <c r="C844" s="130">
        <v>66572</v>
      </c>
      <c r="D844" t="s">
        <v>1951</v>
      </c>
      <c r="E844" s="201">
        <v>106</v>
      </c>
      <c r="F844" s="201">
        <v>30</v>
      </c>
      <c r="G844" s="132">
        <v>0.28301886792452829</v>
      </c>
      <c r="H844" s="201">
        <v>117</v>
      </c>
      <c r="I844" s="201">
        <v>21</v>
      </c>
      <c r="J844" s="132">
        <v>0.17948717948717949</v>
      </c>
      <c r="K844" s="201">
        <v>138</v>
      </c>
      <c r="L844" s="201">
        <v>40</v>
      </c>
      <c r="M844" s="132">
        <v>0.28985507246376813</v>
      </c>
      <c r="N844" s="201">
        <v>147</v>
      </c>
      <c r="O844" s="201">
        <v>29</v>
      </c>
      <c r="P844" s="132">
        <v>0.19727891156462585</v>
      </c>
      <c r="Q844" s="201">
        <v>151</v>
      </c>
      <c r="R844" s="201">
        <v>27</v>
      </c>
      <c r="S844" s="132">
        <v>0.17880794701986755</v>
      </c>
      <c r="T844" s="201">
        <v>167</v>
      </c>
      <c r="U844" s="201">
        <v>38</v>
      </c>
      <c r="V844" s="132">
        <v>0.22754491017964071</v>
      </c>
      <c r="W844">
        <v>179</v>
      </c>
      <c r="X844">
        <v>49</v>
      </c>
      <c r="Y844">
        <v>0.27374301675977653</v>
      </c>
    </row>
    <row r="845" spans="1:25" x14ac:dyDescent="0.25">
      <c r="A845" s="38">
        <f>+COUNTIF($B$1:B845,ESTADISTICAS!B$9)</f>
        <v>25</v>
      </c>
      <c r="B845">
        <v>66</v>
      </c>
      <c r="C845" s="130">
        <v>66594</v>
      </c>
      <c r="D845" t="s">
        <v>1952</v>
      </c>
      <c r="E845" s="201">
        <v>359</v>
      </c>
      <c r="F845" s="201">
        <v>74</v>
      </c>
      <c r="G845" s="132">
        <v>0.20612813370473537</v>
      </c>
      <c r="H845" s="201">
        <v>365</v>
      </c>
      <c r="I845" s="201">
        <v>59</v>
      </c>
      <c r="J845" s="132">
        <v>0.16164383561643836</v>
      </c>
      <c r="K845" s="201">
        <v>354</v>
      </c>
      <c r="L845" s="201">
        <v>62</v>
      </c>
      <c r="M845" s="132">
        <v>0.1751412429378531</v>
      </c>
      <c r="N845" s="201">
        <v>385</v>
      </c>
      <c r="O845" s="201">
        <v>62</v>
      </c>
      <c r="P845" s="132">
        <v>0.16103896103896104</v>
      </c>
      <c r="Q845" s="201">
        <v>314</v>
      </c>
      <c r="R845" s="201">
        <v>97</v>
      </c>
      <c r="S845" s="132">
        <v>0.30891719745222929</v>
      </c>
      <c r="T845" s="201">
        <v>335</v>
      </c>
      <c r="U845" s="201">
        <v>83</v>
      </c>
      <c r="V845" s="132">
        <v>0.24776119402985075</v>
      </c>
      <c r="W845">
        <v>290</v>
      </c>
      <c r="X845">
        <v>46</v>
      </c>
      <c r="Y845">
        <v>0.15862068965517243</v>
      </c>
    </row>
    <row r="846" spans="1:25" x14ac:dyDescent="0.25">
      <c r="A846" s="38">
        <f>+COUNTIF($B$1:B846,ESTADISTICAS!B$9)</f>
        <v>25</v>
      </c>
      <c r="B846">
        <v>66</v>
      </c>
      <c r="C846" s="130">
        <v>66682</v>
      </c>
      <c r="D846" t="s">
        <v>1953</v>
      </c>
      <c r="E846" s="201">
        <v>687</v>
      </c>
      <c r="F846" s="201">
        <v>257</v>
      </c>
      <c r="G846" s="132">
        <v>0.37409024745269287</v>
      </c>
      <c r="H846" s="201">
        <v>654</v>
      </c>
      <c r="I846" s="201">
        <v>231</v>
      </c>
      <c r="J846" s="132">
        <v>0.35321100917431192</v>
      </c>
      <c r="K846" s="201">
        <v>697</v>
      </c>
      <c r="L846" s="201">
        <v>316</v>
      </c>
      <c r="M846" s="132">
        <v>0.4533715925394548</v>
      </c>
      <c r="N846" s="201">
        <v>698</v>
      </c>
      <c r="O846" s="201">
        <v>309</v>
      </c>
      <c r="P846" s="132">
        <v>0.44269340974212035</v>
      </c>
      <c r="Q846" s="201">
        <v>718</v>
      </c>
      <c r="R846" s="201">
        <v>337</v>
      </c>
      <c r="S846" s="132">
        <v>0.46935933147632314</v>
      </c>
      <c r="T846" s="201">
        <v>737</v>
      </c>
      <c r="U846" s="201">
        <v>293</v>
      </c>
      <c r="V846" s="132">
        <v>0.39755766621438265</v>
      </c>
      <c r="W846">
        <v>700</v>
      </c>
      <c r="X846">
        <v>290</v>
      </c>
      <c r="Y846">
        <v>0.41428571428571431</v>
      </c>
    </row>
    <row r="847" spans="1:25" x14ac:dyDescent="0.25">
      <c r="A847" s="38">
        <f>+COUNTIF($B$1:B847,ESTADISTICAS!B$9)</f>
        <v>25</v>
      </c>
      <c r="B847">
        <v>66</v>
      </c>
      <c r="C847" s="130">
        <v>66687</v>
      </c>
      <c r="D847" t="s">
        <v>1954</v>
      </c>
      <c r="E847" s="201">
        <v>92</v>
      </c>
      <c r="F847" s="201">
        <v>29</v>
      </c>
      <c r="G847" s="132">
        <v>0.31521739130434784</v>
      </c>
      <c r="H847" s="201">
        <v>117</v>
      </c>
      <c r="I847" s="201">
        <v>23</v>
      </c>
      <c r="J847" s="132">
        <v>0.19658119658119658</v>
      </c>
      <c r="K847" s="201">
        <v>92</v>
      </c>
      <c r="L847" s="201">
        <v>30</v>
      </c>
      <c r="M847" s="132">
        <v>0.32608695652173914</v>
      </c>
      <c r="N847" s="201">
        <v>101</v>
      </c>
      <c r="O847" s="201">
        <v>21</v>
      </c>
      <c r="P847" s="132">
        <v>0.20792079207920791</v>
      </c>
      <c r="Q847" s="201">
        <v>119</v>
      </c>
      <c r="R847" s="201">
        <v>37</v>
      </c>
      <c r="S847" s="132">
        <v>0.31092436974789917</v>
      </c>
      <c r="T847" s="201">
        <v>120</v>
      </c>
      <c r="U847" s="201">
        <v>35</v>
      </c>
      <c r="V847" s="132">
        <v>0.29166666666666669</v>
      </c>
      <c r="W847">
        <v>109</v>
      </c>
      <c r="X847">
        <v>39</v>
      </c>
      <c r="Y847">
        <v>0.3577981651376147</v>
      </c>
    </row>
    <row r="848" spans="1:25" x14ac:dyDescent="0.25">
      <c r="A848" s="38">
        <f>+COUNTIF($B$1:B848,ESTADISTICAS!B$9)</f>
        <v>25</v>
      </c>
      <c r="B848">
        <v>68</v>
      </c>
      <c r="C848" s="130">
        <v>68001</v>
      </c>
      <c r="D848" t="s">
        <v>1955</v>
      </c>
      <c r="E848" s="201">
        <v>6378</v>
      </c>
      <c r="F848" s="201">
        <v>3379</v>
      </c>
      <c r="G848" s="132">
        <v>0.52978990279084348</v>
      </c>
      <c r="H848" s="201">
        <v>5958</v>
      </c>
      <c r="I848" s="201">
        <v>3122</v>
      </c>
      <c r="J848" s="132">
        <v>0.52400134273246057</v>
      </c>
      <c r="K848" s="201">
        <v>6189</v>
      </c>
      <c r="L848" s="201">
        <v>3346</v>
      </c>
      <c r="M848" s="132">
        <v>0.54063661334625945</v>
      </c>
      <c r="N848" s="201">
        <v>5930</v>
      </c>
      <c r="O848" s="201">
        <v>3070</v>
      </c>
      <c r="P848" s="132">
        <v>0.51770657672849918</v>
      </c>
      <c r="Q848" s="201">
        <v>5584</v>
      </c>
      <c r="R848" s="201">
        <v>2879</v>
      </c>
      <c r="S848" s="132">
        <v>0.51558022922636104</v>
      </c>
      <c r="T848" s="201">
        <v>5642</v>
      </c>
      <c r="U848" s="201">
        <v>2821</v>
      </c>
      <c r="V848" s="132">
        <v>0.5</v>
      </c>
      <c r="W848">
        <v>5687</v>
      </c>
      <c r="X848">
        <v>2932</v>
      </c>
      <c r="Y848">
        <v>0.51556180763144011</v>
      </c>
    </row>
    <row r="849" spans="1:25" x14ac:dyDescent="0.25">
      <c r="A849" s="38">
        <f>+COUNTIF($B$1:B849,ESTADISTICAS!B$9)</f>
        <v>25</v>
      </c>
      <c r="B849">
        <v>68</v>
      </c>
      <c r="C849" s="130">
        <v>68013</v>
      </c>
      <c r="D849" t="s">
        <v>1956</v>
      </c>
      <c r="E849" s="201">
        <v>14</v>
      </c>
      <c r="F849" s="201">
        <v>1</v>
      </c>
      <c r="G849" s="132">
        <v>7.1428571428571425E-2</v>
      </c>
      <c r="H849" s="201">
        <v>19</v>
      </c>
      <c r="I849" s="201">
        <v>7</v>
      </c>
      <c r="J849" s="132">
        <v>0.36842105263157893</v>
      </c>
      <c r="K849" s="201">
        <v>29</v>
      </c>
      <c r="L849" s="201">
        <v>9</v>
      </c>
      <c r="M849" s="132">
        <v>0.31034482758620691</v>
      </c>
      <c r="N849" s="201">
        <v>13</v>
      </c>
      <c r="O849" s="201">
        <v>1</v>
      </c>
      <c r="P849" s="132">
        <v>7.6923076923076927E-2</v>
      </c>
      <c r="Q849" s="201">
        <v>19</v>
      </c>
      <c r="R849" s="201">
        <v>10</v>
      </c>
      <c r="S849" s="132">
        <v>0.52631578947368418</v>
      </c>
      <c r="T849" s="201">
        <v>16</v>
      </c>
      <c r="U849" s="201">
        <v>8</v>
      </c>
      <c r="V849" s="132">
        <v>0.5</v>
      </c>
      <c r="W849">
        <v>29</v>
      </c>
      <c r="X849">
        <v>14</v>
      </c>
      <c r="Y849">
        <v>0.48275862068965519</v>
      </c>
    </row>
    <row r="850" spans="1:25" x14ac:dyDescent="0.25">
      <c r="A850" s="38">
        <f>+COUNTIF($B$1:B850,ESTADISTICAS!B$9)</f>
        <v>25</v>
      </c>
      <c r="B850">
        <v>68</v>
      </c>
      <c r="C850" s="130">
        <v>68020</v>
      </c>
      <c r="D850" t="s">
        <v>1551</v>
      </c>
      <c r="E850" s="201">
        <v>39</v>
      </c>
      <c r="F850" s="201">
        <v>9</v>
      </c>
      <c r="G850" s="132">
        <v>0.23076923076923078</v>
      </c>
      <c r="H850" s="201">
        <v>40</v>
      </c>
      <c r="I850" s="201">
        <v>8</v>
      </c>
      <c r="J850" s="132">
        <v>0.2</v>
      </c>
      <c r="K850" s="201">
        <v>39</v>
      </c>
      <c r="L850" s="201">
        <v>14</v>
      </c>
      <c r="M850" s="132">
        <v>0.35897435897435898</v>
      </c>
      <c r="N850" s="201">
        <v>52</v>
      </c>
      <c r="O850" s="201">
        <v>13</v>
      </c>
      <c r="P850" s="132">
        <v>0.25</v>
      </c>
      <c r="Q850" s="201">
        <v>40</v>
      </c>
      <c r="R850" s="201">
        <v>16</v>
      </c>
      <c r="S850" s="132">
        <v>0.4</v>
      </c>
      <c r="T850" s="201">
        <v>39</v>
      </c>
      <c r="U850" s="201">
        <v>9</v>
      </c>
      <c r="V850" s="132">
        <v>0.23076923076923078</v>
      </c>
      <c r="W850">
        <v>45</v>
      </c>
      <c r="X850">
        <v>11</v>
      </c>
      <c r="Y850">
        <v>0.24444444444444444</v>
      </c>
    </row>
    <row r="851" spans="1:25" x14ac:dyDescent="0.25">
      <c r="A851" s="38">
        <f>+COUNTIF($B$1:B851,ESTADISTICAS!B$9)</f>
        <v>25</v>
      </c>
      <c r="B851">
        <v>68</v>
      </c>
      <c r="C851" s="130">
        <v>68051</v>
      </c>
      <c r="D851" t="s">
        <v>1957</v>
      </c>
      <c r="E851" s="201">
        <v>121</v>
      </c>
      <c r="F851" s="201">
        <v>30</v>
      </c>
      <c r="G851" s="132">
        <v>0.24793388429752067</v>
      </c>
      <c r="H851" s="201">
        <v>105</v>
      </c>
      <c r="I851" s="201">
        <v>30</v>
      </c>
      <c r="J851" s="132">
        <v>0.2857142857142857</v>
      </c>
      <c r="K851" s="201">
        <v>97</v>
      </c>
      <c r="L851" s="201">
        <v>38</v>
      </c>
      <c r="M851" s="132">
        <v>0.39175257731958762</v>
      </c>
      <c r="N851" s="201">
        <v>140</v>
      </c>
      <c r="O851" s="201">
        <v>39</v>
      </c>
      <c r="P851" s="132">
        <v>0.27857142857142858</v>
      </c>
      <c r="Q851" s="201">
        <v>129</v>
      </c>
      <c r="R851" s="201">
        <v>32</v>
      </c>
      <c r="S851" s="132">
        <v>0.24806201550387597</v>
      </c>
      <c r="T851" s="201">
        <v>117</v>
      </c>
      <c r="U851" s="201">
        <v>33</v>
      </c>
      <c r="V851" s="132">
        <v>0.28205128205128205</v>
      </c>
      <c r="W851">
        <v>97</v>
      </c>
      <c r="X851">
        <v>26</v>
      </c>
      <c r="Y851">
        <v>0.26804123711340205</v>
      </c>
    </row>
    <row r="852" spans="1:25" x14ac:dyDescent="0.25">
      <c r="A852" s="38">
        <f>+COUNTIF($B$1:B852,ESTADISTICAS!B$9)</f>
        <v>25</v>
      </c>
      <c r="B852">
        <v>68</v>
      </c>
      <c r="C852" s="130">
        <v>68077</v>
      </c>
      <c r="D852" t="s">
        <v>1245</v>
      </c>
      <c r="E852" s="201">
        <v>322</v>
      </c>
      <c r="F852" s="201">
        <v>125</v>
      </c>
      <c r="G852" s="132">
        <v>0.38819875776397517</v>
      </c>
      <c r="H852" s="201">
        <v>316</v>
      </c>
      <c r="I852" s="201">
        <v>131</v>
      </c>
      <c r="J852" s="132">
        <v>0.41455696202531644</v>
      </c>
      <c r="K852" s="201">
        <v>305</v>
      </c>
      <c r="L852" s="201">
        <v>141</v>
      </c>
      <c r="M852" s="132">
        <v>0.46229508196721314</v>
      </c>
      <c r="N852" s="201">
        <v>338</v>
      </c>
      <c r="O852" s="201">
        <v>173</v>
      </c>
      <c r="P852" s="132">
        <v>0.51183431952662717</v>
      </c>
      <c r="Q852" s="201">
        <v>256</v>
      </c>
      <c r="R852" s="201">
        <v>138</v>
      </c>
      <c r="S852" s="132">
        <v>0.5390625</v>
      </c>
      <c r="T852" s="201">
        <v>267</v>
      </c>
      <c r="U852" s="201">
        <v>119</v>
      </c>
      <c r="V852" s="132">
        <v>0.44569288389513106</v>
      </c>
      <c r="W852">
        <v>308</v>
      </c>
      <c r="X852">
        <v>146</v>
      </c>
      <c r="Y852">
        <v>0.47402597402597402</v>
      </c>
    </row>
    <row r="853" spans="1:25" x14ac:dyDescent="0.25">
      <c r="A853" s="38">
        <f>+COUNTIF($B$1:B853,ESTADISTICAS!B$9)</f>
        <v>25</v>
      </c>
      <c r="B853">
        <v>68</v>
      </c>
      <c r="C853" s="130">
        <v>68079</v>
      </c>
      <c r="D853" t="s">
        <v>1958</v>
      </c>
      <c r="E853" s="201">
        <v>82</v>
      </c>
      <c r="F853" s="201">
        <v>39</v>
      </c>
      <c r="G853" s="132">
        <v>0.47560975609756095</v>
      </c>
      <c r="H853" s="201">
        <v>71</v>
      </c>
      <c r="I853" s="201">
        <v>30</v>
      </c>
      <c r="J853" s="132">
        <v>0.42253521126760563</v>
      </c>
      <c r="K853" s="201">
        <v>103</v>
      </c>
      <c r="L853" s="201">
        <v>43</v>
      </c>
      <c r="M853" s="132">
        <v>0.41747572815533979</v>
      </c>
      <c r="N853" s="201">
        <v>55</v>
      </c>
      <c r="O853" s="201">
        <v>25</v>
      </c>
      <c r="P853" s="132">
        <v>0.45454545454545453</v>
      </c>
      <c r="Q853" s="201">
        <v>74</v>
      </c>
      <c r="R853" s="201">
        <v>30</v>
      </c>
      <c r="S853" s="132">
        <v>0.40540540540540543</v>
      </c>
      <c r="T853" s="201">
        <v>83</v>
      </c>
      <c r="U853" s="201">
        <v>32</v>
      </c>
      <c r="V853" s="132">
        <v>0.38554216867469882</v>
      </c>
      <c r="W853">
        <v>96</v>
      </c>
      <c r="X853">
        <v>41</v>
      </c>
      <c r="Y853">
        <v>0.42708333333333331</v>
      </c>
    </row>
    <row r="854" spans="1:25" x14ac:dyDescent="0.25">
      <c r="A854" s="38">
        <f>+COUNTIF($B$1:B854,ESTADISTICAS!B$9)</f>
        <v>25</v>
      </c>
      <c r="B854">
        <v>68</v>
      </c>
      <c r="C854" s="130">
        <v>68081</v>
      </c>
      <c r="D854" t="s">
        <v>1959</v>
      </c>
      <c r="E854" s="201">
        <v>2224</v>
      </c>
      <c r="F854" s="201">
        <v>1102</v>
      </c>
      <c r="G854" s="132">
        <v>0.49550359712230213</v>
      </c>
      <c r="H854" s="201">
        <v>2235</v>
      </c>
      <c r="I854" s="201">
        <v>1189</v>
      </c>
      <c r="J854" s="132">
        <v>0.53199105145413872</v>
      </c>
      <c r="K854" s="201">
        <v>2183</v>
      </c>
      <c r="L854" s="201">
        <v>1121</v>
      </c>
      <c r="M854" s="132">
        <v>0.51351351351351349</v>
      </c>
      <c r="N854" s="201">
        <v>2281</v>
      </c>
      <c r="O854" s="201">
        <v>1156</v>
      </c>
      <c r="P854" s="132">
        <v>0.50679526523454621</v>
      </c>
      <c r="Q854" s="201">
        <v>2183</v>
      </c>
      <c r="R854" s="201">
        <v>1147</v>
      </c>
      <c r="S854" s="132">
        <v>0.52542372881355937</v>
      </c>
      <c r="T854" s="201">
        <v>2213</v>
      </c>
      <c r="U854" s="201">
        <v>1106</v>
      </c>
      <c r="V854" s="132">
        <v>0.49977406235878896</v>
      </c>
      <c r="W854">
        <v>2132</v>
      </c>
      <c r="X854">
        <v>1096</v>
      </c>
      <c r="Y854">
        <v>0.51407129455909939</v>
      </c>
    </row>
    <row r="855" spans="1:25" x14ac:dyDescent="0.25">
      <c r="A855" s="38">
        <f>+COUNTIF($B$1:B855,ESTADISTICAS!B$9)</f>
        <v>25</v>
      </c>
      <c r="B855">
        <v>68</v>
      </c>
      <c r="C855" s="130">
        <v>68092</v>
      </c>
      <c r="D855" t="s">
        <v>1249</v>
      </c>
      <c r="E855" s="201">
        <v>50</v>
      </c>
      <c r="F855" s="201">
        <v>13</v>
      </c>
      <c r="G855" s="132">
        <v>0.26</v>
      </c>
      <c r="H855" s="201">
        <v>55</v>
      </c>
      <c r="I855" s="201">
        <v>23</v>
      </c>
      <c r="J855" s="132">
        <v>0.41818181818181815</v>
      </c>
      <c r="K855" s="201">
        <v>47</v>
      </c>
      <c r="L855" s="201">
        <v>29</v>
      </c>
      <c r="M855" s="132">
        <v>0.61702127659574468</v>
      </c>
      <c r="N855" s="201">
        <v>53</v>
      </c>
      <c r="O855" s="201">
        <v>15</v>
      </c>
      <c r="P855" s="132">
        <v>0.28301886792452829</v>
      </c>
      <c r="Q855" s="201">
        <v>48</v>
      </c>
      <c r="R855" s="201">
        <v>18</v>
      </c>
      <c r="S855" s="132">
        <v>0.375</v>
      </c>
      <c r="T855" s="201">
        <v>38</v>
      </c>
      <c r="U855" s="201">
        <v>24</v>
      </c>
      <c r="V855" s="132">
        <v>0.63157894736842102</v>
      </c>
      <c r="W855">
        <v>37</v>
      </c>
      <c r="X855">
        <v>19</v>
      </c>
      <c r="Y855">
        <v>0.51351351351351349</v>
      </c>
    </row>
    <row r="856" spans="1:25" x14ac:dyDescent="0.25">
      <c r="A856" s="38">
        <f>+COUNTIF($B$1:B856,ESTADISTICAS!B$9)</f>
        <v>25</v>
      </c>
      <c r="B856">
        <v>68</v>
      </c>
      <c r="C856" s="130">
        <v>68101</v>
      </c>
      <c r="D856" t="s">
        <v>2416</v>
      </c>
      <c r="E856" s="201">
        <v>90</v>
      </c>
      <c r="F856" s="201">
        <v>31</v>
      </c>
      <c r="G856" s="132">
        <v>0.34444444444444444</v>
      </c>
      <c r="H856" s="201">
        <v>104</v>
      </c>
      <c r="I856" s="201">
        <v>33</v>
      </c>
      <c r="J856" s="132">
        <v>0.31730769230769229</v>
      </c>
      <c r="K856" s="201">
        <v>96</v>
      </c>
      <c r="L856" s="201">
        <v>43</v>
      </c>
      <c r="M856" s="132">
        <v>0.44791666666666669</v>
      </c>
      <c r="N856" s="201">
        <v>109</v>
      </c>
      <c r="O856" s="201">
        <v>32</v>
      </c>
      <c r="P856" s="132">
        <v>0.29357798165137616</v>
      </c>
      <c r="Q856" s="201">
        <v>124</v>
      </c>
      <c r="R856" s="201">
        <v>39</v>
      </c>
      <c r="S856" s="132">
        <v>0.31451612903225806</v>
      </c>
      <c r="T856" s="201">
        <v>146</v>
      </c>
      <c r="U856" s="201">
        <v>51</v>
      </c>
      <c r="V856" s="132">
        <v>0.34931506849315069</v>
      </c>
      <c r="W856">
        <v>127</v>
      </c>
      <c r="X856">
        <v>29</v>
      </c>
      <c r="Y856">
        <v>0.2283464566929134</v>
      </c>
    </row>
    <row r="857" spans="1:25" x14ac:dyDescent="0.25">
      <c r="A857" s="38">
        <f>+COUNTIF($B$1:B857,ESTADISTICAS!B$9)</f>
        <v>25</v>
      </c>
      <c r="B857">
        <v>68</v>
      </c>
      <c r="C857" s="130">
        <v>68121</v>
      </c>
      <c r="D857" t="s">
        <v>1650</v>
      </c>
      <c r="E857" s="201">
        <v>22</v>
      </c>
      <c r="F857" s="201">
        <v>13</v>
      </c>
      <c r="G857" s="132">
        <v>0.59090909090909094</v>
      </c>
      <c r="H857" s="201">
        <v>23</v>
      </c>
      <c r="I857" s="201">
        <v>10</v>
      </c>
      <c r="J857" s="132">
        <v>0.43478260869565216</v>
      </c>
      <c r="K857" s="201">
        <v>19</v>
      </c>
      <c r="L857" s="201">
        <v>6</v>
      </c>
      <c r="M857" s="132">
        <v>0.31578947368421051</v>
      </c>
      <c r="N857" s="201">
        <v>12</v>
      </c>
      <c r="O857" s="201">
        <v>5</v>
      </c>
      <c r="P857" s="132">
        <v>0.41666666666666669</v>
      </c>
      <c r="Q857" s="201">
        <v>14</v>
      </c>
      <c r="R857" s="201">
        <v>6</v>
      </c>
      <c r="S857" s="132">
        <v>0.42857142857142855</v>
      </c>
      <c r="T857" s="201">
        <v>16</v>
      </c>
      <c r="U857" s="201">
        <v>5</v>
      </c>
      <c r="V857" s="132">
        <v>0.3125</v>
      </c>
      <c r="W857">
        <v>25</v>
      </c>
      <c r="X857">
        <v>7</v>
      </c>
      <c r="Y857">
        <v>0.28000000000000003</v>
      </c>
    </row>
    <row r="858" spans="1:25" x14ac:dyDescent="0.25">
      <c r="A858" s="38">
        <f>+COUNTIF($B$1:B858,ESTADISTICAS!B$9)</f>
        <v>25</v>
      </c>
      <c r="B858">
        <v>68</v>
      </c>
      <c r="C858" s="130">
        <v>68132</v>
      </c>
      <c r="D858" t="s">
        <v>1960</v>
      </c>
      <c r="E858" s="201">
        <v>19</v>
      </c>
      <c r="F858" s="201">
        <v>12</v>
      </c>
      <c r="G858" s="132">
        <v>0.63157894736842102</v>
      </c>
      <c r="H858" s="201">
        <v>24</v>
      </c>
      <c r="I858" s="201">
        <v>13</v>
      </c>
      <c r="J858" s="132">
        <v>0.54166666666666663</v>
      </c>
      <c r="K858" s="201">
        <v>17</v>
      </c>
      <c r="L858" s="201">
        <v>9</v>
      </c>
      <c r="M858" s="132">
        <v>0.52941176470588236</v>
      </c>
      <c r="N858" s="201">
        <v>17</v>
      </c>
      <c r="O858" s="201">
        <v>9</v>
      </c>
      <c r="P858" s="132">
        <v>0.52941176470588236</v>
      </c>
      <c r="Q858" s="201">
        <v>10</v>
      </c>
      <c r="R858" s="201">
        <v>6</v>
      </c>
      <c r="S858" s="132">
        <v>0.6</v>
      </c>
      <c r="T858" s="201">
        <v>19</v>
      </c>
      <c r="U858" s="201">
        <v>12</v>
      </c>
      <c r="V858" s="132">
        <v>0.63157894736842102</v>
      </c>
      <c r="W858">
        <v>19</v>
      </c>
      <c r="X858">
        <v>10</v>
      </c>
      <c r="Y858">
        <v>0.52631578947368418</v>
      </c>
    </row>
    <row r="859" spans="1:25" x14ac:dyDescent="0.25">
      <c r="A859" s="38">
        <f>+COUNTIF($B$1:B859,ESTADISTICAS!B$9)</f>
        <v>25</v>
      </c>
      <c r="B859">
        <v>68</v>
      </c>
      <c r="C859" s="130">
        <v>68147</v>
      </c>
      <c r="D859" t="s">
        <v>1961</v>
      </c>
      <c r="E859" s="201">
        <v>67</v>
      </c>
      <c r="F859" s="201">
        <v>23</v>
      </c>
      <c r="G859" s="132">
        <v>0.34328358208955223</v>
      </c>
      <c r="H859" s="201">
        <v>55</v>
      </c>
      <c r="I859" s="201">
        <v>23</v>
      </c>
      <c r="J859" s="132">
        <v>0.41818181818181815</v>
      </c>
      <c r="K859" s="201">
        <v>50</v>
      </c>
      <c r="L859" s="201">
        <v>19</v>
      </c>
      <c r="M859" s="132">
        <v>0.38</v>
      </c>
      <c r="N859" s="201">
        <v>58</v>
      </c>
      <c r="O859" s="201">
        <v>37</v>
      </c>
      <c r="P859" s="132">
        <v>0.63793103448275867</v>
      </c>
      <c r="Q859" s="201">
        <v>47</v>
      </c>
      <c r="R859" s="201">
        <v>24</v>
      </c>
      <c r="S859" s="132">
        <v>0.51063829787234039</v>
      </c>
      <c r="T859" s="201">
        <v>48</v>
      </c>
      <c r="U859" s="201">
        <v>27</v>
      </c>
      <c r="V859" s="132">
        <v>0.5625</v>
      </c>
      <c r="W859">
        <v>38</v>
      </c>
      <c r="X859">
        <v>20</v>
      </c>
      <c r="Y859">
        <v>0.52631578947368418</v>
      </c>
    </row>
    <row r="860" spans="1:25" x14ac:dyDescent="0.25">
      <c r="A860" s="38">
        <f>+COUNTIF($B$1:B860,ESTADISTICAS!B$9)</f>
        <v>25</v>
      </c>
      <c r="B860">
        <v>68</v>
      </c>
      <c r="C860" s="130">
        <v>68152</v>
      </c>
      <c r="D860" t="s">
        <v>1962</v>
      </c>
      <c r="E860" s="201">
        <v>37</v>
      </c>
      <c r="F860" s="201">
        <v>18</v>
      </c>
      <c r="G860" s="132">
        <v>0.48648648648648651</v>
      </c>
      <c r="H860" s="201">
        <v>34</v>
      </c>
      <c r="I860" s="201">
        <v>12</v>
      </c>
      <c r="J860" s="132">
        <v>0.35294117647058826</v>
      </c>
      <c r="K860" s="201">
        <v>36</v>
      </c>
      <c r="L860" s="201">
        <v>10</v>
      </c>
      <c r="M860" s="132">
        <v>0.27777777777777779</v>
      </c>
      <c r="N860" s="201">
        <v>49</v>
      </c>
      <c r="O860" s="201">
        <v>24</v>
      </c>
      <c r="P860" s="132">
        <v>0.48979591836734693</v>
      </c>
      <c r="Q860" s="201">
        <v>54</v>
      </c>
      <c r="R860" s="201">
        <v>19</v>
      </c>
      <c r="S860" s="132">
        <v>0.35185185185185186</v>
      </c>
      <c r="T860" s="201">
        <v>46</v>
      </c>
      <c r="U860" s="201">
        <v>16</v>
      </c>
      <c r="V860" s="132">
        <v>0.34782608695652173</v>
      </c>
      <c r="W860">
        <v>45</v>
      </c>
      <c r="X860">
        <v>22</v>
      </c>
      <c r="Y860">
        <v>0.48888888888888887</v>
      </c>
    </row>
    <row r="861" spans="1:25" x14ac:dyDescent="0.25">
      <c r="A861" s="38">
        <f>+COUNTIF($B$1:B861,ESTADISTICAS!B$9)</f>
        <v>25</v>
      </c>
      <c r="B861">
        <v>68</v>
      </c>
      <c r="C861" s="130">
        <v>68160</v>
      </c>
      <c r="D861" t="s">
        <v>1963</v>
      </c>
      <c r="E861" s="201">
        <v>15</v>
      </c>
      <c r="F861" s="201">
        <v>5</v>
      </c>
      <c r="G861" s="132">
        <v>0.33333333333333331</v>
      </c>
      <c r="H861" s="201">
        <v>19</v>
      </c>
      <c r="I861" s="201">
        <v>1</v>
      </c>
      <c r="J861" s="132">
        <v>5.2631578947368418E-2</v>
      </c>
      <c r="K861" s="201">
        <v>17</v>
      </c>
      <c r="L861" s="201">
        <v>4</v>
      </c>
      <c r="M861" s="132">
        <v>0.23529411764705882</v>
      </c>
      <c r="N861" s="201">
        <v>20</v>
      </c>
      <c r="O861" s="201">
        <v>6</v>
      </c>
      <c r="P861" s="132">
        <v>0.3</v>
      </c>
      <c r="Q861" s="201">
        <v>17</v>
      </c>
      <c r="R861" s="201">
        <v>3</v>
      </c>
      <c r="S861" s="132">
        <v>0.17647058823529413</v>
      </c>
      <c r="T861" s="201">
        <v>14</v>
      </c>
      <c r="U861" s="201">
        <v>5</v>
      </c>
      <c r="V861" s="132">
        <v>0.35714285714285715</v>
      </c>
      <c r="W861">
        <v>20</v>
      </c>
      <c r="X861">
        <v>5</v>
      </c>
      <c r="Y861">
        <v>0.25</v>
      </c>
    </row>
    <row r="862" spans="1:25" x14ac:dyDescent="0.25">
      <c r="A862" s="38">
        <f>+COUNTIF($B$1:B862,ESTADISTICAS!B$9)</f>
        <v>25</v>
      </c>
      <c r="B862">
        <v>68</v>
      </c>
      <c r="C862" s="130">
        <v>68162</v>
      </c>
      <c r="D862" t="s">
        <v>1964</v>
      </c>
      <c r="E862" s="201">
        <v>65</v>
      </c>
      <c r="F862" s="201">
        <v>32</v>
      </c>
      <c r="G862" s="132">
        <v>0.49230769230769234</v>
      </c>
      <c r="H862" s="201">
        <v>61</v>
      </c>
      <c r="I862" s="201">
        <v>38</v>
      </c>
      <c r="J862" s="132">
        <v>0.62295081967213117</v>
      </c>
      <c r="K862" s="201">
        <v>80</v>
      </c>
      <c r="L862" s="201">
        <v>38</v>
      </c>
      <c r="M862" s="132">
        <v>0.47499999999999998</v>
      </c>
      <c r="N862" s="201">
        <v>53</v>
      </c>
      <c r="O862" s="201">
        <v>26</v>
      </c>
      <c r="P862" s="132">
        <v>0.49056603773584906</v>
      </c>
      <c r="Q862" s="201">
        <v>69</v>
      </c>
      <c r="R862" s="201">
        <v>18</v>
      </c>
      <c r="S862" s="132">
        <v>0.2608695652173913</v>
      </c>
      <c r="T862" s="201">
        <v>82</v>
      </c>
      <c r="U862" s="201">
        <v>38</v>
      </c>
      <c r="V862" s="132">
        <v>0.46341463414634149</v>
      </c>
      <c r="W862">
        <v>80</v>
      </c>
      <c r="X862">
        <v>31</v>
      </c>
      <c r="Y862">
        <v>0.38750000000000001</v>
      </c>
    </row>
    <row r="863" spans="1:25" x14ac:dyDescent="0.25">
      <c r="A863" s="38">
        <f>+COUNTIF($B$1:B863,ESTADISTICAS!B$9)</f>
        <v>25</v>
      </c>
      <c r="B863">
        <v>68</v>
      </c>
      <c r="C863" s="130">
        <v>68167</v>
      </c>
      <c r="D863" t="s">
        <v>1965</v>
      </c>
      <c r="E863" s="201">
        <v>179</v>
      </c>
      <c r="F863" s="201">
        <v>68</v>
      </c>
      <c r="G863" s="132">
        <v>0.37988826815642457</v>
      </c>
      <c r="H863" s="201">
        <v>159</v>
      </c>
      <c r="I863" s="201">
        <v>53</v>
      </c>
      <c r="J863" s="132">
        <v>0.33333333333333331</v>
      </c>
      <c r="K863" s="201">
        <v>178</v>
      </c>
      <c r="L863" s="201">
        <v>79</v>
      </c>
      <c r="M863" s="132">
        <v>0.4438202247191011</v>
      </c>
      <c r="N863" s="201">
        <v>167</v>
      </c>
      <c r="O863" s="201">
        <v>66</v>
      </c>
      <c r="P863" s="132">
        <v>0.39520958083832336</v>
      </c>
      <c r="Q863" s="201">
        <v>163</v>
      </c>
      <c r="R863" s="201">
        <v>62</v>
      </c>
      <c r="S863" s="132">
        <v>0.38036809815950923</v>
      </c>
      <c r="T863" s="201">
        <v>162</v>
      </c>
      <c r="U863" s="201">
        <v>63</v>
      </c>
      <c r="V863" s="132">
        <v>0.3888888888888889</v>
      </c>
      <c r="W863">
        <v>146</v>
      </c>
      <c r="X863">
        <v>54</v>
      </c>
      <c r="Y863">
        <v>0.36986301369863012</v>
      </c>
    </row>
    <row r="864" spans="1:25" x14ac:dyDescent="0.25">
      <c r="A864" s="38">
        <f>+COUNTIF($B$1:B864,ESTADISTICAS!B$9)</f>
        <v>25</v>
      </c>
      <c r="B864">
        <v>68</v>
      </c>
      <c r="C864" s="130">
        <v>68169</v>
      </c>
      <c r="D864" t="s">
        <v>1966</v>
      </c>
      <c r="E864" s="201">
        <v>31</v>
      </c>
      <c r="F864" s="201">
        <v>5</v>
      </c>
      <c r="G864" s="132">
        <v>0.16129032258064516</v>
      </c>
      <c r="H864" s="201">
        <v>22</v>
      </c>
      <c r="I864" s="201">
        <v>5</v>
      </c>
      <c r="J864" s="132">
        <v>0.22727272727272727</v>
      </c>
      <c r="K864" s="201">
        <v>23</v>
      </c>
      <c r="L864" s="201">
        <v>6</v>
      </c>
      <c r="M864" s="132">
        <v>0.2608695652173913</v>
      </c>
      <c r="N864" s="201">
        <v>29</v>
      </c>
      <c r="O864" s="201">
        <v>16</v>
      </c>
      <c r="P864" s="132">
        <v>0.55172413793103448</v>
      </c>
      <c r="Q864" s="201">
        <v>22</v>
      </c>
      <c r="R864" s="201">
        <v>9</v>
      </c>
      <c r="S864" s="132">
        <v>0.40909090909090912</v>
      </c>
      <c r="T864" s="201">
        <v>21</v>
      </c>
      <c r="U864" s="201">
        <v>18</v>
      </c>
      <c r="V864" s="132">
        <v>0.8571428571428571</v>
      </c>
      <c r="W864">
        <v>17</v>
      </c>
      <c r="X864">
        <v>7</v>
      </c>
      <c r="Y864">
        <v>0.41176470588235292</v>
      </c>
    </row>
    <row r="865" spans="1:25" x14ac:dyDescent="0.25">
      <c r="A865" s="38">
        <f>+COUNTIF($B$1:B865,ESTADISTICAS!B$9)</f>
        <v>25</v>
      </c>
      <c r="B865">
        <v>68</v>
      </c>
      <c r="C865" s="130">
        <v>68176</v>
      </c>
      <c r="D865" t="s">
        <v>2478</v>
      </c>
      <c r="E865" s="201">
        <v>28</v>
      </c>
      <c r="F865" s="201">
        <v>11</v>
      </c>
      <c r="G865" s="132">
        <v>0.39285714285714285</v>
      </c>
      <c r="H865" s="201">
        <v>22</v>
      </c>
      <c r="I865" s="201">
        <v>11</v>
      </c>
      <c r="J865" s="132">
        <v>0.5</v>
      </c>
      <c r="K865" s="201">
        <v>22</v>
      </c>
      <c r="L865" s="201">
        <v>10</v>
      </c>
      <c r="M865" s="132">
        <v>0.45454545454545453</v>
      </c>
      <c r="N865" s="201">
        <v>22</v>
      </c>
      <c r="O865" s="201">
        <v>5</v>
      </c>
      <c r="P865" s="132">
        <v>0.22727272727272727</v>
      </c>
      <c r="Q865" s="201">
        <v>23</v>
      </c>
      <c r="R865" s="201">
        <v>7</v>
      </c>
      <c r="S865" s="132">
        <v>0.30434782608695654</v>
      </c>
      <c r="T865" s="201">
        <v>26</v>
      </c>
      <c r="U865" s="201">
        <v>8</v>
      </c>
      <c r="V865" s="132">
        <v>0.30769230769230771</v>
      </c>
      <c r="W865">
        <v>30</v>
      </c>
      <c r="X865">
        <v>9</v>
      </c>
      <c r="Y865">
        <v>0.3</v>
      </c>
    </row>
    <row r="866" spans="1:25" x14ac:dyDescent="0.25">
      <c r="A866" s="38">
        <f>+COUNTIF($B$1:B866,ESTADISTICAS!B$9)</f>
        <v>25</v>
      </c>
      <c r="B866">
        <v>68</v>
      </c>
      <c r="C866" s="130">
        <v>68179</v>
      </c>
      <c r="D866" t="s">
        <v>1967</v>
      </c>
      <c r="E866" s="201">
        <v>30</v>
      </c>
      <c r="F866" s="201">
        <v>12</v>
      </c>
      <c r="G866" s="132">
        <v>0.4</v>
      </c>
      <c r="H866" s="201">
        <v>47</v>
      </c>
      <c r="I866" s="201">
        <v>20</v>
      </c>
      <c r="J866" s="132">
        <v>0.42553191489361702</v>
      </c>
      <c r="K866" s="201">
        <v>36</v>
      </c>
      <c r="L866" s="201">
        <v>18</v>
      </c>
      <c r="M866" s="132">
        <v>0.5</v>
      </c>
      <c r="N866" s="201">
        <v>43</v>
      </c>
      <c r="O866" s="201">
        <v>20</v>
      </c>
      <c r="P866" s="132">
        <v>0.46511627906976744</v>
      </c>
      <c r="Q866" s="201">
        <v>51</v>
      </c>
      <c r="R866" s="201">
        <v>15</v>
      </c>
      <c r="S866" s="132">
        <v>0.29411764705882354</v>
      </c>
      <c r="T866" s="201">
        <v>43</v>
      </c>
      <c r="U866" s="201">
        <v>10</v>
      </c>
      <c r="V866" s="132">
        <v>0.23255813953488372</v>
      </c>
      <c r="W866">
        <v>32</v>
      </c>
      <c r="X866">
        <v>5</v>
      </c>
      <c r="Y866">
        <v>0.15625</v>
      </c>
    </row>
    <row r="867" spans="1:25" x14ac:dyDescent="0.25">
      <c r="A867" s="38">
        <f>+COUNTIF($B$1:B867,ESTADISTICAS!B$9)</f>
        <v>25</v>
      </c>
      <c r="B867">
        <v>68</v>
      </c>
      <c r="C867" s="130">
        <v>68190</v>
      </c>
      <c r="D867" t="s">
        <v>1968</v>
      </c>
      <c r="E867" s="201">
        <v>309</v>
      </c>
      <c r="F867" s="201">
        <v>99</v>
      </c>
      <c r="G867" s="132">
        <v>0.32038834951456313</v>
      </c>
      <c r="H867" s="201">
        <v>286</v>
      </c>
      <c r="I867" s="201">
        <v>108</v>
      </c>
      <c r="J867" s="132">
        <v>0.3776223776223776</v>
      </c>
      <c r="K867" s="201">
        <v>279</v>
      </c>
      <c r="L867" s="201">
        <v>104</v>
      </c>
      <c r="M867" s="132">
        <v>0.37275985663082439</v>
      </c>
      <c r="N867" s="201">
        <v>391</v>
      </c>
      <c r="O867" s="201">
        <v>131</v>
      </c>
      <c r="P867" s="132">
        <v>0.33503836317135549</v>
      </c>
      <c r="Q867" s="201">
        <v>298</v>
      </c>
      <c r="R867" s="201">
        <v>97</v>
      </c>
      <c r="S867" s="132">
        <v>0.32550335570469796</v>
      </c>
      <c r="T867" s="201">
        <v>358</v>
      </c>
      <c r="U867" s="201">
        <v>103</v>
      </c>
      <c r="V867" s="132">
        <v>0.28770949720670391</v>
      </c>
      <c r="W867">
        <v>354</v>
      </c>
      <c r="X867">
        <v>86</v>
      </c>
      <c r="Y867">
        <v>0.24293785310734464</v>
      </c>
    </row>
    <row r="868" spans="1:25" x14ac:dyDescent="0.25">
      <c r="A868" s="38">
        <f>+COUNTIF($B$1:B868,ESTADISTICAS!B$9)</f>
        <v>25</v>
      </c>
      <c r="B868">
        <v>68</v>
      </c>
      <c r="C868" s="130">
        <v>68207</v>
      </c>
      <c r="D868" t="s">
        <v>1266</v>
      </c>
      <c r="E868" s="201">
        <v>33</v>
      </c>
      <c r="F868" s="201">
        <v>12</v>
      </c>
      <c r="G868" s="132">
        <v>0.36363636363636365</v>
      </c>
      <c r="H868" s="201">
        <v>52</v>
      </c>
      <c r="I868" s="201">
        <v>28</v>
      </c>
      <c r="J868" s="132">
        <v>0.53846153846153844</v>
      </c>
      <c r="K868" s="201">
        <v>42</v>
      </c>
      <c r="L868" s="201">
        <v>26</v>
      </c>
      <c r="M868" s="132">
        <v>0.61904761904761907</v>
      </c>
      <c r="N868" s="201">
        <v>42</v>
      </c>
      <c r="O868" s="201">
        <v>28</v>
      </c>
      <c r="P868" s="132">
        <v>0.66666666666666663</v>
      </c>
      <c r="Q868" s="201">
        <v>38</v>
      </c>
      <c r="R868" s="201">
        <v>21</v>
      </c>
      <c r="S868" s="132">
        <v>0.55263157894736847</v>
      </c>
      <c r="T868" s="201">
        <v>48</v>
      </c>
      <c r="U868" s="201">
        <v>33</v>
      </c>
      <c r="V868" s="132">
        <v>0.6875</v>
      </c>
      <c r="W868">
        <v>46</v>
      </c>
      <c r="X868">
        <v>16</v>
      </c>
      <c r="Y868">
        <v>0.34782608695652173</v>
      </c>
    </row>
    <row r="869" spans="1:25" x14ac:dyDescent="0.25">
      <c r="A869" s="38">
        <f>+COUNTIF($B$1:B869,ESTADISTICAS!B$9)</f>
        <v>25</v>
      </c>
      <c r="B869">
        <v>68</v>
      </c>
      <c r="C869" s="130">
        <v>68209</v>
      </c>
      <c r="D869" t="s">
        <v>1969</v>
      </c>
      <c r="E869" s="201">
        <v>19</v>
      </c>
      <c r="F869" s="201">
        <v>4</v>
      </c>
      <c r="G869" s="132">
        <v>0.21052631578947367</v>
      </c>
      <c r="H869" s="201">
        <v>23</v>
      </c>
      <c r="I869" s="201">
        <v>8</v>
      </c>
      <c r="J869" s="132">
        <v>0.34782608695652173</v>
      </c>
      <c r="K869" s="201">
        <v>17</v>
      </c>
      <c r="L869" s="201">
        <v>5</v>
      </c>
      <c r="M869" s="132">
        <v>0.29411764705882354</v>
      </c>
      <c r="N869" s="201">
        <v>25</v>
      </c>
      <c r="O869" s="201">
        <v>5</v>
      </c>
      <c r="P869" s="132">
        <v>0.2</v>
      </c>
      <c r="Q869" s="201">
        <v>15</v>
      </c>
      <c r="R869" s="201">
        <v>6</v>
      </c>
      <c r="S869" s="132">
        <v>0.4</v>
      </c>
      <c r="T869" s="201">
        <v>12</v>
      </c>
      <c r="U869" s="201">
        <v>3</v>
      </c>
      <c r="V869" s="132">
        <v>0.25</v>
      </c>
      <c r="W869">
        <v>15</v>
      </c>
      <c r="X869">
        <v>2</v>
      </c>
      <c r="Y869">
        <v>0.13333333333333333</v>
      </c>
    </row>
    <row r="870" spans="1:25" x14ac:dyDescent="0.25">
      <c r="A870" s="38">
        <f>+COUNTIF($B$1:B870,ESTADISTICAS!B$9)</f>
        <v>25</v>
      </c>
      <c r="B870">
        <v>68</v>
      </c>
      <c r="C870" s="130">
        <v>68211</v>
      </c>
      <c r="D870" t="s">
        <v>1970</v>
      </c>
      <c r="E870" s="201">
        <v>53</v>
      </c>
      <c r="F870" s="201">
        <v>28</v>
      </c>
      <c r="G870" s="132">
        <v>0.52830188679245282</v>
      </c>
      <c r="H870" s="201">
        <v>72</v>
      </c>
      <c r="I870" s="201">
        <v>29</v>
      </c>
      <c r="J870" s="132">
        <v>0.40277777777777779</v>
      </c>
      <c r="K870" s="201">
        <v>46</v>
      </c>
      <c r="L870" s="201">
        <v>17</v>
      </c>
      <c r="M870" s="132">
        <v>0.36956521739130432</v>
      </c>
      <c r="N870" s="201">
        <v>47</v>
      </c>
      <c r="O870" s="201">
        <v>21</v>
      </c>
      <c r="P870" s="132">
        <v>0.44680851063829785</v>
      </c>
      <c r="Q870" s="201">
        <v>31</v>
      </c>
      <c r="R870" s="201">
        <v>10</v>
      </c>
      <c r="S870" s="132">
        <v>0.32258064516129031</v>
      </c>
      <c r="T870" s="201">
        <v>54</v>
      </c>
      <c r="U870" s="201">
        <v>25</v>
      </c>
      <c r="V870" s="132">
        <v>0.46296296296296297</v>
      </c>
      <c r="W870">
        <v>28</v>
      </c>
      <c r="X870">
        <v>15</v>
      </c>
      <c r="Y870">
        <v>0.5357142857142857</v>
      </c>
    </row>
    <row r="871" spans="1:25" x14ac:dyDescent="0.25">
      <c r="A871" s="38">
        <f>+COUNTIF($B$1:B871,ESTADISTICAS!B$9)</f>
        <v>25</v>
      </c>
      <c r="B871">
        <v>68</v>
      </c>
      <c r="C871" s="130">
        <v>68217</v>
      </c>
      <c r="D871" t="s">
        <v>1971</v>
      </c>
      <c r="E871" s="201">
        <v>38</v>
      </c>
      <c r="F871" s="201">
        <v>4</v>
      </c>
      <c r="G871" s="132">
        <v>0.10526315789473684</v>
      </c>
      <c r="H871" s="201">
        <v>38</v>
      </c>
      <c r="I871" s="201">
        <v>1</v>
      </c>
      <c r="J871" s="132">
        <v>2.6315789473684209E-2</v>
      </c>
      <c r="K871" s="201">
        <v>41</v>
      </c>
      <c r="L871" s="201">
        <v>8</v>
      </c>
      <c r="M871" s="132">
        <v>0.1951219512195122</v>
      </c>
      <c r="N871" s="201">
        <v>60</v>
      </c>
      <c r="O871" s="201">
        <v>13</v>
      </c>
      <c r="P871" s="132">
        <v>0.21666666666666667</v>
      </c>
      <c r="Q871" s="201">
        <v>44</v>
      </c>
      <c r="R871" s="201">
        <v>8</v>
      </c>
      <c r="S871" s="132">
        <v>0.18181818181818182</v>
      </c>
      <c r="T871" s="201">
        <v>53</v>
      </c>
      <c r="U871" s="201">
        <v>12</v>
      </c>
      <c r="V871" s="132">
        <v>0.22641509433962265</v>
      </c>
      <c r="W871">
        <v>48</v>
      </c>
      <c r="X871">
        <v>10</v>
      </c>
      <c r="Y871">
        <v>0.20833333333333334</v>
      </c>
    </row>
    <row r="872" spans="1:25" x14ac:dyDescent="0.25">
      <c r="A872" s="38">
        <f>+COUNTIF($B$1:B872,ESTADISTICAS!B$9)</f>
        <v>25</v>
      </c>
      <c r="B872">
        <v>68</v>
      </c>
      <c r="C872" s="130">
        <v>68229</v>
      </c>
      <c r="D872" t="s">
        <v>1972</v>
      </c>
      <c r="E872" s="201">
        <v>154</v>
      </c>
      <c r="F872" s="201">
        <v>59</v>
      </c>
      <c r="G872" s="132">
        <v>0.38311688311688313</v>
      </c>
      <c r="H872" s="201">
        <v>132</v>
      </c>
      <c r="I872" s="201">
        <v>47</v>
      </c>
      <c r="J872" s="132">
        <v>0.35606060606060608</v>
      </c>
      <c r="K872" s="201">
        <v>116</v>
      </c>
      <c r="L872" s="201">
        <v>42</v>
      </c>
      <c r="M872" s="132">
        <v>0.36206896551724138</v>
      </c>
      <c r="N872" s="201">
        <v>145</v>
      </c>
      <c r="O872" s="201">
        <v>51</v>
      </c>
      <c r="P872" s="132">
        <v>0.35172413793103446</v>
      </c>
      <c r="Q872" s="201">
        <v>133</v>
      </c>
      <c r="R872" s="201">
        <v>46</v>
      </c>
      <c r="S872" s="132">
        <v>0.34586466165413532</v>
      </c>
      <c r="T872" s="201">
        <v>132</v>
      </c>
      <c r="U872" s="201">
        <v>41</v>
      </c>
      <c r="V872" s="132">
        <v>0.31060606060606061</v>
      </c>
      <c r="W872">
        <v>96</v>
      </c>
      <c r="X872">
        <v>43</v>
      </c>
      <c r="Y872">
        <v>0.44791666666666669</v>
      </c>
    </row>
    <row r="873" spans="1:25" x14ac:dyDescent="0.25">
      <c r="A873" s="38">
        <f>+COUNTIF($B$1:B873,ESTADISTICAS!B$9)</f>
        <v>25</v>
      </c>
      <c r="B873">
        <v>68</v>
      </c>
      <c r="C873" s="130">
        <v>68235</v>
      </c>
      <c r="D873" t="s">
        <v>1973</v>
      </c>
      <c r="E873" s="201">
        <v>103</v>
      </c>
      <c r="F873" s="201">
        <v>24</v>
      </c>
      <c r="G873" s="132">
        <v>0.23300970873786409</v>
      </c>
      <c r="H873" s="201">
        <v>103</v>
      </c>
      <c r="I873" s="201">
        <v>23</v>
      </c>
      <c r="J873" s="132">
        <v>0.22330097087378642</v>
      </c>
      <c r="K873" s="201">
        <v>113</v>
      </c>
      <c r="L873" s="201">
        <v>38</v>
      </c>
      <c r="M873" s="132">
        <v>0.33628318584070799</v>
      </c>
      <c r="N873" s="201">
        <v>134</v>
      </c>
      <c r="O873" s="201">
        <v>31</v>
      </c>
      <c r="P873" s="132">
        <v>0.23134328358208955</v>
      </c>
      <c r="Q873" s="201">
        <v>130</v>
      </c>
      <c r="R873" s="201">
        <v>44</v>
      </c>
      <c r="S873" s="132">
        <v>0.33846153846153848</v>
      </c>
      <c r="T873" s="201">
        <v>131</v>
      </c>
      <c r="U873" s="201">
        <v>28</v>
      </c>
      <c r="V873" s="132">
        <v>0.21374045801526717</v>
      </c>
      <c r="W873">
        <v>145</v>
      </c>
      <c r="X873">
        <v>42</v>
      </c>
      <c r="Y873">
        <v>0.28965517241379313</v>
      </c>
    </row>
    <row r="874" spans="1:25" x14ac:dyDescent="0.25">
      <c r="A874" s="38">
        <f>+COUNTIF($B$1:B874,ESTADISTICAS!B$9)</f>
        <v>25</v>
      </c>
      <c r="B874">
        <v>68</v>
      </c>
      <c r="C874" s="130">
        <v>68245</v>
      </c>
      <c r="D874" t="s">
        <v>1974</v>
      </c>
      <c r="E874" s="201">
        <v>13</v>
      </c>
      <c r="F874" s="201">
        <v>3</v>
      </c>
      <c r="G874" s="132">
        <v>0.23076923076923078</v>
      </c>
      <c r="H874" s="201">
        <v>22</v>
      </c>
      <c r="I874" s="201">
        <v>8</v>
      </c>
      <c r="J874" s="132">
        <v>0.36363636363636365</v>
      </c>
      <c r="K874" s="201">
        <v>21</v>
      </c>
      <c r="L874" s="201">
        <v>8</v>
      </c>
      <c r="M874" s="132">
        <v>0.38095238095238093</v>
      </c>
      <c r="N874" s="201">
        <v>20</v>
      </c>
      <c r="O874" s="201">
        <v>4</v>
      </c>
      <c r="P874" s="132">
        <v>0.2</v>
      </c>
      <c r="Q874" s="201">
        <v>24</v>
      </c>
      <c r="R874" s="201">
        <v>8</v>
      </c>
      <c r="S874" s="132">
        <v>0.33333333333333331</v>
      </c>
      <c r="T874" s="201">
        <v>22</v>
      </c>
      <c r="U874" s="201">
        <v>9</v>
      </c>
      <c r="V874" s="132">
        <v>0.40909090909090912</v>
      </c>
      <c r="W874">
        <v>25</v>
      </c>
      <c r="X874">
        <v>4</v>
      </c>
      <c r="Y874">
        <v>0.16</v>
      </c>
    </row>
    <row r="875" spans="1:25" x14ac:dyDescent="0.25">
      <c r="A875" s="38">
        <f>+COUNTIF($B$1:B875,ESTADISTICAS!B$9)</f>
        <v>25</v>
      </c>
      <c r="B875">
        <v>68</v>
      </c>
      <c r="C875" s="130">
        <v>68250</v>
      </c>
      <c r="D875" t="s">
        <v>1385</v>
      </c>
      <c r="E875" s="201">
        <v>47</v>
      </c>
      <c r="F875" s="201">
        <v>16</v>
      </c>
      <c r="G875" s="132">
        <v>0.34042553191489361</v>
      </c>
      <c r="H875" s="201">
        <v>53</v>
      </c>
      <c r="I875" s="201">
        <v>13</v>
      </c>
      <c r="J875" s="132">
        <v>0.24528301886792453</v>
      </c>
      <c r="K875" s="201">
        <v>44</v>
      </c>
      <c r="L875" s="201">
        <v>11</v>
      </c>
      <c r="M875" s="132">
        <v>0.25</v>
      </c>
      <c r="N875" s="201">
        <v>46</v>
      </c>
      <c r="O875" s="201">
        <v>5</v>
      </c>
      <c r="P875" s="132">
        <v>0.10869565217391304</v>
      </c>
      <c r="Q875" s="201">
        <v>50</v>
      </c>
      <c r="R875" s="201">
        <v>20</v>
      </c>
      <c r="S875" s="132">
        <v>0.4</v>
      </c>
      <c r="T875" s="201">
        <v>42</v>
      </c>
      <c r="U875" s="201">
        <v>7</v>
      </c>
      <c r="V875" s="132">
        <v>0.16666666666666666</v>
      </c>
      <c r="W875">
        <v>35</v>
      </c>
      <c r="X875">
        <v>5</v>
      </c>
      <c r="Y875">
        <v>0.14285714285714285</v>
      </c>
    </row>
    <row r="876" spans="1:25" x14ac:dyDescent="0.25">
      <c r="A876" s="38">
        <f>+COUNTIF($B$1:B876,ESTADISTICAS!B$9)</f>
        <v>25</v>
      </c>
      <c r="B876">
        <v>68</v>
      </c>
      <c r="C876" s="130">
        <v>68255</v>
      </c>
      <c r="D876" t="s">
        <v>1975</v>
      </c>
      <c r="E876" s="201">
        <v>95</v>
      </c>
      <c r="F876" s="201">
        <v>44</v>
      </c>
      <c r="G876" s="132">
        <v>0.4631578947368421</v>
      </c>
      <c r="H876" s="201">
        <v>126</v>
      </c>
      <c r="I876" s="201">
        <v>39</v>
      </c>
      <c r="J876" s="132">
        <v>0.30952380952380953</v>
      </c>
      <c r="K876" s="201">
        <v>90</v>
      </c>
      <c r="L876" s="201">
        <v>32</v>
      </c>
      <c r="M876" s="132">
        <v>0.35555555555555557</v>
      </c>
      <c r="N876" s="201">
        <v>112</v>
      </c>
      <c r="O876" s="201">
        <v>35</v>
      </c>
      <c r="P876" s="132">
        <v>0.3125</v>
      </c>
      <c r="Q876" s="201">
        <v>111</v>
      </c>
      <c r="R876" s="201">
        <v>29</v>
      </c>
      <c r="S876" s="132">
        <v>0.26126126126126126</v>
      </c>
      <c r="T876" s="201">
        <v>129</v>
      </c>
      <c r="U876" s="201">
        <v>42</v>
      </c>
      <c r="V876" s="132">
        <v>0.32558139534883723</v>
      </c>
      <c r="W876">
        <v>88</v>
      </c>
      <c r="X876">
        <v>30</v>
      </c>
      <c r="Y876">
        <v>0.34090909090909088</v>
      </c>
    </row>
    <row r="877" spans="1:25" x14ac:dyDescent="0.25">
      <c r="A877" s="38">
        <f>+COUNTIF($B$1:B877,ESTADISTICAS!B$9)</f>
        <v>25</v>
      </c>
      <c r="B877">
        <v>68</v>
      </c>
      <c r="C877" s="130">
        <v>68264</v>
      </c>
      <c r="D877" t="s">
        <v>1976</v>
      </c>
      <c r="E877" s="201">
        <v>12</v>
      </c>
      <c r="F877" s="201">
        <v>4</v>
      </c>
      <c r="G877" s="132">
        <v>0.33333333333333331</v>
      </c>
      <c r="H877" s="201">
        <v>23</v>
      </c>
      <c r="I877" s="201">
        <v>5</v>
      </c>
      <c r="J877" s="132">
        <v>0.21739130434782608</v>
      </c>
      <c r="K877" s="201">
        <v>12</v>
      </c>
      <c r="L877" s="201">
        <v>7</v>
      </c>
      <c r="M877" s="132">
        <v>0.58333333333333337</v>
      </c>
      <c r="N877" s="201">
        <v>13</v>
      </c>
      <c r="O877" s="201">
        <v>6</v>
      </c>
      <c r="P877" s="132">
        <v>0.46153846153846156</v>
      </c>
      <c r="Q877" s="201">
        <v>12</v>
      </c>
      <c r="R877" s="201">
        <v>3</v>
      </c>
      <c r="S877" s="132">
        <v>0.25</v>
      </c>
      <c r="T877" s="201">
        <v>17</v>
      </c>
      <c r="U877" s="201">
        <v>9</v>
      </c>
      <c r="V877" s="132">
        <v>0.52941176470588236</v>
      </c>
      <c r="W877">
        <v>12</v>
      </c>
      <c r="X877">
        <v>5</v>
      </c>
      <c r="Y877">
        <v>0.41666666666666669</v>
      </c>
    </row>
    <row r="878" spans="1:25" x14ac:dyDescent="0.25">
      <c r="A878" s="38">
        <f>+COUNTIF($B$1:B878,ESTADISTICAS!B$9)</f>
        <v>25</v>
      </c>
      <c r="B878">
        <v>68</v>
      </c>
      <c r="C878" s="130">
        <v>68266</v>
      </c>
      <c r="D878" t="s">
        <v>1977</v>
      </c>
      <c r="E878" s="201">
        <v>48</v>
      </c>
      <c r="F878" s="201">
        <v>19</v>
      </c>
      <c r="G878" s="132">
        <v>0.39583333333333331</v>
      </c>
      <c r="H878" s="201">
        <v>51</v>
      </c>
      <c r="I878" s="201">
        <v>31</v>
      </c>
      <c r="J878" s="132">
        <v>0.60784313725490191</v>
      </c>
      <c r="K878" s="201">
        <v>41</v>
      </c>
      <c r="L878" s="201">
        <v>25</v>
      </c>
      <c r="M878" s="132">
        <v>0.6097560975609756</v>
      </c>
      <c r="N878" s="201">
        <v>34</v>
      </c>
      <c r="O878" s="201">
        <v>16</v>
      </c>
      <c r="P878" s="132">
        <v>0.47058823529411764</v>
      </c>
      <c r="Q878" s="201">
        <v>54</v>
      </c>
      <c r="R878" s="201">
        <v>29</v>
      </c>
      <c r="S878" s="132">
        <v>0.53703703703703709</v>
      </c>
      <c r="T878" s="201">
        <v>57</v>
      </c>
      <c r="U878" s="201">
        <v>34</v>
      </c>
      <c r="V878" s="132">
        <v>0.59649122807017541</v>
      </c>
      <c r="W878">
        <v>39</v>
      </c>
      <c r="X878">
        <v>16</v>
      </c>
      <c r="Y878">
        <v>0.41025641025641024</v>
      </c>
    </row>
    <row r="879" spans="1:25" x14ac:dyDescent="0.25">
      <c r="A879" s="38">
        <f>+COUNTIF($B$1:B879,ESTADISTICAS!B$9)</f>
        <v>25</v>
      </c>
      <c r="B879">
        <v>68</v>
      </c>
      <c r="C879" s="130">
        <v>68271</v>
      </c>
      <c r="D879" t="s">
        <v>1978</v>
      </c>
      <c r="E879" s="201">
        <v>61</v>
      </c>
      <c r="F879" s="201">
        <v>7</v>
      </c>
      <c r="G879" s="132">
        <v>0.11475409836065574</v>
      </c>
      <c r="H879" s="201">
        <v>69</v>
      </c>
      <c r="I879" s="201">
        <v>14</v>
      </c>
      <c r="J879" s="132">
        <v>0.20289855072463769</v>
      </c>
      <c r="K879" s="201">
        <v>68</v>
      </c>
      <c r="L879" s="201">
        <v>25</v>
      </c>
      <c r="M879" s="132">
        <v>0.36764705882352944</v>
      </c>
      <c r="N879" s="201">
        <v>60</v>
      </c>
      <c r="O879" s="201">
        <v>14</v>
      </c>
      <c r="P879" s="132">
        <v>0.23333333333333334</v>
      </c>
      <c r="Q879" s="201">
        <v>71</v>
      </c>
      <c r="R879" s="201">
        <v>20</v>
      </c>
      <c r="S879" s="132">
        <v>0.28169014084507044</v>
      </c>
      <c r="T879" s="201">
        <v>53</v>
      </c>
      <c r="U879" s="201">
        <v>13</v>
      </c>
      <c r="V879" s="132">
        <v>0.24528301886792453</v>
      </c>
      <c r="W879">
        <v>58</v>
      </c>
      <c r="X879">
        <v>11</v>
      </c>
      <c r="Y879">
        <v>0.18965517241379309</v>
      </c>
    </row>
    <row r="880" spans="1:25" x14ac:dyDescent="0.25">
      <c r="A880" s="38">
        <f>+COUNTIF($B$1:B880,ESTADISTICAS!B$9)</f>
        <v>25</v>
      </c>
      <c r="B880">
        <v>68</v>
      </c>
      <c r="C880" s="130">
        <v>68276</v>
      </c>
      <c r="D880" t="s">
        <v>1979</v>
      </c>
      <c r="E880" s="201">
        <v>2615</v>
      </c>
      <c r="F880" s="201">
        <v>1315</v>
      </c>
      <c r="G880" s="132">
        <v>0.50286806883365198</v>
      </c>
      <c r="H880" s="201">
        <v>2409</v>
      </c>
      <c r="I880" s="201">
        <v>1202</v>
      </c>
      <c r="J880" s="132">
        <v>0.49896222498962223</v>
      </c>
      <c r="K880" s="201">
        <v>2545</v>
      </c>
      <c r="L880" s="201">
        <v>1442</v>
      </c>
      <c r="M880" s="132">
        <v>0.5666011787819254</v>
      </c>
      <c r="N880" s="201">
        <v>2545</v>
      </c>
      <c r="O880" s="201">
        <v>1308</v>
      </c>
      <c r="P880" s="132">
        <v>0.51394891944990173</v>
      </c>
      <c r="Q880" s="201">
        <v>2477</v>
      </c>
      <c r="R880" s="201">
        <v>1252</v>
      </c>
      <c r="S880" s="132">
        <v>0.50545014129995958</v>
      </c>
      <c r="T880" s="201">
        <v>2666</v>
      </c>
      <c r="U880" s="201">
        <v>1370</v>
      </c>
      <c r="V880" s="132">
        <v>0.51387846961740435</v>
      </c>
      <c r="W880">
        <v>2682</v>
      </c>
      <c r="X880">
        <v>1394</v>
      </c>
      <c r="Y880">
        <v>0.51976137211036544</v>
      </c>
    </row>
    <row r="881" spans="1:25" x14ac:dyDescent="0.25">
      <c r="A881" s="38">
        <f>+COUNTIF($B$1:B881,ESTADISTICAS!B$9)</f>
        <v>25</v>
      </c>
      <c r="B881">
        <v>68</v>
      </c>
      <c r="C881" s="130">
        <v>68296</v>
      </c>
      <c r="D881" t="s">
        <v>1980</v>
      </c>
      <c r="E881" s="201">
        <v>26</v>
      </c>
      <c r="F881" s="201">
        <v>9</v>
      </c>
      <c r="G881" s="132">
        <v>0.34615384615384615</v>
      </c>
      <c r="H881" s="201">
        <v>38</v>
      </c>
      <c r="I881" s="201">
        <v>16</v>
      </c>
      <c r="J881" s="132">
        <v>0.42105263157894735</v>
      </c>
      <c r="K881" s="201">
        <v>37</v>
      </c>
      <c r="L881" s="201">
        <v>11</v>
      </c>
      <c r="M881" s="132">
        <v>0.29729729729729731</v>
      </c>
      <c r="N881" s="201">
        <v>45</v>
      </c>
      <c r="O881" s="201">
        <v>21</v>
      </c>
      <c r="P881" s="132">
        <v>0.46666666666666667</v>
      </c>
      <c r="Q881" s="201">
        <v>31</v>
      </c>
      <c r="R881" s="201">
        <v>13</v>
      </c>
      <c r="S881" s="132">
        <v>0.41935483870967744</v>
      </c>
      <c r="T881" s="201">
        <v>28</v>
      </c>
      <c r="U881" s="201">
        <v>13</v>
      </c>
      <c r="V881" s="132">
        <v>0.4642857142857143</v>
      </c>
      <c r="W881">
        <v>27</v>
      </c>
      <c r="X881">
        <v>4</v>
      </c>
      <c r="Y881">
        <v>0.14814814814814814</v>
      </c>
    </row>
    <row r="882" spans="1:25" x14ac:dyDescent="0.25">
      <c r="A882" s="38">
        <f>+COUNTIF($B$1:B882,ESTADISTICAS!B$9)</f>
        <v>25</v>
      </c>
      <c r="B882">
        <v>68</v>
      </c>
      <c r="C882" s="130">
        <v>68298</v>
      </c>
      <c r="D882" t="s">
        <v>1981</v>
      </c>
      <c r="E882" s="201">
        <v>21</v>
      </c>
      <c r="F882" s="201">
        <v>4</v>
      </c>
      <c r="G882" s="132">
        <v>0.19047619047619047</v>
      </c>
      <c r="H882" s="201">
        <v>22</v>
      </c>
      <c r="I882" s="201">
        <v>7</v>
      </c>
      <c r="J882" s="132">
        <v>0.31818181818181818</v>
      </c>
      <c r="K882" s="201">
        <v>12</v>
      </c>
      <c r="L882" s="201">
        <v>5</v>
      </c>
      <c r="M882" s="132">
        <v>0.41666666666666669</v>
      </c>
      <c r="N882" s="201">
        <v>18</v>
      </c>
      <c r="O882" s="201">
        <v>5</v>
      </c>
      <c r="P882" s="132">
        <v>0.27777777777777779</v>
      </c>
      <c r="Q882" s="201">
        <v>13</v>
      </c>
      <c r="R882" s="201">
        <v>1</v>
      </c>
      <c r="S882" s="132">
        <v>7.6923076923076927E-2</v>
      </c>
      <c r="T882" s="201">
        <v>39</v>
      </c>
      <c r="U882" s="201">
        <v>2</v>
      </c>
      <c r="V882" s="132">
        <v>5.128205128205128E-2</v>
      </c>
      <c r="W882">
        <v>29</v>
      </c>
      <c r="X882">
        <v>6</v>
      </c>
      <c r="Y882">
        <v>0.20689655172413793</v>
      </c>
    </row>
    <row r="883" spans="1:25" x14ac:dyDescent="0.25">
      <c r="A883" s="38">
        <f>+COUNTIF($B$1:B883,ESTADISTICAS!B$9)</f>
        <v>25</v>
      </c>
      <c r="B883">
        <v>68</v>
      </c>
      <c r="C883" s="130">
        <v>68307</v>
      </c>
      <c r="D883" t="s">
        <v>1982</v>
      </c>
      <c r="E883" s="201">
        <v>1232</v>
      </c>
      <c r="F883" s="201">
        <v>562</v>
      </c>
      <c r="G883" s="132">
        <v>0.45616883116883117</v>
      </c>
      <c r="H883" s="201">
        <v>1308</v>
      </c>
      <c r="I883" s="201">
        <v>575</v>
      </c>
      <c r="J883" s="132">
        <v>0.43960244648318042</v>
      </c>
      <c r="K883" s="201">
        <v>1384</v>
      </c>
      <c r="L883" s="201">
        <v>589</v>
      </c>
      <c r="M883" s="132">
        <v>0.42557803468208094</v>
      </c>
      <c r="N883" s="201">
        <v>1378</v>
      </c>
      <c r="O883" s="201">
        <v>520</v>
      </c>
      <c r="P883" s="132">
        <v>0.37735849056603776</v>
      </c>
      <c r="Q883" s="201">
        <v>1242</v>
      </c>
      <c r="R883" s="201">
        <v>615</v>
      </c>
      <c r="S883" s="132">
        <v>0.49516908212560384</v>
      </c>
      <c r="T883" s="201">
        <v>1313</v>
      </c>
      <c r="U883" s="201">
        <v>620</v>
      </c>
      <c r="V883" s="132">
        <v>0.4722010662604722</v>
      </c>
      <c r="W883">
        <v>1367</v>
      </c>
      <c r="X883">
        <v>635</v>
      </c>
      <c r="Y883">
        <v>0.46452084857351866</v>
      </c>
    </row>
    <row r="884" spans="1:25" x14ac:dyDescent="0.25">
      <c r="A884" s="38">
        <f>+COUNTIF($B$1:B884,ESTADISTICAS!B$9)</f>
        <v>25</v>
      </c>
      <c r="B884">
        <v>68</v>
      </c>
      <c r="C884" s="130">
        <v>68318</v>
      </c>
      <c r="D884" t="s">
        <v>1983</v>
      </c>
      <c r="E884" s="201">
        <v>31</v>
      </c>
      <c r="F884" s="201">
        <v>7</v>
      </c>
      <c r="G884" s="132">
        <v>0.22580645161290322</v>
      </c>
      <c r="H884" s="201">
        <v>61</v>
      </c>
      <c r="I884" s="201">
        <v>15</v>
      </c>
      <c r="J884" s="132">
        <v>0.24590163934426229</v>
      </c>
      <c r="K884" s="201">
        <v>38</v>
      </c>
      <c r="L884" s="201">
        <v>4</v>
      </c>
      <c r="M884" s="132">
        <v>0.10526315789473684</v>
      </c>
      <c r="N884" s="201">
        <v>36</v>
      </c>
      <c r="O884" s="201">
        <v>6</v>
      </c>
      <c r="P884" s="132">
        <v>0.16666666666666666</v>
      </c>
      <c r="Q884" s="201">
        <v>35</v>
      </c>
      <c r="R884" s="201">
        <v>9</v>
      </c>
      <c r="S884" s="132">
        <v>0.25714285714285712</v>
      </c>
      <c r="T884" s="201">
        <v>45</v>
      </c>
      <c r="U884" s="201">
        <v>8</v>
      </c>
      <c r="V884" s="132">
        <v>0.17777777777777778</v>
      </c>
      <c r="W884">
        <v>46</v>
      </c>
      <c r="X884">
        <v>8</v>
      </c>
      <c r="Y884">
        <v>0.17391304347826086</v>
      </c>
    </row>
    <row r="885" spans="1:25" x14ac:dyDescent="0.25">
      <c r="A885" s="38">
        <f>+COUNTIF($B$1:B885,ESTADISTICAS!B$9)</f>
        <v>25</v>
      </c>
      <c r="B885">
        <v>68</v>
      </c>
      <c r="C885" s="130">
        <v>68320</v>
      </c>
      <c r="D885" t="s">
        <v>1281</v>
      </c>
      <c r="E885" s="201">
        <v>70</v>
      </c>
      <c r="F885" s="201">
        <v>23</v>
      </c>
      <c r="G885" s="132">
        <v>0.32857142857142857</v>
      </c>
      <c r="H885" s="201">
        <v>71</v>
      </c>
      <c r="I885" s="201">
        <v>17</v>
      </c>
      <c r="J885" s="132">
        <v>0.23943661971830985</v>
      </c>
      <c r="K885" s="201">
        <v>77</v>
      </c>
      <c r="L885" s="201">
        <v>21</v>
      </c>
      <c r="M885" s="132">
        <v>0.27272727272727271</v>
      </c>
      <c r="N885" s="201">
        <v>72</v>
      </c>
      <c r="O885" s="201">
        <v>21</v>
      </c>
      <c r="P885" s="132">
        <v>0.29166666666666669</v>
      </c>
      <c r="Q885" s="201">
        <v>69</v>
      </c>
      <c r="R885" s="201">
        <v>15</v>
      </c>
      <c r="S885" s="132">
        <v>0.21739130434782608</v>
      </c>
      <c r="T885" s="201">
        <v>67</v>
      </c>
      <c r="U885" s="201">
        <v>15</v>
      </c>
      <c r="V885" s="132">
        <v>0.22388059701492538</v>
      </c>
      <c r="W885">
        <v>59</v>
      </c>
      <c r="X885">
        <v>18</v>
      </c>
      <c r="Y885">
        <v>0.30508474576271188</v>
      </c>
    </row>
    <row r="886" spans="1:25" x14ac:dyDescent="0.25">
      <c r="A886" s="38">
        <f>+COUNTIF($B$1:B886,ESTADISTICAS!B$9)</f>
        <v>25</v>
      </c>
      <c r="B886">
        <v>68</v>
      </c>
      <c r="C886" s="130">
        <v>68322</v>
      </c>
      <c r="D886" t="s">
        <v>1984</v>
      </c>
      <c r="E886" s="201">
        <v>14</v>
      </c>
      <c r="F886" s="201">
        <v>5</v>
      </c>
      <c r="G886" s="132">
        <v>0.35714285714285715</v>
      </c>
      <c r="H886" s="201">
        <v>21</v>
      </c>
      <c r="I886" s="201">
        <v>7</v>
      </c>
      <c r="J886" s="132">
        <v>0.33333333333333331</v>
      </c>
      <c r="K886" s="201">
        <v>34</v>
      </c>
      <c r="L886" s="201">
        <v>12</v>
      </c>
      <c r="M886" s="132">
        <v>0.35294117647058826</v>
      </c>
      <c r="N886" s="201">
        <v>21</v>
      </c>
      <c r="O886" s="201">
        <v>11</v>
      </c>
      <c r="P886" s="132">
        <v>0.52380952380952384</v>
      </c>
      <c r="Q886" s="201">
        <v>24</v>
      </c>
      <c r="R886" s="201">
        <v>11</v>
      </c>
      <c r="S886" s="132">
        <v>0.45833333333333331</v>
      </c>
      <c r="T886" s="201">
        <v>17</v>
      </c>
      <c r="U886" s="201">
        <v>4</v>
      </c>
      <c r="V886" s="132">
        <v>0.23529411764705882</v>
      </c>
      <c r="W886">
        <v>24</v>
      </c>
      <c r="X886">
        <v>7</v>
      </c>
      <c r="Y886">
        <v>0.29166666666666669</v>
      </c>
    </row>
    <row r="887" spans="1:25" x14ac:dyDescent="0.25">
      <c r="A887" s="38">
        <f>+COUNTIF($B$1:B887,ESTADISTICAS!B$9)</f>
        <v>25</v>
      </c>
      <c r="B887">
        <v>68</v>
      </c>
      <c r="C887" s="130">
        <v>68324</v>
      </c>
      <c r="D887" t="s">
        <v>1985</v>
      </c>
      <c r="E887" s="201">
        <v>34</v>
      </c>
      <c r="F887" s="201">
        <v>15</v>
      </c>
      <c r="G887" s="132">
        <v>0.44117647058823528</v>
      </c>
      <c r="H887" s="201">
        <v>28</v>
      </c>
      <c r="I887" s="201">
        <v>14</v>
      </c>
      <c r="J887" s="132">
        <v>0.5</v>
      </c>
      <c r="K887" s="201">
        <v>30</v>
      </c>
      <c r="L887" s="201">
        <v>10</v>
      </c>
      <c r="M887" s="132">
        <v>0.33333333333333331</v>
      </c>
      <c r="N887" s="201">
        <v>39</v>
      </c>
      <c r="O887" s="201">
        <v>16</v>
      </c>
      <c r="P887" s="132">
        <v>0.41025641025641024</v>
      </c>
      <c r="Q887" s="201">
        <v>34</v>
      </c>
      <c r="R887" s="201">
        <v>13</v>
      </c>
      <c r="S887" s="132">
        <v>0.38235294117647056</v>
      </c>
      <c r="T887" s="201">
        <v>38</v>
      </c>
      <c r="U887" s="201">
        <v>21</v>
      </c>
      <c r="V887" s="132">
        <v>0.55263157894736847</v>
      </c>
      <c r="W887">
        <v>14</v>
      </c>
      <c r="X887">
        <v>7</v>
      </c>
      <c r="Y887">
        <v>0.5</v>
      </c>
    </row>
    <row r="888" spans="1:25" x14ac:dyDescent="0.25">
      <c r="A888" s="38">
        <f>+COUNTIF($B$1:B888,ESTADISTICAS!B$9)</f>
        <v>25</v>
      </c>
      <c r="B888">
        <v>68</v>
      </c>
      <c r="C888" s="130">
        <v>68327</v>
      </c>
      <c r="D888" t="s">
        <v>1986</v>
      </c>
      <c r="E888" s="201">
        <v>44</v>
      </c>
      <c r="F888" s="201">
        <v>24</v>
      </c>
      <c r="G888" s="132">
        <v>0.54545454545454541</v>
      </c>
      <c r="H888" s="201">
        <v>86</v>
      </c>
      <c r="I888" s="201">
        <v>31</v>
      </c>
      <c r="J888" s="132">
        <v>0.36046511627906974</v>
      </c>
      <c r="K888" s="201">
        <v>79</v>
      </c>
      <c r="L888" s="201">
        <v>41</v>
      </c>
      <c r="M888" s="132">
        <v>0.51898734177215189</v>
      </c>
      <c r="N888" s="201">
        <v>65</v>
      </c>
      <c r="O888" s="201">
        <v>33</v>
      </c>
      <c r="P888" s="132">
        <v>0.50769230769230766</v>
      </c>
      <c r="Q888" s="201">
        <v>66</v>
      </c>
      <c r="R888" s="201">
        <v>28</v>
      </c>
      <c r="S888" s="132">
        <v>0.42424242424242425</v>
      </c>
      <c r="T888" s="201">
        <v>50</v>
      </c>
      <c r="U888" s="201">
        <v>24</v>
      </c>
      <c r="V888" s="132">
        <v>0.48</v>
      </c>
      <c r="W888">
        <v>53</v>
      </c>
      <c r="X888">
        <v>28</v>
      </c>
      <c r="Y888">
        <v>0.52830188679245282</v>
      </c>
    </row>
    <row r="889" spans="1:25" x14ac:dyDescent="0.25">
      <c r="A889" s="38">
        <f>+COUNTIF($B$1:B889,ESTADISTICAS!B$9)</f>
        <v>25</v>
      </c>
      <c r="B889">
        <v>68</v>
      </c>
      <c r="C889" s="130">
        <v>68344</v>
      </c>
      <c r="D889" t="s">
        <v>1987</v>
      </c>
      <c r="E889" s="201">
        <v>21</v>
      </c>
      <c r="F889" s="201">
        <v>6</v>
      </c>
      <c r="G889" s="132">
        <v>0.2857142857142857</v>
      </c>
      <c r="H889" s="201">
        <v>13</v>
      </c>
      <c r="I889" s="201">
        <v>5</v>
      </c>
      <c r="J889" s="132">
        <v>0.38461538461538464</v>
      </c>
      <c r="K889" s="201">
        <v>19</v>
      </c>
      <c r="L889" s="201">
        <v>9</v>
      </c>
      <c r="M889" s="132">
        <v>0.47368421052631576</v>
      </c>
      <c r="N889" s="201">
        <v>22</v>
      </c>
      <c r="O889" s="201">
        <v>12</v>
      </c>
      <c r="P889" s="132">
        <v>0.54545454545454541</v>
      </c>
      <c r="Q889" s="201">
        <v>18</v>
      </c>
      <c r="R889" s="201">
        <v>8</v>
      </c>
      <c r="S889" s="132">
        <v>0.44444444444444442</v>
      </c>
      <c r="T889" s="201">
        <v>23</v>
      </c>
      <c r="U889" s="201">
        <v>7</v>
      </c>
      <c r="V889" s="132">
        <v>0.30434782608695654</v>
      </c>
      <c r="W889">
        <v>26</v>
      </c>
      <c r="X889">
        <v>7</v>
      </c>
      <c r="Y889">
        <v>0.26923076923076922</v>
      </c>
    </row>
    <row r="890" spans="1:25" x14ac:dyDescent="0.25">
      <c r="A890" s="38">
        <f>+COUNTIF($B$1:B890,ESTADISTICAS!B$9)</f>
        <v>25</v>
      </c>
      <c r="B890">
        <v>68</v>
      </c>
      <c r="C890" s="130">
        <v>68368</v>
      </c>
      <c r="D890" t="s">
        <v>1988</v>
      </c>
      <c r="E890" s="201">
        <v>48</v>
      </c>
      <c r="F890" s="201">
        <v>11</v>
      </c>
      <c r="G890" s="132">
        <v>0.22916666666666666</v>
      </c>
      <c r="H890" s="201">
        <v>63</v>
      </c>
      <c r="I890" s="201">
        <v>15</v>
      </c>
      <c r="J890" s="132">
        <v>0.23809523809523808</v>
      </c>
      <c r="K890" s="201">
        <v>46</v>
      </c>
      <c r="L890" s="201">
        <v>13</v>
      </c>
      <c r="M890" s="132">
        <v>0.28260869565217389</v>
      </c>
      <c r="N890" s="201">
        <v>50</v>
      </c>
      <c r="O890" s="201">
        <v>12</v>
      </c>
      <c r="P890" s="132">
        <v>0.24</v>
      </c>
      <c r="Q890" s="201">
        <v>58</v>
      </c>
      <c r="R890" s="201">
        <v>20</v>
      </c>
      <c r="S890" s="132">
        <v>0.34482758620689657</v>
      </c>
      <c r="T890" s="201">
        <v>53</v>
      </c>
      <c r="U890" s="201">
        <v>11</v>
      </c>
      <c r="V890" s="132">
        <v>0.20754716981132076</v>
      </c>
      <c r="W890">
        <v>34</v>
      </c>
      <c r="X890">
        <v>14</v>
      </c>
      <c r="Y890">
        <v>0.41176470588235292</v>
      </c>
    </row>
    <row r="891" spans="1:25" x14ac:dyDescent="0.25">
      <c r="A891" s="38">
        <f>+COUNTIF($B$1:B891,ESTADISTICAS!B$9)</f>
        <v>25</v>
      </c>
      <c r="B891">
        <v>68</v>
      </c>
      <c r="C891" s="130">
        <v>68370</v>
      </c>
      <c r="D891" t="s">
        <v>1989</v>
      </c>
      <c r="E891" s="201">
        <v>19</v>
      </c>
      <c r="F891" s="201">
        <v>6</v>
      </c>
      <c r="G891" s="132">
        <v>0.31578947368421051</v>
      </c>
      <c r="H891" s="201">
        <v>12</v>
      </c>
      <c r="I891" s="201">
        <v>1</v>
      </c>
      <c r="J891" s="132">
        <v>8.3333333333333329E-2</v>
      </c>
      <c r="K891" s="201">
        <v>12</v>
      </c>
      <c r="L891" s="201">
        <v>6</v>
      </c>
      <c r="M891" s="132">
        <v>0.5</v>
      </c>
      <c r="N891" s="201">
        <v>8</v>
      </c>
      <c r="O891" s="201">
        <v>5</v>
      </c>
      <c r="P891" s="132">
        <v>0.625</v>
      </c>
      <c r="Q891" s="201">
        <v>14</v>
      </c>
      <c r="R891" s="201">
        <v>4</v>
      </c>
      <c r="S891" s="132">
        <v>0.2857142857142857</v>
      </c>
      <c r="T891" s="201">
        <v>6</v>
      </c>
      <c r="U891" s="201">
        <v>0</v>
      </c>
      <c r="V891" s="132">
        <v>0</v>
      </c>
      <c r="W891">
        <v>14</v>
      </c>
      <c r="X891">
        <v>2</v>
      </c>
      <c r="Y891">
        <v>0.14285714285714285</v>
      </c>
    </row>
    <row r="892" spans="1:25" x14ac:dyDescent="0.25">
      <c r="A892" s="38">
        <f>+COUNTIF($B$1:B892,ESTADISTICAS!B$9)</f>
        <v>25</v>
      </c>
      <c r="B892">
        <v>68</v>
      </c>
      <c r="C892" s="130">
        <v>68377</v>
      </c>
      <c r="D892" t="s">
        <v>1990</v>
      </c>
      <c r="E892" s="201">
        <v>67</v>
      </c>
      <c r="F892" s="201">
        <v>19</v>
      </c>
      <c r="G892" s="132">
        <v>0.28358208955223879</v>
      </c>
      <c r="H892" s="201">
        <v>59</v>
      </c>
      <c r="I892" s="201">
        <v>28</v>
      </c>
      <c r="J892" s="132">
        <v>0.47457627118644069</v>
      </c>
      <c r="K892" s="201">
        <v>65</v>
      </c>
      <c r="L892" s="201">
        <v>23</v>
      </c>
      <c r="M892" s="132">
        <v>0.35384615384615387</v>
      </c>
      <c r="N892" s="201">
        <v>71</v>
      </c>
      <c r="O892" s="201">
        <v>18</v>
      </c>
      <c r="P892" s="132">
        <v>0.25352112676056338</v>
      </c>
      <c r="Q892" s="201">
        <v>71</v>
      </c>
      <c r="R892" s="201">
        <v>19</v>
      </c>
      <c r="S892" s="132">
        <v>0.26760563380281688</v>
      </c>
      <c r="T892" s="201">
        <v>44</v>
      </c>
      <c r="U892" s="201">
        <v>15</v>
      </c>
      <c r="V892" s="132">
        <v>0.34090909090909088</v>
      </c>
      <c r="W892">
        <v>67</v>
      </c>
      <c r="X892">
        <v>23</v>
      </c>
      <c r="Y892">
        <v>0.34328358208955223</v>
      </c>
    </row>
    <row r="893" spans="1:25" x14ac:dyDescent="0.25">
      <c r="A893" s="38">
        <f>+COUNTIF($B$1:B893,ESTADISTICAS!B$9)</f>
        <v>25</v>
      </c>
      <c r="B893">
        <v>68</v>
      </c>
      <c r="C893" s="130">
        <v>68385</v>
      </c>
      <c r="D893" t="s">
        <v>1991</v>
      </c>
      <c r="E893" s="201">
        <v>117</v>
      </c>
      <c r="F893" s="201">
        <v>31</v>
      </c>
      <c r="G893" s="132">
        <v>0.26495726495726496</v>
      </c>
      <c r="H893" s="201">
        <v>131</v>
      </c>
      <c r="I893" s="201">
        <v>26</v>
      </c>
      <c r="J893" s="132">
        <v>0.19847328244274809</v>
      </c>
      <c r="K893" s="201">
        <v>119</v>
      </c>
      <c r="L893" s="201">
        <v>37</v>
      </c>
      <c r="M893" s="132">
        <v>0.31092436974789917</v>
      </c>
      <c r="N893" s="201">
        <v>125</v>
      </c>
      <c r="O893" s="201">
        <v>40</v>
      </c>
      <c r="P893" s="132">
        <v>0.32</v>
      </c>
      <c r="Q893" s="201">
        <v>123</v>
      </c>
      <c r="R893" s="201">
        <v>49</v>
      </c>
      <c r="S893" s="132">
        <v>0.3983739837398374</v>
      </c>
      <c r="T893" s="201">
        <v>108</v>
      </c>
      <c r="U893" s="201">
        <v>54</v>
      </c>
      <c r="V893" s="132">
        <v>0.5</v>
      </c>
      <c r="W893">
        <v>93</v>
      </c>
      <c r="X893">
        <v>34</v>
      </c>
      <c r="Y893">
        <v>0.36559139784946237</v>
      </c>
    </row>
    <row r="894" spans="1:25" x14ac:dyDescent="0.25">
      <c r="A894" s="38">
        <f>+COUNTIF($B$1:B894,ESTADISTICAS!B$9)</f>
        <v>25</v>
      </c>
      <c r="B894">
        <v>68</v>
      </c>
      <c r="C894" s="130">
        <v>68397</v>
      </c>
      <c r="D894" t="s">
        <v>1617</v>
      </c>
      <c r="E894" s="201">
        <v>42</v>
      </c>
      <c r="F894" s="201">
        <v>20</v>
      </c>
      <c r="G894" s="132">
        <v>0.47619047619047616</v>
      </c>
      <c r="H894" s="201">
        <v>38</v>
      </c>
      <c r="I894" s="201">
        <v>9</v>
      </c>
      <c r="J894" s="132">
        <v>0.23684210526315788</v>
      </c>
      <c r="K894" s="201">
        <v>49</v>
      </c>
      <c r="L894" s="201">
        <v>18</v>
      </c>
      <c r="M894" s="132">
        <v>0.36734693877551022</v>
      </c>
      <c r="N894" s="201">
        <v>44</v>
      </c>
      <c r="O894" s="201">
        <v>10</v>
      </c>
      <c r="P894" s="132">
        <v>0.22727272727272727</v>
      </c>
      <c r="Q894" s="201">
        <v>51</v>
      </c>
      <c r="R894" s="201">
        <v>20</v>
      </c>
      <c r="S894" s="132">
        <v>0.39215686274509803</v>
      </c>
      <c r="T894" s="201">
        <v>40</v>
      </c>
      <c r="U894" s="201">
        <v>10</v>
      </c>
      <c r="V894" s="132">
        <v>0.25</v>
      </c>
      <c r="W894">
        <v>47</v>
      </c>
      <c r="X894">
        <v>10</v>
      </c>
      <c r="Y894">
        <v>0.21276595744680851</v>
      </c>
    </row>
    <row r="895" spans="1:25" x14ac:dyDescent="0.25">
      <c r="A895" s="38">
        <f>+COUNTIF($B$1:B895,ESTADISTICAS!B$9)</f>
        <v>25</v>
      </c>
      <c r="B895">
        <v>68</v>
      </c>
      <c r="C895" s="130">
        <v>68406</v>
      </c>
      <c r="D895" t="s">
        <v>1992</v>
      </c>
      <c r="E895" s="201">
        <v>335</v>
      </c>
      <c r="F895" s="201">
        <v>126</v>
      </c>
      <c r="G895" s="132">
        <v>0.37611940298507462</v>
      </c>
      <c r="H895" s="201">
        <v>336</v>
      </c>
      <c r="I895" s="201">
        <v>149</v>
      </c>
      <c r="J895" s="132">
        <v>0.44345238095238093</v>
      </c>
      <c r="K895" s="201">
        <v>343</v>
      </c>
      <c r="L895" s="201">
        <v>141</v>
      </c>
      <c r="M895" s="132">
        <v>0.41107871720116618</v>
      </c>
      <c r="N895" s="201">
        <v>371</v>
      </c>
      <c r="O895" s="201">
        <v>129</v>
      </c>
      <c r="P895" s="132">
        <v>0.34770889487870621</v>
      </c>
      <c r="Q895" s="201">
        <v>330</v>
      </c>
      <c r="R895" s="201">
        <v>153</v>
      </c>
      <c r="S895" s="132">
        <v>0.46363636363636362</v>
      </c>
      <c r="T895" s="201">
        <v>365</v>
      </c>
      <c r="U895" s="201">
        <v>173</v>
      </c>
      <c r="V895" s="132">
        <v>0.47397260273972602</v>
      </c>
      <c r="W895">
        <v>430</v>
      </c>
      <c r="X895">
        <v>163</v>
      </c>
      <c r="Y895">
        <v>0.37906976744186044</v>
      </c>
    </row>
    <row r="896" spans="1:25" x14ac:dyDescent="0.25">
      <c r="A896" s="38">
        <f>+COUNTIF($B$1:B896,ESTADISTICAS!B$9)</f>
        <v>25</v>
      </c>
      <c r="B896">
        <v>68</v>
      </c>
      <c r="C896" s="130">
        <v>68418</v>
      </c>
      <c r="D896" t="s">
        <v>1993</v>
      </c>
      <c r="E896" s="201">
        <v>132</v>
      </c>
      <c r="F896" s="201">
        <v>32</v>
      </c>
      <c r="G896" s="132">
        <v>0.24242424242424243</v>
      </c>
      <c r="H896" s="201">
        <v>119</v>
      </c>
      <c r="I896" s="201">
        <v>34</v>
      </c>
      <c r="J896" s="132">
        <v>0.2857142857142857</v>
      </c>
      <c r="K896" s="201">
        <v>136</v>
      </c>
      <c r="L896" s="201">
        <v>48</v>
      </c>
      <c r="M896" s="132">
        <v>0.35294117647058826</v>
      </c>
      <c r="N896" s="201">
        <v>153</v>
      </c>
      <c r="O896" s="201">
        <v>32</v>
      </c>
      <c r="P896" s="132">
        <v>0.20915032679738563</v>
      </c>
      <c r="Q896" s="201">
        <v>144</v>
      </c>
      <c r="R896" s="201">
        <v>47</v>
      </c>
      <c r="S896" s="132">
        <v>0.3263888888888889</v>
      </c>
      <c r="T896" s="201">
        <v>138</v>
      </c>
      <c r="U896" s="201">
        <v>46</v>
      </c>
      <c r="V896" s="132">
        <v>0.33333333333333331</v>
      </c>
      <c r="W896">
        <v>153</v>
      </c>
      <c r="X896">
        <v>40</v>
      </c>
      <c r="Y896">
        <v>0.26143790849673204</v>
      </c>
    </row>
    <row r="897" spans="1:25" x14ac:dyDescent="0.25">
      <c r="A897" s="38">
        <f>+COUNTIF($B$1:B897,ESTADISTICAS!B$9)</f>
        <v>25</v>
      </c>
      <c r="B897">
        <v>68</v>
      </c>
      <c r="C897" s="130">
        <v>68425</v>
      </c>
      <c r="D897" t="s">
        <v>1994</v>
      </c>
      <c r="E897" s="201">
        <v>33</v>
      </c>
      <c r="F897" s="201">
        <v>10</v>
      </c>
      <c r="G897" s="132">
        <v>0.30303030303030304</v>
      </c>
      <c r="H897" s="201">
        <v>25</v>
      </c>
      <c r="I897" s="201">
        <v>3</v>
      </c>
      <c r="J897" s="132">
        <v>0.12</v>
      </c>
      <c r="K897" s="201">
        <v>25</v>
      </c>
      <c r="L897" s="201">
        <v>9</v>
      </c>
      <c r="M897" s="132">
        <v>0.36</v>
      </c>
      <c r="N897" s="201">
        <v>29</v>
      </c>
      <c r="O897" s="201">
        <v>13</v>
      </c>
      <c r="P897" s="132">
        <v>0.44827586206896552</v>
      </c>
      <c r="Q897" s="201">
        <v>35</v>
      </c>
      <c r="R897" s="201">
        <v>13</v>
      </c>
      <c r="S897" s="132">
        <v>0.37142857142857144</v>
      </c>
      <c r="T897" s="201">
        <v>36</v>
      </c>
      <c r="U897" s="201">
        <v>22</v>
      </c>
      <c r="V897" s="132">
        <v>0.61111111111111116</v>
      </c>
      <c r="W897">
        <v>13</v>
      </c>
      <c r="X897">
        <v>4</v>
      </c>
      <c r="Y897">
        <v>0.30769230769230771</v>
      </c>
    </row>
    <row r="898" spans="1:25" x14ac:dyDescent="0.25">
      <c r="A898" s="38">
        <f>+COUNTIF($B$1:B898,ESTADISTICAS!B$9)</f>
        <v>25</v>
      </c>
      <c r="B898">
        <v>68</v>
      </c>
      <c r="C898" s="130">
        <v>68432</v>
      </c>
      <c r="D898" t="s">
        <v>1995</v>
      </c>
      <c r="E898" s="201">
        <v>317</v>
      </c>
      <c r="F898" s="201">
        <v>168</v>
      </c>
      <c r="G898" s="132">
        <v>0.52996845425867511</v>
      </c>
      <c r="H898" s="201">
        <v>316</v>
      </c>
      <c r="I898" s="201">
        <v>190</v>
      </c>
      <c r="J898" s="132">
        <v>0.60126582278481011</v>
      </c>
      <c r="K898" s="201">
        <v>245</v>
      </c>
      <c r="L898" s="201">
        <v>161</v>
      </c>
      <c r="M898" s="132">
        <v>0.65714285714285714</v>
      </c>
      <c r="N898" s="201">
        <v>281</v>
      </c>
      <c r="O898" s="201">
        <v>170</v>
      </c>
      <c r="P898" s="132">
        <v>0.604982206405694</v>
      </c>
      <c r="Q898" s="201">
        <v>273</v>
      </c>
      <c r="R898" s="201">
        <v>172</v>
      </c>
      <c r="S898" s="132">
        <v>0.63003663003663002</v>
      </c>
      <c r="T898" s="201">
        <v>303</v>
      </c>
      <c r="U898" s="201">
        <v>190</v>
      </c>
      <c r="V898" s="132">
        <v>0.6270627062706271</v>
      </c>
      <c r="W898">
        <v>270</v>
      </c>
      <c r="X898">
        <v>172</v>
      </c>
      <c r="Y898">
        <v>0.63703703703703707</v>
      </c>
    </row>
    <row r="899" spans="1:25" x14ac:dyDescent="0.25">
      <c r="A899" s="38">
        <f>+COUNTIF($B$1:B899,ESTADISTICAS!B$9)</f>
        <v>25</v>
      </c>
      <c r="B899">
        <v>68</v>
      </c>
      <c r="C899" s="130">
        <v>68444</v>
      </c>
      <c r="D899" t="s">
        <v>1996</v>
      </c>
      <c r="E899" s="201">
        <v>51</v>
      </c>
      <c r="F899" s="201">
        <v>10</v>
      </c>
      <c r="G899" s="132">
        <v>0.19607843137254902</v>
      </c>
      <c r="H899" s="201">
        <v>51</v>
      </c>
      <c r="I899" s="201">
        <v>18</v>
      </c>
      <c r="J899" s="132">
        <v>0.35294117647058826</v>
      </c>
      <c r="K899" s="201">
        <v>51</v>
      </c>
      <c r="L899" s="201">
        <v>22</v>
      </c>
      <c r="M899" s="132">
        <v>0.43137254901960786</v>
      </c>
      <c r="N899" s="201">
        <v>66</v>
      </c>
      <c r="O899" s="201">
        <v>13</v>
      </c>
      <c r="P899" s="132">
        <v>0.19696969696969696</v>
      </c>
      <c r="Q899" s="201">
        <v>57</v>
      </c>
      <c r="R899" s="201">
        <v>25</v>
      </c>
      <c r="S899" s="132">
        <v>0.43859649122807015</v>
      </c>
      <c r="T899" s="201">
        <v>64</v>
      </c>
      <c r="U899" s="201">
        <v>37</v>
      </c>
      <c r="V899" s="132">
        <v>0.578125</v>
      </c>
      <c r="W899">
        <v>57</v>
      </c>
      <c r="X899">
        <v>28</v>
      </c>
      <c r="Y899">
        <v>0.49122807017543857</v>
      </c>
    </row>
    <row r="900" spans="1:25" x14ac:dyDescent="0.25">
      <c r="A900" s="38">
        <f>+COUNTIF($B$1:B900,ESTADISTICAS!B$9)</f>
        <v>25</v>
      </c>
      <c r="B900">
        <v>68</v>
      </c>
      <c r="C900" s="130">
        <v>68464</v>
      </c>
      <c r="D900" t="s">
        <v>1997</v>
      </c>
      <c r="E900" s="201">
        <v>96</v>
      </c>
      <c r="F900" s="201">
        <v>25</v>
      </c>
      <c r="G900" s="132">
        <v>0.26041666666666669</v>
      </c>
      <c r="H900" s="201">
        <v>109</v>
      </c>
      <c r="I900" s="201">
        <v>27</v>
      </c>
      <c r="J900" s="132">
        <v>0.24770642201834864</v>
      </c>
      <c r="K900" s="201">
        <v>110</v>
      </c>
      <c r="L900" s="201">
        <v>32</v>
      </c>
      <c r="M900" s="132">
        <v>0.29090909090909089</v>
      </c>
      <c r="N900" s="201">
        <v>96</v>
      </c>
      <c r="O900" s="201">
        <v>33</v>
      </c>
      <c r="P900" s="132">
        <v>0.34375</v>
      </c>
      <c r="Q900" s="201">
        <v>133</v>
      </c>
      <c r="R900" s="201">
        <v>50</v>
      </c>
      <c r="S900" s="132">
        <v>0.37593984962406013</v>
      </c>
      <c r="T900" s="201">
        <v>109</v>
      </c>
      <c r="U900" s="201">
        <v>38</v>
      </c>
      <c r="V900" s="132">
        <v>0.34862385321100919</v>
      </c>
      <c r="W900">
        <v>122</v>
      </c>
      <c r="X900">
        <v>36</v>
      </c>
      <c r="Y900">
        <v>0.29508196721311475</v>
      </c>
    </row>
    <row r="901" spans="1:25" x14ac:dyDescent="0.25">
      <c r="A901" s="38">
        <f>+COUNTIF($B$1:B901,ESTADISTICAS!B$9)</f>
        <v>25</v>
      </c>
      <c r="B901">
        <v>68</v>
      </c>
      <c r="C901" s="130">
        <v>68468</v>
      </c>
      <c r="D901" t="s">
        <v>1998</v>
      </c>
      <c r="E901" s="201">
        <v>32</v>
      </c>
      <c r="F901" s="201">
        <v>7</v>
      </c>
      <c r="G901" s="132">
        <v>0.21875</v>
      </c>
      <c r="H901" s="201">
        <v>50</v>
      </c>
      <c r="I901" s="201">
        <v>13</v>
      </c>
      <c r="J901" s="132">
        <v>0.26</v>
      </c>
      <c r="K901" s="201">
        <v>40</v>
      </c>
      <c r="L901" s="201">
        <v>7</v>
      </c>
      <c r="M901" s="132">
        <v>0.17499999999999999</v>
      </c>
      <c r="N901" s="201">
        <v>53</v>
      </c>
      <c r="O901" s="201">
        <v>11</v>
      </c>
      <c r="P901" s="132">
        <v>0.20754716981132076</v>
      </c>
      <c r="Q901" s="201">
        <v>43</v>
      </c>
      <c r="R901" s="201">
        <v>19</v>
      </c>
      <c r="S901" s="132">
        <v>0.44186046511627908</v>
      </c>
      <c r="T901" s="201">
        <v>46</v>
      </c>
      <c r="U901" s="201">
        <v>14</v>
      </c>
      <c r="V901" s="132">
        <v>0.30434782608695654</v>
      </c>
      <c r="W901">
        <v>35</v>
      </c>
      <c r="X901">
        <v>7</v>
      </c>
      <c r="Y901">
        <v>0.2</v>
      </c>
    </row>
    <row r="902" spans="1:25" x14ac:dyDescent="0.25">
      <c r="A902" s="38">
        <f>+COUNTIF($B$1:B902,ESTADISTICAS!B$9)</f>
        <v>25</v>
      </c>
      <c r="B902">
        <v>68</v>
      </c>
      <c r="C902" s="130">
        <v>68498</v>
      </c>
      <c r="D902" t="s">
        <v>1999</v>
      </c>
      <c r="E902" s="201">
        <v>46</v>
      </c>
      <c r="F902" s="201">
        <v>19</v>
      </c>
      <c r="G902" s="132">
        <v>0.41304347826086957</v>
      </c>
      <c r="H902" s="201">
        <v>33</v>
      </c>
      <c r="I902" s="201">
        <v>10</v>
      </c>
      <c r="J902" s="132">
        <v>0.30303030303030304</v>
      </c>
      <c r="K902" s="201">
        <v>26</v>
      </c>
      <c r="L902" s="201">
        <v>12</v>
      </c>
      <c r="M902" s="132">
        <v>0.46153846153846156</v>
      </c>
      <c r="N902" s="201">
        <v>35</v>
      </c>
      <c r="O902" s="201">
        <v>9</v>
      </c>
      <c r="P902" s="132">
        <v>0.25714285714285712</v>
      </c>
      <c r="Q902" s="201">
        <v>31</v>
      </c>
      <c r="R902" s="201">
        <v>9</v>
      </c>
      <c r="S902" s="132">
        <v>0.29032258064516131</v>
      </c>
      <c r="T902" s="201">
        <v>39</v>
      </c>
      <c r="U902" s="201">
        <v>11</v>
      </c>
      <c r="V902" s="132">
        <v>0.28205128205128205</v>
      </c>
      <c r="W902">
        <v>34</v>
      </c>
      <c r="X902">
        <v>10</v>
      </c>
      <c r="Y902">
        <v>0.29411764705882354</v>
      </c>
    </row>
    <row r="903" spans="1:25" x14ac:dyDescent="0.25">
      <c r="A903" s="38">
        <f>+COUNTIF($B$1:B903,ESTADISTICAS!B$9)</f>
        <v>25</v>
      </c>
      <c r="B903">
        <v>68</v>
      </c>
      <c r="C903" s="130">
        <v>68500</v>
      </c>
      <c r="D903" t="s">
        <v>2000</v>
      </c>
      <c r="E903" s="201">
        <v>152</v>
      </c>
      <c r="F903" s="201">
        <v>53</v>
      </c>
      <c r="G903" s="132">
        <v>0.34868421052631576</v>
      </c>
      <c r="H903" s="201">
        <v>160</v>
      </c>
      <c r="I903" s="201">
        <v>50</v>
      </c>
      <c r="J903" s="132">
        <v>0.3125</v>
      </c>
      <c r="K903" s="201">
        <v>190</v>
      </c>
      <c r="L903" s="201">
        <v>68</v>
      </c>
      <c r="M903" s="132">
        <v>0.35789473684210527</v>
      </c>
      <c r="N903" s="201">
        <v>173</v>
      </c>
      <c r="O903" s="201">
        <v>44</v>
      </c>
      <c r="P903" s="132">
        <v>0.25433526011560692</v>
      </c>
      <c r="Q903" s="201">
        <v>147</v>
      </c>
      <c r="R903" s="201">
        <v>37</v>
      </c>
      <c r="S903" s="132">
        <v>0.25170068027210885</v>
      </c>
      <c r="T903" s="201">
        <v>174</v>
      </c>
      <c r="U903" s="201">
        <v>55</v>
      </c>
      <c r="V903" s="132">
        <v>0.31609195402298851</v>
      </c>
      <c r="W903">
        <v>173</v>
      </c>
      <c r="X903">
        <v>48</v>
      </c>
      <c r="Y903">
        <v>0.2774566473988439</v>
      </c>
    </row>
    <row r="904" spans="1:25" x14ac:dyDescent="0.25">
      <c r="A904" s="38">
        <f>+COUNTIF($B$1:B904,ESTADISTICAS!B$9)</f>
        <v>25</v>
      </c>
      <c r="B904">
        <v>68</v>
      </c>
      <c r="C904" s="130">
        <v>68502</v>
      </c>
      <c r="D904" t="s">
        <v>2001</v>
      </c>
      <c r="E904" s="201">
        <v>45</v>
      </c>
      <c r="F904" s="201">
        <v>18</v>
      </c>
      <c r="G904" s="132">
        <v>0.4</v>
      </c>
      <c r="H904" s="201">
        <v>37</v>
      </c>
      <c r="I904" s="201">
        <v>8</v>
      </c>
      <c r="J904" s="132">
        <v>0.21621621621621623</v>
      </c>
      <c r="K904" s="201">
        <v>39</v>
      </c>
      <c r="L904" s="201">
        <v>22</v>
      </c>
      <c r="M904" s="132">
        <v>0.5641025641025641</v>
      </c>
      <c r="N904" s="201">
        <v>32</v>
      </c>
      <c r="O904" s="201">
        <v>11</v>
      </c>
      <c r="P904" s="132">
        <v>0.34375</v>
      </c>
      <c r="Q904" s="201">
        <v>33</v>
      </c>
      <c r="R904" s="201">
        <v>11</v>
      </c>
      <c r="S904" s="132">
        <v>0.33333333333333331</v>
      </c>
      <c r="T904" s="201">
        <v>24</v>
      </c>
      <c r="U904" s="201">
        <v>0</v>
      </c>
      <c r="V904" s="132">
        <v>0</v>
      </c>
      <c r="W904">
        <v>30</v>
      </c>
      <c r="X904">
        <v>7</v>
      </c>
      <c r="Y904">
        <v>0.23333333333333334</v>
      </c>
    </row>
    <row r="905" spans="1:25" x14ac:dyDescent="0.25">
      <c r="A905" s="38">
        <f>+COUNTIF($B$1:B905,ESTADISTICAS!B$9)</f>
        <v>25</v>
      </c>
      <c r="B905">
        <v>68</v>
      </c>
      <c r="C905" s="130">
        <v>68522</v>
      </c>
      <c r="D905" t="s">
        <v>2002</v>
      </c>
      <c r="E905" s="201">
        <v>31</v>
      </c>
      <c r="F905" s="201">
        <v>17</v>
      </c>
      <c r="G905" s="132">
        <v>0.54838709677419351</v>
      </c>
      <c r="H905" s="201">
        <v>26</v>
      </c>
      <c r="I905" s="201">
        <v>8</v>
      </c>
      <c r="J905" s="132">
        <v>0.30769230769230771</v>
      </c>
      <c r="K905" s="201">
        <v>16</v>
      </c>
      <c r="L905" s="201">
        <v>5</v>
      </c>
      <c r="M905" s="132">
        <v>0.3125</v>
      </c>
      <c r="N905" s="201">
        <v>24</v>
      </c>
      <c r="O905" s="201">
        <v>8</v>
      </c>
      <c r="P905" s="132">
        <v>0.33333333333333331</v>
      </c>
      <c r="Q905" s="201">
        <v>8</v>
      </c>
      <c r="R905" s="201">
        <v>4</v>
      </c>
      <c r="S905" s="132">
        <v>0.5</v>
      </c>
      <c r="T905" s="201">
        <v>10</v>
      </c>
      <c r="U905" s="201">
        <v>6</v>
      </c>
      <c r="V905" s="132">
        <v>0.6</v>
      </c>
      <c r="W905">
        <v>11</v>
      </c>
      <c r="X905">
        <v>3</v>
      </c>
      <c r="Y905">
        <v>0.27272727272727271</v>
      </c>
    </row>
    <row r="906" spans="1:25" x14ac:dyDescent="0.25">
      <c r="A906" s="38">
        <f>+COUNTIF($B$1:B906,ESTADISTICAS!B$9)</f>
        <v>25</v>
      </c>
      <c r="B906">
        <v>68</v>
      </c>
      <c r="C906" s="130">
        <v>68524</v>
      </c>
      <c r="D906" t="s">
        <v>2003</v>
      </c>
      <c r="E906" s="201">
        <v>23</v>
      </c>
      <c r="F906" s="201">
        <v>3</v>
      </c>
      <c r="G906" s="132">
        <v>0.13043478260869565</v>
      </c>
      <c r="H906" s="201">
        <v>25</v>
      </c>
      <c r="I906" s="201">
        <v>7</v>
      </c>
      <c r="J906" s="132">
        <v>0.28000000000000003</v>
      </c>
      <c r="K906" s="201">
        <v>32</v>
      </c>
      <c r="L906" s="201">
        <v>8</v>
      </c>
      <c r="M906" s="132">
        <v>0.25</v>
      </c>
      <c r="N906" s="201">
        <v>27</v>
      </c>
      <c r="O906" s="201">
        <v>10</v>
      </c>
      <c r="P906" s="132">
        <v>0.37037037037037035</v>
      </c>
      <c r="Q906" s="201">
        <v>31</v>
      </c>
      <c r="R906" s="201">
        <v>13</v>
      </c>
      <c r="S906" s="132">
        <v>0.41935483870967744</v>
      </c>
      <c r="T906" s="201">
        <v>30</v>
      </c>
      <c r="U906" s="201">
        <v>5</v>
      </c>
      <c r="V906" s="132">
        <v>0.16666666666666666</v>
      </c>
      <c r="W906">
        <v>27</v>
      </c>
      <c r="X906">
        <v>11</v>
      </c>
      <c r="Y906">
        <v>0.40740740740740738</v>
      </c>
    </row>
    <row r="907" spans="1:25" x14ac:dyDescent="0.25">
      <c r="A907" s="38">
        <f>+COUNTIF($B$1:B907,ESTADISTICAS!B$9)</f>
        <v>25</v>
      </c>
      <c r="B907">
        <v>68</v>
      </c>
      <c r="C907" s="130">
        <v>68533</v>
      </c>
      <c r="D907" t="s">
        <v>2004</v>
      </c>
      <c r="E907" s="201">
        <v>30</v>
      </c>
      <c r="F907" s="201">
        <v>13</v>
      </c>
      <c r="G907" s="132">
        <v>0.43333333333333335</v>
      </c>
      <c r="H907" s="201">
        <v>39</v>
      </c>
      <c r="I907" s="201">
        <v>11</v>
      </c>
      <c r="J907" s="132">
        <v>0.28205128205128205</v>
      </c>
      <c r="K907" s="201">
        <v>47</v>
      </c>
      <c r="L907" s="201">
        <v>21</v>
      </c>
      <c r="M907" s="132">
        <v>0.44680851063829785</v>
      </c>
      <c r="N907" s="201">
        <v>43</v>
      </c>
      <c r="O907" s="201">
        <v>19</v>
      </c>
      <c r="P907" s="132">
        <v>0.44186046511627908</v>
      </c>
      <c r="Q907" s="201">
        <v>36</v>
      </c>
      <c r="R907" s="201">
        <v>18</v>
      </c>
      <c r="S907" s="132">
        <v>0.5</v>
      </c>
      <c r="T907" s="201">
        <v>41</v>
      </c>
      <c r="U907" s="201">
        <v>18</v>
      </c>
      <c r="V907" s="132">
        <v>0.43902439024390244</v>
      </c>
      <c r="W907">
        <v>39</v>
      </c>
      <c r="X907">
        <v>20</v>
      </c>
      <c r="Y907">
        <v>0.51282051282051277</v>
      </c>
    </row>
    <row r="908" spans="1:25" x14ac:dyDescent="0.25">
      <c r="A908" s="38">
        <f>+COUNTIF($B$1:B908,ESTADISTICAS!B$9)</f>
        <v>25</v>
      </c>
      <c r="B908">
        <v>68</v>
      </c>
      <c r="C908" s="130">
        <v>68547</v>
      </c>
      <c r="D908" t="s">
        <v>2005</v>
      </c>
      <c r="E908" s="201">
        <v>1606</v>
      </c>
      <c r="F908" s="201">
        <v>799</v>
      </c>
      <c r="G908" s="132">
        <v>0.49750933997509339</v>
      </c>
      <c r="H908" s="201">
        <v>1577</v>
      </c>
      <c r="I908" s="201">
        <v>736</v>
      </c>
      <c r="J908" s="132">
        <v>0.46670894102726695</v>
      </c>
      <c r="K908" s="201">
        <v>1652</v>
      </c>
      <c r="L908" s="201">
        <v>800</v>
      </c>
      <c r="M908" s="132">
        <v>0.48426150121065376</v>
      </c>
      <c r="N908" s="201">
        <v>1637</v>
      </c>
      <c r="O908" s="201">
        <v>671</v>
      </c>
      <c r="P908" s="132">
        <v>0.40989615149664022</v>
      </c>
      <c r="Q908" s="201">
        <v>1584</v>
      </c>
      <c r="R908" s="201">
        <v>776</v>
      </c>
      <c r="S908" s="132">
        <v>0.48989898989898989</v>
      </c>
      <c r="T908" s="201">
        <v>1616</v>
      </c>
      <c r="U908" s="201">
        <v>806</v>
      </c>
      <c r="V908" s="132">
        <v>0.49876237623762376</v>
      </c>
      <c r="W908">
        <v>1610</v>
      </c>
      <c r="X908">
        <v>780</v>
      </c>
      <c r="Y908">
        <v>0.48447204968944102</v>
      </c>
    </row>
    <row r="909" spans="1:25" x14ac:dyDescent="0.25">
      <c r="A909" s="38">
        <f>+COUNTIF($B$1:B909,ESTADISTICAS!B$9)</f>
        <v>25</v>
      </c>
      <c r="B909">
        <v>68</v>
      </c>
      <c r="C909" s="130">
        <v>68549</v>
      </c>
      <c r="D909" t="s">
        <v>2006</v>
      </c>
      <c r="E909" s="201">
        <v>54</v>
      </c>
      <c r="F909" s="201">
        <v>22</v>
      </c>
      <c r="G909" s="132">
        <v>0.40740740740740738</v>
      </c>
      <c r="H909" s="201">
        <v>47</v>
      </c>
      <c r="I909" s="201">
        <v>19</v>
      </c>
      <c r="J909" s="132">
        <v>0.40425531914893614</v>
      </c>
      <c r="K909" s="201">
        <v>42</v>
      </c>
      <c r="L909" s="201">
        <v>22</v>
      </c>
      <c r="M909" s="132">
        <v>0.52380952380952384</v>
      </c>
      <c r="N909" s="201">
        <v>45</v>
      </c>
      <c r="O909" s="201">
        <v>18</v>
      </c>
      <c r="P909" s="132">
        <v>0.4</v>
      </c>
      <c r="Q909" s="201">
        <v>59</v>
      </c>
      <c r="R909" s="201">
        <v>19</v>
      </c>
      <c r="S909" s="132">
        <v>0.32203389830508472</v>
      </c>
      <c r="T909" s="201">
        <v>33</v>
      </c>
      <c r="U909" s="201">
        <v>13</v>
      </c>
      <c r="V909" s="132">
        <v>0.39393939393939392</v>
      </c>
      <c r="W909">
        <v>47</v>
      </c>
      <c r="X909">
        <v>21</v>
      </c>
      <c r="Y909">
        <v>0.44680851063829785</v>
      </c>
    </row>
    <row r="910" spans="1:25" x14ac:dyDescent="0.25">
      <c r="A910" s="38">
        <f>+COUNTIF($B$1:B910,ESTADISTICAS!B$9)</f>
        <v>25</v>
      </c>
      <c r="B910">
        <v>68</v>
      </c>
      <c r="C910" s="130">
        <v>68572</v>
      </c>
      <c r="D910" t="s">
        <v>2007</v>
      </c>
      <c r="E910" s="201">
        <v>311</v>
      </c>
      <c r="F910" s="201">
        <v>110</v>
      </c>
      <c r="G910" s="132">
        <v>0.3536977491961415</v>
      </c>
      <c r="H910" s="201">
        <v>309</v>
      </c>
      <c r="I910" s="201">
        <v>112</v>
      </c>
      <c r="J910" s="132">
        <v>0.36245954692556637</v>
      </c>
      <c r="K910" s="201">
        <v>329</v>
      </c>
      <c r="L910" s="201">
        <v>129</v>
      </c>
      <c r="M910" s="132">
        <v>0.39209726443769</v>
      </c>
      <c r="N910" s="201">
        <v>288</v>
      </c>
      <c r="O910" s="201">
        <v>115</v>
      </c>
      <c r="P910" s="132">
        <v>0.39930555555555558</v>
      </c>
      <c r="Q910" s="201">
        <v>243</v>
      </c>
      <c r="R910" s="201">
        <v>91</v>
      </c>
      <c r="S910" s="132">
        <v>0.37448559670781895</v>
      </c>
      <c r="T910" s="201">
        <v>263</v>
      </c>
      <c r="U910" s="201">
        <v>113</v>
      </c>
      <c r="V910" s="132">
        <v>0.42965779467680609</v>
      </c>
      <c r="W910">
        <v>251</v>
      </c>
      <c r="X910">
        <v>114</v>
      </c>
      <c r="Y910">
        <v>0.4541832669322709</v>
      </c>
    </row>
    <row r="911" spans="1:25" x14ac:dyDescent="0.25">
      <c r="A911" s="38">
        <f>+COUNTIF($B$1:B911,ESTADISTICAS!B$9)</f>
        <v>25</v>
      </c>
      <c r="B911">
        <v>68</v>
      </c>
      <c r="C911" s="130">
        <v>68573</v>
      </c>
      <c r="D911" t="s">
        <v>2008</v>
      </c>
      <c r="E911" s="201">
        <v>50</v>
      </c>
      <c r="F911" s="201">
        <v>11</v>
      </c>
      <c r="G911" s="132">
        <v>0.22</v>
      </c>
      <c r="H911" s="201">
        <v>58</v>
      </c>
      <c r="I911" s="201">
        <v>12</v>
      </c>
      <c r="J911" s="132">
        <v>0.20689655172413793</v>
      </c>
      <c r="K911" s="201">
        <v>50</v>
      </c>
      <c r="L911" s="201">
        <v>10</v>
      </c>
      <c r="M911" s="132">
        <v>0.2</v>
      </c>
      <c r="N911" s="201">
        <v>52</v>
      </c>
      <c r="O911" s="201">
        <v>11</v>
      </c>
      <c r="P911" s="132">
        <v>0.21153846153846154</v>
      </c>
      <c r="Q911" s="201">
        <v>63</v>
      </c>
      <c r="R911" s="201">
        <v>11</v>
      </c>
      <c r="S911" s="132">
        <v>0.17460317460317459</v>
      </c>
      <c r="T911" s="201">
        <v>49</v>
      </c>
      <c r="U911" s="201">
        <v>4</v>
      </c>
      <c r="V911" s="132">
        <v>8.1632653061224483E-2</v>
      </c>
      <c r="W911">
        <v>58</v>
      </c>
      <c r="X911">
        <v>10</v>
      </c>
      <c r="Y911">
        <v>0.17241379310344829</v>
      </c>
    </row>
    <row r="912" spans="1:25" x14ac:dyDescent="0.25">
      <c r="A912" s="38">
        <f>+COUNTIF($B$1:B912,ESTADISTICAS!B$9)</f>
        <v>25</v>
      </c>
      <c r="B912">
        <v>68</v>
      </c>
      <c r="C912" s="130">
        <v>68575</v>
      </c>
      <c r="D912" t="s">
        <v>2009</v>
      </c>
      <c r="E912" s="201">
        <v>318</v>
      </c>
      <c r="F912" s="201">
        <v>106</v>
      </c>
      <c r="G912" s="132">
        <v>0.33333333333333331</v>
      </c>
      <c r="H912" s="201">
        <v>228</v>
      </c>
      <c r="I912" s="201">
        <v>67</v>
      </c>
      <c r="J912" s="132">
        <v>0.29385964912280704</v>
      </c>
      <c r="K912" s="201">
        <v>285</v>
      </c>
      <c r="L912" s="201">
        <v>80</v>
      </c>
      <c r="M912" s="132">
        <v>0.2807017543859649</v>
      </c>
      <c r="N912" s="201">
        <v>255</v>
      </c>
      <c r="O912" s="201">
        <v>67</v>
      </c>
      <c r="P912" s="132">
        <v>0.2627450980392157</v>
      </c>
      <c r="Q912" s="201">
        <v>274</v>
      </c>
      <c r="R912" s="201">
        <v>97</v>
      </c>
      <c r="S912" s="132">
        <v>0.354014598540146</v>
      </c>
      <c r="T912" s="201">
        <v>291</v>
      </c>
      <c r="U912" s="201">
        <v>98</v>
      </c>
      <c r="V912" s="132">
        <v>0.33676975945017185</v>
      </c>
      <c r="W912">
        <v>312</v>
      </c>
      <c r="X912">
        <v>112</v>
      </c>
      <c r="Y912">
        <v>0.35897435897435898</v>
      </c>
    </row>
    <row r="913" spans="1:25" x14ac:dyDescent="0.25">
      <c r="A913" s="38">
        <f>+COUNTIF($B$1:B913,ESTADISTICAS!B$9)</f>
        <v>25</v>
      </c>
      <c r="B913">
        <v>68</v>
      </c>
      <c r="C913" s="130">
        <v>68615</v>
      </c>
      <c r="D913" t="s">
        <v>1312</v>
      </c>
      <c r="E913" s="201">
        <v>245</v>
      </c>
      <c r="F913" s="201">
        <v>80</v>
      </c>
      <c r="G913" s="132">
        <v>0.32653061224489793</v>
      </c>
      <c r="H913" s="201">
        <v>196</v>
      </c>
      <c r="I913" s="201">
        <v>52</v>
      </c>
      <c r="J913" s="132">
        <v>0.26530612244897961</v>
      </c>
      <c r="K913" s="201">
        <v>258</v>
      </c>
      <c r="L913" s="201">
        <v>72</v>
      </c>
      <c r="M913" s="132">
        <v>0.27906976744186046</v>
      </c>
      <c r="N913" s="201">
        <v>236</v>
      </c>
      <c r="O913" s="201">
        <v>46</v>
      </c>
      <c r="P913" s="132">
        <v>0.19491525423728814</v>
      </c>
      <c r="Q913" s="201">
        <v>274</v>
      </c>
      <c r="R913" s="201">
        <v>89</v>
      </c>
      <c r="S913" s="132">
        <v>0.32481751824817517</v>
      </c>
      <c r="T913" s="201">
        <v>279</v>
      </c>
      <c r="U913" s="201">
        <v>90</v>
      </c>
      <c r="V913" s="132">
        <v>0.32258064516129031</v>
      </c>
      <c r="W913">
        <v>270</v>
      </c>
      <c r="X913">
        <v>89</v>
      </c>
      <c r="Y913">
        <v>0.32962962962962961</v>
      </c>
    </row>
    <row r="914" spans="1:25" x14ac:dyDescent="0.25">
      <c r="A914" s="38">
        <f>+COUNTIF($B$1:B914,ESTADISTICAS!B$9)</f>
        <v>25</v>
      </c>
      <c r="B914">
        <v>68</v>
      </c>
      <c r="C914" s="130">
        <v>68655</v>
      </c>
      <c r="D914" t="s">
        <v>2010</v>
      </c>
      <c r="E914" s="201">
        <v>286</v>
      </c>
      <c r="F914" s="201">
        <v>66</v>
      </c>
      <c r="G914" s="132">
        <v>0.23076923076923078</v>
      </c>
      <c r="H914" s="201">
        <v>290</v>
      </c>
      <c r="I914" s="201">
        <v>84</v>
      </c>
      <c r="J914" s="132">
        <v>0.28965517241379313</v>
      </c>
      <c r="K914" s="201">
        <v>288</v>
      </c>
      <c r="L914" s="201">
        <v>71</v>
      </c>
      <c r="M914" s="132">
        <v>0.24652777777777779</v>
      </c>
      <c r="N914" s="201">
        <v>281</v>
      </c>
      <c r="O914" s="201">
        <v>68</v>
      </c>
      <c r="P914" s="132">
        <v>0.24199288256227758</v>
      </c>
      <c r="Q914" s="201">
        <v>269</v>
      </c>
      <c r="R914" s="201">
        <v>89</v>
      </c>
      <c r="S914" s="132">
        <v>0.33085501858736061</v>
      </c>
      <c r="T914" s="201">
        <v>282</v>
      </c>
      <c r="U914" s="201">
        <v>89</v>
      </c>
      <c r="V914" s="132">
        <v>0.31560283687943264</v>
      </c>
      <c r="W914">
        <v>357</v>
      </c>
      <c r="X914">
        <v>94</v>
      </c>
      <c r="Y914">
        <v>0.26330532212885155</v>
      </c>
    </row>
    <row r="915" spans="1:25" x14ac:dyDescent="0.25">
      <c r="A915" s="38">
        <f>+COUNTIF($B$1:B915,ESTADISTICAS!B$9)</f>
        <v>25</v>
      </c>
      <c r="B915">
        <v>68</v>
      </c>
      <c r="C915" s="130">
        <v>68669</v>
      </c>
      <c r="D915" t="s">
        <v>2011</v>
      </c>
      <c r="E915" s="201">
        <v>127</v>
      </c>
      <c r="F915" s="201">
        <v>35</v>
      </c>
      <c r="G915" s="132">
        <v>0.27559055118110237</v>
      </c>
      <c r="H915" s="201">
        <v>123</v>
      </c>
      <c r="I915" s="201">
        <v>37</v>
      </c>
      <c r="J915" s="132">
        <v>0.30081300813008133</v>
      </c>
      <c r="K915" s="201">
        <v>127</v>
      </c>
      <c r="L915" s="201">
        <v>35</v>
      </c>
      <c r="M915" s="132">
        <v>0.27559055118110237</v>
      </c>
      <c r="N915" s="201">
        <v>113</v>
      </c>
      <c r="O915" s="201">
        <v>36</v>
      </c>
      <c r="P915" s="132">
        <v>0.31858407079646017</v>
      </c>
      <c r="Q915" s="201">
        <v>96</v>
      </c>
      <c r="R915" s="201">
        <v>43</v>
      </c>
      <c r="S915" s="132">
        <v>0.44791666666666669</v>
      </c>
      <c r="T915" s="201">
        <v>102</v>
      </c>
      <c r="U915" s="201">
        <v>26</v>
      </c>
      <c r="V915" s="132">
        <v>0.25490196078431371</v>
      </c>
      <c r="W915">
        <v>105</v>
      </c>
      <c r="X915">
        <v>28</v>
      </c>
      <c r="Y915">
        <v>0.26666666666666666</v>
      </c>
    </row>
    <row r="916" spans="1:25" x14ac:dyDescent="0.25">
      <c r="A916" s="38">
        <f>+COUNTIF($B$1:B916,ESTADISTICAS!B$9)</f>
        <v>25</v>
      </c>
      <c r="B916">
        <v>68</v>
      </c>
      <c r="C916" s="130">
        <v>68673</v>
      </c>
      <c r="D916" t="s">
        <v>2012</v>
      </c>
      <c r="E916" s="201">
        <v>17</v>
      </c>
      <c r="F916" s="201">
        <v>7</v>
      </c>
      <c r="G916" s="132">
        <v>0.41176470588235292</v>
      </c>
      <c r="H916" s="201">
        <v>15</v>
      </c>
      <c r="I916" s="201">
        <v>6</v>
      </c>
      <c r="J916" s="132">
        <v>0.4</v>
      </c>
      <c r="K916" s="201">
        <v>23</v>
      </c>
      <c r="L916" s="201">
        <v>8</v>
      </c>
      <c r="M916" s="132">
        <v>0.34782608695652173</v>
      </c>
      <c r="N916" s="201">
        <v>28</v>
      </c>
      <c r="O916" s="201">
        <v>18</v>
      </c>
      <c r="P916" s="132">
        <v>0.6428571428571429</v>
      </c>
      <c r="Q916" s="201">
        <v>27</v>
      </c>
      <c r="R916" s="201">
        <v>10</v>
      </c>
      <c r="S916" s="132">
        <v>0.37037037037037035</v>
      </c>
      <c r="T916" s="201">
        <v>20</v>
      </c>
      <c r="U916" s="201">
        <v>9</v>
      </c>
      <c r="V916" s="132">
        <v>0.45</v>
      </c>
      <c r="W916">
        <v>32</v>
      </c>
      <c r="X916">
        <v>19</v>
      </c>
      <c r="Y916">
        <v>0.59375</v>
      </c>
    </row>
    <row r="917" spans="1:25" x14ac:dyDescent="0.25">
      <c r="A917" s="38">
        <f>+COUNTIF($B$1:B917,ESTADISTICAS!B$9)</f>
        <v>25</v>
      </c>
      <c r="B917">
        <v>68</v>
      </c>
      <c r="C917" s="130">
        <v>68679</v>
      </c>
      <c r="D917" t="s">
        <v>2013</v>
      </c>
      <c r="E917" s="201">
        <v>700</v>
      </c>
      <c r="F917" s="201">
        <v>377</v>
      </c>
      <c r="G917" s="132">
        <v>0.53857142857142859</v>
      </c>
      <c r="H917" s="201">
        <v>716</v>
      </c>
      <c r="I917" s="201">
        <v>381</v>
      </c>
      <c r="J917" s="132">
        <v>0.53212290502793291</v>
      </c>
      <c r="K917" s="201">
        <v>699</v>
      </c>
      <c r="L917" s="201">
        <v>389</v>
      </c>
      <c r="M917" s="132">
        <v>0.55650929899856938</v>
      </c>
      <c r="N917" s="201">
        <v>748</v>
      </c>
      <c r="O917" s="201">
        <v>371</v>
      </c>
      <c r="P917" s="132">
        <v>0.49598930481283421</v>
      </c>
      <c r="Q917" s="201">
        <v>739</v>
      </c>
      <c r="R917" s="201">
        <v>323</v>
      </c>
      <c r="S917" s="132">
        <v>0.43707713125845737</v>
      </c>
      <c r="T917" s="201">
        <v>671</v>
      </c>
      <c r="U917" s="201">
        <v>305</v>
      </c>
      <c r="V917" s="132">
        <v>0.45454545454545453</v>
      </c>
      <c r="W917">
        <v>715</v>
      </c>
      <c r="X917">
        <v>331</v>
      </c>
      <c r="Y917">
        <v>0.46293706293706294</v>
      </c>
    </row>
    <row r="918" spans="1:25" x14ac:dyDescent="0.25">
      <c r="A918" s="38">
        <f>+COUNTIF($B$1:B918,ESTADISTICAS!B$9)</f>
        <v>25</v>
      </c>
      <c r="B918">
        <v>68</v>
      </c>
      <c r="C918" s="130">
        <v>68682</v>
      </c>
      <c r="D918" t="s">
        <v>2014</v>
      </c>
      <c r="E918" s="201">
        <v>15</v>
      </c>
      <c r="F918" s="201">
        <v>2</v>
      </c>
      <c r="G918" s="132">
        <v>0.13333333333333333</v>
      </c>
      <c r="H918" s="201">
        <v>18</v>
      </c>
      <c r="I918" s="201">
        <v>4</v>
      </c>
      <c r="J918" s="132">
        <v>0.22222222222222221</v>
      </c>
      <c r="K918" s="201">
        <v>17</v>
      </c>
      <c r="L918" s="201">
        <v>6</v>
      </c>
      <c r="M918" s="132">
        <v>0.35294117647058826</v>
      </c>
      <c r="N918" s="201">
        <v>9</v>
      </c>
      <c r="O918" s="201">
        <v>1</v>
      </c>
      <c r="P918" s="132">
        <v>0.1111111111111111</v>
      </c>
      <c r="Q918" s="201">
        <v>12</v>
      </c>
      <c r="R918" s="201">
        <v>6</v>
      </c>
      <c r="S918" s="132">
        <v>0.5</v>
      </c>
      <c r="T918" s="201">
        <v>14</v>
      </c>
      <c r="U918" s="201">
        <v>7</v>
      </c>
      <c r="V918" s="132">
        <v>0.5</v>
      </c>
      <c r="W918">
        <v>17</v>
      </c>
      <c r="X918">
        <v>3</v>
      </c>
      <c r="Y918">
        <v>0.17647058823529413</v>
      </c>
    </row>
    <row r="919" spans="1:25" x14ac:dyDescent="0.25">
      <c r="A919" s="38">
        <f>+COUNTIF($B$1:B919,ESTADISTICAS!B$9)</f>
        <v>25</v>
      </c>
      <c r="B919">
        <v>68</v>
      </c>
      <c r="C919" s="130">
        <v>68684</v>
      </c>
      <c r="D919" t="s">
        <v>2015</v>
      </c>
      <c r="E919" s="201">
        <v>25</v>
      </c>
      <c r="F919" s="201">
        <v>18</v>
      </c>
      <c r="G919" s="132">
        <v>0.72</v>
      </c>
      <c r="H919" s="201">
        <v>23</v>
      </c>
      <c r="I919" s="201">
        <v>17</v>
      </c>
      <c r="J919" s="132">
        <v>0.73913043478260865</v>
      </c>
      <c r="K919" s="201">
        <v>33</v>
      </c>
      <c r="L919" s="201">
        <v>22</v>
      </c>
      <c r="M919" s="132">
        <v>0.66666666666666663</v>
      </c>
      <c r="N919" s="201">
        <v>28</v>
      </c>
      <c r="O919" s="201">
        <v>15</v>
      </c>
      <c r="P919" s="132">
        <v>0.5357142857142857</v>
      </c>
      <c r="Q919" s="201">
        <v>33</v>
      </c>
      <c r="R919" s="201">
        <v>18</v>
      </c>
      <c r="S919" s="132">
        <v>0.54545454545454541</v>
      </c>
      <c r="T919" s="201">
        <v>18</v>
      </c>
      <c r="U919" s="201">
        <v>14</v>
      </c>
      <c r="V919" s="132">
        <v>0.77777777777777779</v>
      </c>
      <c r="W919">
        <v>40</v>
      </c>
      <c r="X919">
        <v>24</v>
      </c>
      <c r="Y919">
        <v>0.6</v>
      </c>
    </row>
    <row r="920" spans="1:25" x14ac:dyDescent="0.25">
      <c r="A920" s="38">
        <f>+COUNTIF($B$1:B920,ESTADISTICAS!B$9)</f>
        <v>25</v>
      </c>
      <c r="B920">
        <v>68</v>
      </c>
      <c r="C920" s="130">
        <v>68686</v>
      </c>
      <c r="D920" t="s">
        <v>2016</v>
      </c>
      <c r="E920" s="201">
        <v>29</v>
      </c>
      <c r="F920" s="201">
        <v>9</v>
      </c>
      <c r="G920" s="132">
        <v>0.31034482758620691</v>
      </c>
      <c r="H920" s="201">
        <v>24</v>
      </c>
      <c r="I920" s="201">
        <v>9</v>
      </c>
      <c r="J920" s="132">
        <v>0.375</v>
      </c>
      <c r="K920" s="201">
        <v>30</v>
      </c>
      <c r="L920" s="201">
        <v>11</v>
      </c>
      <c r="M920" s="132">
        <v>0.36666666666666664</v>
      </c>
      <c r="N920" s="201">
        <v>29</v>
      </c>
      <c r="O920" s="201">
        <v>9</v>
      </c>
      <c r="P920" s="132">
        <v>0.31034482758620691</v>
      </c>
      <c r="Q920" s="201">
        <v>39</v>
      </c>
      <c r="R920" s="201">
        <v>11</v>
      </c>
      <c r="S920" s="132">
        <v>0.28205128205128205</v>
      </c>
      <c r="T920" s="201">
        <v>38</v>
      </c>
      <c r="U920" s="201">
        <v>17</v>
      </c>
      <c r="V920" s="132">
        <v>0.44736842105263158</v>
      </c>
      <c r="W920">
        <v>14</v>
      </c>
      <c r="X920">
        <v>3</v>
      </c>
      <c r="Y920">
        <v>0.21428571428571427</v>
      </c>
    </row>
    <row r="921" spans="1:25" x14ac:dyDescent="0.25">
      <c r="A921" s="38">
        <f>+COUNTIF($B$1:B921,ESTADISTICAS!B$9)</f>
        <v>25</v>
      </c>
      <c r="B921">
        <v>68</v>
      </c>
      <c r="C921" s="130">
        <v>68689</v>
      </c>
      <c r="D921" t="s">
        <v>2479</v>
      </c>
      <c r="E921" s="201">
        <v>326</v>
      </c>
      <c r="F921" s="201">
        <v>95</v>
      </c>
      <c r="G921" s="132">
        <v>0.29141104294478526</v>
      </c>
      <c r="H921" s="201">
        <v>324</v>
      </c>
      <c r="I921" s="201">
        <v>93</v>
      </c>
      <c r="J921" s="132">
        <v>0.28703703703703703</v>
      </c>
      <c r="K921" s="201">
        <v>364</v>
      </c>
      <c r="L921" s="201">
        <v>127</v>
      </c>
      <c r="M921" s="132">
        <v>0.34890109890109888</v>
      </c>
      <c r="N921" s="201">
        <v>354</v>
      </c>
      <c r="O921" s="201">
        <v>109</v>
      </c>
      <c r="P921" s="132">
        <v>0.30790960451977401</v>
      </c>
      <c r="Q921" s="201">
        <v>327</v>
      </c>
      <c r="R921" s="201">
        <v>101</v>
      </c>
      <c r="S921" s="132">
        <v>0.30886850152905199</v>
      </c>
      <c r="T921" s="201">
        <v>323</v>
      </c>
      <c r="U921" s="201">
        <v>94</v>
      </c>
      <c r="V921" s="132">
        <v>0.29102167182662536</v>
      </c>
      <c r="W921">
        <v>328</v>
      </c>
      <c r="X921">
        <v>110</v>
      </c>
      <c r="Y921">
        <v>0.33536585365853661</v>
      </c>
    </row>
    <row r="922" spans="1:25" x14ac:dyDescent="0.25">
      <c r="A922" s="38">
        <f>+COUNTIF($B$1:B922,ESTADISTICAS!B$9)</f>
        <v>25</v>
      </c>
      <c r="B922">
        <v>68</v>
      </c>
      <c r="C922" s="130">
        <v>68705</v>
      </c>
      <c r="D922" t="s">
        <v>1891</v>
      </c>
      <c r="E922" s="201">
        <v>25</v>
      </c>
      <c r="F922" s="201">
        <v>8</v>
      </c>
      <c r="G922" s="132">
        <v>0.32</v>
      </c>
      <c r="H922" s="201">
        <v>27</v>
      </c>
      <c r="I922" s="201">
        <v>8</v>
      </c>
      <c r="J922" s="132">
        <v>0.29629629629629628</v>
      </c>
      <c r="K922" s="201">
        <v>25</v>
      </c>
      <c r="L922" s="201">
        <v>7</v>
      </c>
      <c r="M922" s="132">
        <v>0.28000000000000003</v>
      </c>
      <c r="N922" s="201">
        <v>25</v>
      </c>
      <c r="O922" s="201">
        <v>5</v>
      </c>
      <c r="P922" s="132">
        <v>0.2</v>
      </c>
      <c r="Q922" s="201">
        <v>27</v>
      </c>
      <c r="R922" s="201">
        <v>12</v>
      </c>
      <c r="S922" s="132">
        <v>0.44444444444444442</v>
      </c>
      <c r="T922" s="201">
        <v>23</v>
      </c>
      <c r="U922" s="201">
        <v>7</v>
      </c>
      <c r="V922" s="132">
        <v>0.30434782608695654</v>
      </c>
      <c r="W922">
        <v>18</v>
      </c>
      <c r="X922">
        <v>7</v>
      </c>
      <c r="Y922">
        <v>0.3888888888888889</v>
      </c>
    </row>
    <row r="923" spans="1:25" x14ac:dyDescent="0.25">
      <c r="A923" s="38">
        <f>+COUNTIF($B$1:B923,ESTADISTICAS!B$9)</f>
        <v>25</v>
      </c>
      <c r="B923">
        <v>68</v>
      </c>
      <c r="C923" s="130">
        <v>68720</v>
      </c>
      <c r="D923" t="s">
        <v>2017</v>
      </c>
      <c r="E923" s="201">
        <v>29</v>
      </c>
      <c r="F923" s="201">
        <v>7</v>
      </c>
      <c r="G923" s="132">
        <v>0.2413793103448276</v>
      </c>
      <c r="H923" s="201">
        <v>24</v>
      </c>
      <c r="I923" s="201">
        <v>5</v>
      </c>
      <c r="J923" s="132">
        <v>0.20833333333333334</v>
      </c>
      <c r="K923" s="201">
        <v>34</v>
      </c>
      <c r="L923" s="201">
        <v>11</v>
      </c>
      <c r="M923" s="132">
        <v>0.3235294117647059</v>
      </c>
      <c r="N923" s="201">
        <v>26</v>
      </c>
      <c r="O923" s="201">
        <v>10</v>
      </c>
      <c r="P923" s="132">
        <v>0.38461538461538464</v>
      </c>
      <c r="Q923" s="201">
        <v>17</v>
      </c>
      <c r="R923" s="201">
        <v>6</v>
      </c>
      <c r="S923" s="132">
        <v>0.35294117647058826</v>
      </c>
      <c r="T923" s="201">
        <v>34</v>
      </c>
      <c r="U923" s="201">
        <v>17</v>
      </c>
      <c r="V923" s="132">
        <v>0.5</v>
      </c>
      <c r="W923">
        <v>33</v>
      </c>
      <c r="X923">
        <v>6</v>
      </c>
      <c r="Y923">
        <v>0.18181818181818182</v>
      </c>
    </row>
    <row r="924" spans="1:25" x14ac:dyDescent="0.25">
      <c r="A924" s="38">
        <f>+COUNTIF($B$1:B924,ESTADISTICAS!B$9)</f>
        <v>25</v>
      </c>
      <c r="B924">
        <v>68</v>
      </c>
      <c r="C924" s="130">
        <v>68745</v>
      </c>
      <c r="D924" t="s">
        <v>2018</v>
      </c>
      <c r="E924" s="201">
        <v>59</v>
      </c>
      <c r="F924" s="201">
        <v>11</v>
      </c>
      <c r="G924" s="132">
        <v>0.1864406779661017</v>
      </c>
      <c r="H924" s="201">
        <v>65</v>
      </c>
      <c r="I924" s="201">
        <v>16</v>
      </c>
      <c r="J924" s="132">
        <v>0.24615384615384617</v>
      </c>
      <c r="K924" s="201">
        <v>69</v>
      </c>
      <c r="L924" s="201">
        <v>21</v>
      </c>
      <c r="M924" s="132">
        <v>0.30434782608695654</v>
      </c>
      <c r="N924" s="201">
        <v>55</v>
      </c>
      <c r="O924" s="201">
        <v>13</v>
      </c>
      <c r="P924" s="132">
        <v>0.23636363636363636</v>
      </c>
      <c r="Q924" s="201">
        <v>60</v>
      </c>
      <c r="R924" s="201">
        <v>23</v>
      </c>
      <c r="S924" s="132">
        <v>0.38333333333333336</v>
      </c>
      <c r="T924" s="201">
        <v>91</v>
      </c>
      <c r="U924" s="201">
        <v>25</v>
      </c>
      <c r="V924" s="132">
        <v>0.27472527472527475</v>
      </c>
      <c r="W924">
        <v>86</v>
      </c>
      <c r="X924">
        <v>21</v>
      </c>
      <c r="Y924">
        <v>0.2441860465116279</v>
      </c>
    </row>
    <row r="925" spans="1:25" x14ac:dyDescent="0.25">
      <c r="A925" s="38">
        <f>+COUNTIF($B$1:B925,ESTADISTICAS!B$9)</f>
        <v>25</v>
      </c>
      <c r="B925">
        <v>68</v>
      </c>
      <c r="C925" s="130">
        <v>68755</v>
      </c>
      <c r="D925" t="s">
        <v>2019</v>
      </c>
      <c r="E925" s="201">
        <v>436</v>
      </c>
      <c r="F925" s="201">
        <v>175</v>
      </c>
      <c r="G925" s="132">
        <v>0.40137614678899081</v>
      </c>
      <c r="H925" s="201">
        <v>391</v>
      </c>
      <c r="I925" s="201">
        <v>184</v>
      </c>
      <c r="J925" s="132">
        <v>0.47058823529411764</v>
      </c>
      <c r="K925" s="201">
        <v>389</v>
      </c>
      <c r="L925" s="201">
        <v>165</v>
      </c>
      <c r="M925" s="132">
        <v>0.4241645244215938</v>
      </c>
      <c r="N925" s="201">
        <v>368</v>
      </c>
      <c r="O925" s="201">
        <v>172</v>
      </c>
      <c r="P925" s="132">
        <v>0.46739130434782611</v>
      </c>
      <c r="Q925" s="201">
        <v>332</v>
      </c>
      <c r="R925" s="201">
        <v>163</v>
      </c>
      <c r="S925" s="132">
        <v>0.49096385542168675</v>
      </c>
      <c r="T925" s="201">
        <v>339</v>
      </c>
      <c r="U925" s="201">
        <v>151</v>
      </c>
      <c r="V925" s="132">
        <v>0.44542772861356933</v>
      </c>
      <c r="W925">
        <v>349</v>
      </c>
      <c r="X925">
        <v>170</v>
      </c>
      <c r="Y925">
        <v>0.4871060171919771</v>
      </c>
    </row>
    <row r="926" spans="1:25" x14ac:dyDescent="0.25">
      <c r="A926" s="38">
        <f>+COUNTIF($B$1:B926,ESTADISTICAS!B$9)</f>
        <v>25</v>
      </c>
      <c r="B926">
        <v>68</v>
      </c>
      <c r="C926" s="130">
        <v>68770</v>
      </c>
      <c r="D926" t="s">
        <v>2020</v>
      </c>
      <c r="E926" s="201">
        <v>91</v>
      </c>
      <c r="F926" s="201">
        <v>33</v>
      </c>
      <c r="G926" s="132">
        <v>0.36263736263736263</v>
      </c>
      <c r="H926" s="201">
        <v>108</v>
      </c>
      <c r="I926" s="201">
        <v>30</v>
      </c>
      <c r="J926" s="132">
        <v>0.27777777777777779</v>
      </c>
      <c r="K926" s="201">
        <v>126</v>
      </c>
      <c r="L926" s="201">
        <v>49</v>
      </c>
      <c r="M926" s="132">
        <v>0.3888888888888889</v>
      </c>
      <c r="N926" s="201">
        <v>125</v>
      </c>
      <c r="O926" s="201">
        <v>41</v>
      </c>
      <c r="P926" s="132">
        <v>0.32800000000000001</v>
      </c>
      <c r="Q926" s="201">
        <v>126</v>
      </c>
      <c r="R926" s="201">
        <v>33</v>
      </c>
      <c r="S926" s="132">
        <v>0.26190476190476192</v>
      </c>
      <c r="T926" s="201">
        <v>123</v>
      </c>
      <c r="U926" s="201">
        <v>41</v>
      </c>
      <c r="V926" s="132">
        <v>0.33333333333333331</v>
      </c>
      <c r="W926">
        <v>118</v>
      </c>
      <c r="X926">
        <v>38</v>
      </c>
      <c r="Y926">
        <v>0.32203389830508472</v>
      </c>
    </row>
    <row r="927" spans="1:25" x14ac:dyDescent="0.25">
      <c r="A927" s="38">
        <f>+COUNTIF($B$1:B927,ESTADISTICAS!B$9)</f>
        <v>25</v>
      </c>
      <c r="B927">
        <v>68</v>
      </c>
      <c r="C927" s="130">
        <v>68773</v>
      </c>
      <c r="D927" t="s">
        <v>2480</v>
      </c>
      <c r="E927" s="201">
        <v>79</v>
      </c>
      <c r="F927" s="201">
        <v>32</v>
      </c>
      <c r="G927" s="132">
        <v>0.4050632911392405</v>
      </c>
      <c r="H927" s="201">
        <v>86</v>
      </c>
      <c r="I927" s="201">
        <v>28</v>
      </c>
      <c r="J927" s="132">
        <v>0.32558139534883723</v>
      </c>
      <c r="K927" s="201">
        <v>72</v>
      </c>
      <c r="L927" s="201">
        <v>20</v>
      </c>
      <c r="M927" s="132">
        <v>0.27777777777777779</v>
      </c>
      <c r="N927" s="201">
        <v>87</v>
      </c>
      <c r="O927" s="201">
        <v>18</v>
      </c>
      <c r="P927" s="132">
        <v>0.20689655172413793</v>
      </c>
      <c r="Q927" s="201">
        <v>74</v>
      </c>
      <c r="R927" s="201">
        <v>14</v>
      </c>
      <c r="S927" s="132">
        <v>0.1891891891891892</v>
      </c>
      <c r="T927" s="201">
        <v>83</v>
      </c>
      <c r="U927" s="201">
        <v>28</v>
      </c>
      <c r="V927" s="132">
        <v>0.33734939759036142</v>
      </c>
      <c r="W927">
        <v>80</v>
      </c>
      <c r="X927">
        <v>23</v>
      </c>
      <c r="Y927">
        <v>0.28749999999999998</v>
      </c>
    </row>
    <row r="928" spans="1:25" x14ac:dyDescent="0.25">
      <c r="A928" s="38">
        <f>+COUNTIF($B$1:B928,ESTADISTICAS!B$9)</f>
        <v>25</v>
      </c>
      <c r="B928">
        <v>68</v>
      </c>
      <c r="C928" s="130">
        <v>68780</v>
      </c>
      <c r="D928" t="s">
        <v>2021</v>
      </c>
      <c r="E928" s="201">
        <v>40</v>
      </c>
      <c r="F928" s="201">
        <v>18</v>
      </c>
      <c r="G928" s="132">
        <v>0.45</v>
      </c>
      <c r="H928" s="201">
        <v>24</v>
      </c>
      <c r="I928" s="201">
        <v>13</v>
      </c>
      <c r="J928" s="132">
        <v>0.54166666666666663</v>
      </c>
      <c r="K928" s="201">
        <v>22</v>
      </c>
      <c r="L928" s="201">
        <v>8</v>
      </c>
      <c r="M928" s="132">
        <v>0.36363636363636365</v>
      </c>
      <c r="N928" s="201">
        <v>42</v>
      </c>
      <c r="O928" s="201">
        <v>19</v>
      </c>
      <c r="P928" s="132">
        <v>0.45238095238095238</v>
      </c>
      <c r="Q928" s="201">
        <v>23</v>
      </c>
      <c r="R928" s="201">
        <v>13</v>
      </c>
      <c r="S928" s="132">
        <v>0.56521739130434778</v>
      </c>
      <c r="T928" s="201">
        <v>29</v>
      </c>
      <c r="U928" s="201">
        <v>21</v>
      </c>
      <c r="V928" s="132">
        <v>0.72413793103448276</v>
      </c>
      <c r="W928">
        <v>25</v>
      </c>
      <c r="X928">
        <v>13</v>
      </c>
      <c r="Y928">
        <v>0.52</v>
      </c>
    </row>
    <row r="929" spans="1:25" x14ac:dyDescent="0.25">
      <c r="A929" s="38">
        <f>+COUNTIF($B$1:B929,ESTADISTICAS!B$9)</f>
        <v>25</v>
      </c>
      <c r="B929">
        <v>68</v>
      </c>
      <c r="C929" s="130">
        <v>68820</v>
      </c>
      <c r="D929" t="s">
        <v>2022</v>
      </c>
      <c r="E929" s="201">
        <v>61</v>
      </c>
      <c r="F929" s="201">
        <v>14</v>
      </c>
      <c r="G929" s="132">
        <v>0.22950819672131148</v>
      </c>
      <c r="H929" s="201">
        <v>75</v>
      </c>
      <c r="I929" s="201">
        <v>16</v>
      </c>
      <c r="J929" s="132">
        <v>0.21333333333333335</v>
      </c>
      <c r="K929" s="201">
        <v>70</v>
      </c>
      <c r="L929" s="201">
        <v>26</v>
      </c>
      <c r="M929" s="132">
        <v>0.37142857142857144</v>
      </c>
      <c r="N929" s="201">
        <v>69</v>
      </c>
      <c r="O929" s="201">
        <v>15</v>
      </c>
      <c r="P929" s="132">
        <v>0.21739130434782608</v>
      </c>
      <c r="Q929" s="201">
        <v>61</v>
      </c>
      <c r="R929" s="201">
        <v>29</v>
      </c>
      <c r="S929" s="132">
        <v>0.47540983606557374</v>
      </c>
      <c r="T929" s="201">
        <v>69</v>
      </c>
      <c r="U929" s="201">
        <v>32</v>
      </c>
      <c r="V929" s="132">
        <v>0.46376811594202899</v>
      </c>
      <c r="W929">
        <v>67</v>
      </c>
      <c r="X929">
        <v>20</v>
      </c>
      <c r="Y929">
        <v>0.29850746268656714</v>
      </c>
    </row>
    <row r="930" spans="1:25" x14ac:dyDescent="0.25">
      <c r="A930" s="38">
        <f>+COUNTIF($B$1:B930,ESTADISTICAS!B$9)</f>
        <v>25</v>
      </c>
      <c r="B930">
        <v>68</v>
      </c>
      <c r="C930" s="130">
        <v>68855</v>
      </c>
      <c r="D930" t="s">
        <v>2023</v>
      </c>
      <c r="E930" s="201">
        <v>61</v>
      </c>
      <c r="F930" s="201">
        <v>18</v>
      </c>
      <c r="G930" s="132">
        <v>0.29508196721311475</v>
      </c>
      <c r="H930" s="201">
        <v>60</v>
      </c>
      <c r="I930" s="201">
        <v>13</v>
      </c>
      <c r="J930" s="132">
        <v>0.21666666666666667</v>
      </c>
      <c r="K930" s="201">
        <v>71</v>
      </c>
      <c r="L930" s="201">
        <v>11</v>
      </c>
      <c r="M930" s="132">
        <v>0.15492957746478872</v>
      </c>
      <c r="N930" s="201">
        <v>58</v>
      </c>
      <c r="O930" s="201">
        <v>13</v>
      </c>
      <c r="P930" s="132">
        <v>0.22413793103448276</v>
      </c>
      <c r="Q930" s="201">
        <v>70</v>
      </c>
      <c r="R930" s="201">
        <v>18</v>
      </c>
      <c r="S930" s="132">
        <v>0.25714285714285712</v>
      </c>
      <c r="T930" s="201">
        <v>70</v>
      </c>
      <c r="U930" s="201">
        <v>18</v>
      </c>
      <c r="V930" s="132">
        <v>0.25714285714285712</v>
      </c>
      <c r="W930">
        <v>74</v>
      </c>
      <c r="X930">
        <v>19</v>
      </c>
      <c r="Y930">
        <v>0.25675675675675674</v>
      </c>
    </row>
    <row r="931" spans="1:25" x14ac:dyDescent="0.25">
      <c r="A931" s="38">
        <f>+COUNTIF($B$1:B931,ESTADISTICAS!B$9)</f>
        <v>25</v>
      </c>
      <c r="B931">
        <v>68</v>
      </c>
      <c r="C931" s="130">
        <v>68861</v>
      </c>
      <c r="D931" t="s">
        <v>2024</v>
      </c>
      <c r="E931" s="201">
        <v>294</v>
      </c>
      <c r="F931" s="201">
        <v>167</v>
      </c>
      <c r="G931" s="132">
        <v>0.56802721088435371</v>
      </c>
      <c r="H931" s="201">
        <v>288</v>
      </c>
      <c r="I931" s="201">
        <v>163</v>
      </c>
      <c r="J931" s="132">
        <v>0.56597222222222221</v>
      </c>
      <c r="K931" s="201">
        <v>239</v>
      </c>
      <c r="L931" s="201">
        <v>143</v>
      </c>
      <c r="M931" s="132">
        <v>0.59832635983263593</v>
      </c>
      <c r="N931" s="201">
        <v>254</v>
      </c>
      <c r="O931" s="201">
        <v>141</v>
      </c>
      <c r="P931" s="132">
        <v>0.55511811023622049</v>
      </c>
      <c r="Q931" s="201">
        <v>229</v>
      </c>
      <c r="R931" s="201">
        <v>134</v>
      </c>
      <c r="S931" s="132">
        <v>0.58515283842794763</v>
      </c>
      <c r="T931" s="201">
        <v>213</v>
      </c>
      <c r="U931" s="201">
        <v>125</v>
      </c>
      <c r="V931" s="132">
        <v>0.58685446009389675</v>
      </c>
      <c r="W931">
        <v>178</v>
      </c>
      <c r="X931">
        <v>98</v>
      </c>
      <c r="Y931">
        <v>0.550561797752809</v>
      </c>
    </row>
    <row r="932" spans="1:25" x14ac:dyDescent="0.25">
      <c r="A932" s="38">
        <f>+COUNTIF($B$1:B932,ESTADISTICAS!B$9)</f>
        <v>25</v>
      </c>
      <c r="B932">
        <v>68</v>
      </c>
      <c r="C932" s="130">
        <v>68867</v>
      </c>
      <c r="D932" t="s">
        <v>2025</v>
      </c>
      <c r="E932" s="201">
        <v>21</v>
      </c>
      <c r="F932" s="201">
        <v>10</v>
      </c>
      <c r="G932" s="132">
        <v>0.47619047619047616</v>
      </c>
      <c r="H932" s="201">
        <v>19</v>
      </c>
      <c r="I932" s="201">
        <v>8</v>
      </c>
      <c r="J932" s="132">
        <v>0.42105263157894735</v>
      </c>
      <c r="K932" s="201">
        <v>15</v>
      </c>
      <c r="L932" s="201">
        <v>6</v>
      </c>
      <c r="M932" s="132">
        <v>0.4</v>
      </c>
      <c r="N932" s="201">
        <v>22</v>
      </c>
      <c r="O932" s="201">
        <v>8</v>
      </c>
      <c r="P932" s="132">
        <v>0.36363636363636365</v>
      </c>
      <c r="Q932" s="201">
        <v>18</v>
      </c>
      <c r="R932" s="201">
        <v>10</v>
      </c>
      <c r="S932" s="132">
        <v>0.55555555555555558</v>
      </c>
      <c r="T932" s="201">
        <v>14</v>
      </c>
      <c r="U932" s="201">
        <v>10</v>
      </c>
      <c r="V932" s="132">
        <v>0.7142857142857143</v>
      </c>
      <c r="W932">
        <v>12</v>
      </c>
      <c r="X932">
        <v>5</v>
      </c>
      <c r="Y932">
        <v>0.41666666666666669</v>
      </c>
    </row>
    <row r="933" spans="1:25" x14ac:dyDescent="0.25">
      <c r="A933" s="38">
        <f>+COUNTIF($B$1:B933,ESTADISTICAS!B$9)</f>
        <v>25</v>
      </c>
      <c r="B933">
        <v>68</v>
      </c>
      <c r="C933" s="130">
        <v>68872</v>
      </c>
      <c r="D933" t="s">
        <v>1404</v>
      </c>
      <c r="E933" s="201">
        <v>58</v>
      </c>
      <c r="F933" s="201">
        <v>21</v>
      </c>
      <c r="G933" s="132">
        <v>0.36206896551724138</v>
      </c>
      <c r="H933" s="201">
        <v>69</v>
      </c>
      <c r="I933" s="201">
        <v>21</v>
      </c>
      <c r="J933" s="132">
        <v>0.30434782608695654</v>
      </c>
      <c r="K933" s="201">
        <v>50</v>
      </c>
      <c r="L933" s="201">
        <v>17</v>
      </c>
      <c r="M933" s="132">
        <v>0.34</v>
      </c>
      <c r="N933" s="201">
        <v>64</v>
      </c>
      <c r="O933" s="201">
        <v>21</v>
      </c>
      <c r="P933" s="132">
        <v>0.328125</v>
      </c>
      <c r="Q933" s="201">
        <v>57</v>
      </c>
      <c r="R933" s="201">
        <v>19</v>
      </c>
      <c r="S933" s="132">
        <v>0.33333333333333331</v>
      </c>
      <c r="T933" s="201">
        <v>61</v>
      </c>
      <c r="U933" s="201">
        <v>22</v>
      </c>
      <c r="V933" s="132">
        <v>0.36065573770491804</v>
      </c>
      <c r="W933">
        <v>66</v>
      </c>
      <c r="X933">
        <v>17</v>
      </c>
      <c r="Y933">
        <v>0.25757575757575757</v>
      </c>
    </row>
    <row r="934" spans="1:25" x14ac:dyDescent="0.25">
      <c r="A934" s="38">
        <f>+COUNTIF($B$1:B934,ESTADISTICAS!B$9)</f>
        <v>25</v>
      </c>
      <c r="B934">
        <v>68</v>
      </c>
      <c r="C934" s="130">
        <v>68895</v>
      </c>
      <c r="D934" t="s">
        <v>2026</v>
      </c>
      <c r="E934" s="201">
        <v>97</v>
      </c>
      <c r="F934" s="201">
        <v>36</v>
      </c>
      <c r="G934" s="132">
        <v>0.37113402061855671</v>
      </c>
      <c r="H934" s="201">
        <v>101</v>
      </c>
      <c r="I934" s="201">
        <v>39</v>
      </c>
      <c r="J934" s="132">
        <v>0.38613861386138615</v>
      </c>
      <c r="K934" s="201">
        <v>84</v>
      </c>
      <c r="L934" s="201">
        <v>38</v>
      </c>
      <c r="M934" s="132">
        <v>0.45238095238095238</v>
      </c>
      <c r="N934" s="201">
        <v>91</v>
      </c>
      <c r="O934" s="201">
        <v>30</v>
      </c>
      <c r="P934" s="132">
        <v>0.32967032967032966</v>
      </c>
      <c r="Q934" s="201">
        <v>126</v>
      </c>
      <c r="R934" s="201">
        <v>35</v>
      </c>
      <c r="S934" s="132">
        <v>0.27777777777777779</v>
      </c>
      <c r="T934" s="201">
        <v>99</v>
      </c>
      <c r="U934" s="201">
        <v>32</v>
      </c>
      <c r="V934" s="132">
        <v>0.32323232323232326</v>
      </c>
      <c r="W934">
        <v>87</v>
      </c>
      <c r="X934">
        <v>24</v>
      </c>
      <c r="Y934">
        <v>0.27586206896551724</v>
      </c>
    </row>
    <row r="935" spans="1:25" x14ac:dyDescent="0.25">
      <c r="A935" s="38">
        <f>+COUNTIF($B$1:B935,ESTADISTICAS!B$9)</f>
        <v>25</v>
      </c>
      <c r="B935">
        <v>70</v>
      </c>
      <c r="C935" s="130">
        <v>70001</v>
      </c>
      <c r="D935" t="s">
        <v>2027</v>
      </c>
      <c r="E935" s="201">
        <v>3313</v>
      </c>
      <c r="F935" s="201">
        <v>1275</v>
      </c>
      <c r="G935" s="132">
        <v>0.38484757017808635</v>
      </c>
      <c r="H935" s="201">
        <v>3385</v>
      </c>
      <c r="I935" s="201">
        <v>1537</v>
      </c>
      <c r="J935" s="132">
        <v>0.45406203840472675</v>
      </c>
      <c r="K935" s="201">
        <v>3393</v>
      </c>
      <c r="L935" s="201">
        <v>1587</v>
      </c>
      <c r="M935" s="132">
        <v>0.46772767462422637</v>
      </c>
      <c r="N935" s="201">
        <v>3407</v>
      </c>
      <c r="O935" s="201">
        <v>1694</v>
      </c>
      <c r="P935" s="132">
        <v>0.49721162312885236</v>
      </c>
      <c r="Q935" s="201">
        <v>3354</v>
      </c>
      <c r="R935" s="201">
        <v>1683</v>
      </c>
      <c r="S935" s="132">
        <v>0.50178890876565296</v>
      </c>
      <c r="T935" s="201">
        <v>3477</v>
      </c>
      <c r="U935" s="201">
        <v>1739</v>
      </c>
      <c r="V935" s="132">
        <v>0.50014380212827148</v>
      </c>
      <c r="W935">
        <v>3492</v>
      </c>
      <c r="X935">
        <v>1534</v>
      </c>
      <c r="Y935">
        <v>0.43928980526918671</v>
      </c>
    </row>
    <row r="936" spans="1:25" x14ac:dyDescent="0.25">
      <c r="A936" s="38">
        <f>+COUNTIF($B$1:B936,ESTADISTICAS!B$9)</f>
        <v>25</v>
      </c>
      <c r="B936">
        <v>70</v>
      </c>
      <c r="C936" s="130">
        <v>70110</v>
      </c>
      <c r="D936" t="s">
        <v>1414</v>
      </c>
      <c r="E936" s="201">
        <v>133</v>
      </c>
      <c r="F936" s="201">
        <v>31</v>
      </c>
      <c r="G936" s="132">
        <v>0.23308270676691728</v>
      </c>
      <c r="H936" s="201">
        <v>105</v>
      </c>
      <c r="I936" s="201">
        <v>35</v>
      </c>
      <c r="J936" s="132">
        <v>0.33333333333333331</v>
      </c>
      <c r="K936" s="201">
        <v>94</v>
      </c>
      <c r="L936" s="201">
        <v>29</v>
      </c>
      <c r="M936" s="132">
        <v>0.30851063829787234</v>
      </c>
      <c r="N936" s="201">
        <v>90</v>
      </c>
      <c r="O936" s="201">
        <v>33</v>
      </c>
      <c r="P936" s="132">
        <v>0.36666666666666664</v>
      </c>
      <c r="Q936" s="201">
        <v>93</v>
      </c>
      <c r="R936" s="201">
        <v>34</v>
      </c>
      <c r="S936" s="132">
        <v>0.36559139784946237</v>
      </c>
      <c r="T936" s="201">
        <v>97</v>
      </c>
      <c r="U936" s="201">
        <v>21</v>
      </c>
      <c r="V936" s="132">
        <v>0.21649484536082475</v>
      </c>
      <c r="W936">
        <v>104</v>
      </c>
      <c r="X936">
        <v>39</v>
      </c>
      <c r="Y936">
        <v>0.375</v>
      </c>
    </row>
    <row r="937" spans="1:25" x14ac:dyDescent="0.25">
      <c r="A937" s="38">
        <f>+COUNTIF($B$1:B937,ESTADISTICAS!B$9)</f>
        <v>25</v>
      </c>
      <c r="B937">
        <v>70</v>
      </c>
      <c r="C937" s="130">
        <v>70124</v>
      </c>
      <c r="D937" t="s">
        <v>2028</v>
      </c>
      <c r="E937" s="201">
        <v>136</v>
      </c>
      <c r="F937" s="201">
        <v>12</v>
      </c>
      <c r="G937" s="132">
        <v>8.8235294117647065E-2</v>
      </c>
      <c r="H937" s="201">
        <v>113</v>
      </c>
      <c r="I937" s="201">
        <v>11</v>
      </c>
      <c r="J937" s="132">
        <v>9.7345132743362831E-2</v>
      </c>
      <c r="K937" s="201">
        <v>141</v>
      </c>
      <c r="L937" s="201">
        <v>15</v>
      </c>
      <c r="M937" s="132">
        <v>0.10638297872340426</v>
      </c>
      <c r="N937" s="201">
        <v>138</v>
      </c>
      <c r="O937" s="201">
        <v>19</v>
      </c>
      <c r="P937" s="132">
        <v>0.13768115942028986</v>
      </c>
      <c r="Q937" s="201">
        <v>121</v>
      </c>
      <c r="R937" s="201">
        <v>19</v>
      </c>
      <c r="S937" s="132">
        <v>0.15702479338842976</v>
      </c>
      <c r="T937" s="201">
        <v>154</v>
      </c>
      <c r="U937" s="201">
        <v>12</v>
      </c>
      <c r="V937" s="132">
        <v>7.792207792207792E-2</v>
      </c>
      <c r="W937">
        <v>158</v>
      </c>
      <c r="X937">
        <v>19</v>
      </c>
      <c r="Y937">
        <v>0.12025316455696203</v>
      </c>
    </row>
    <row r="938" spans="1:25" x14ac:dyDescent="0.25">
      <c r="A938" s="38">
        <f>+COUNTIF($B$1:B938,ESTADISTICAS!B$9)</f>
        <v>25</v>
      </c>
      <c r="B938">
        <v>70</v>
      </c>
      <c r="C938" s="130">
        <v>70204</v>
      </c>
      <c r="D938" t="s">
        <v>2029</v>
      </c>
      <c r="E938" s="201">
        <v>61</v>
      </c>
      <c r="F938" s="201">
        <v>9</v>
      </c>
      <c r="G938" s="132">
        <v>0.14754098360655737</v>
      </c>
      <c r="H938" s="201">
        <v>34</v>
      </c>
      <c r="I938" s="201">
        <v>6</v>
      </c>
      <c r="J938" s="132">
        <v>0.17647058823529413</v>
      </c>
      <c r="K938" s="201">
        <v>70</v>
      </c>
      <c r="L938" s="201">
        <v>29</v>
      </c>
      <c r="M938" s="132">
        <v>0.41428571428571431</v>
      </c>
      <c r="N938" s="201">
        <v>72</v>
      </c>
      <c r="O938" s="201">
        <v>24</v>
      </c>
      <c r="P938" s="132">
        <v>0.33333333333333331</v>
      </c>
      <c r="Q938" s="201">
        <v>64</v>
      </c>
      <c r="R938" s="201">
        <v>24</v>
      </c>
      <c r="S938" s="132">
        <v>0.375</v>
      </c>
      <c r="T938" s="201">
        <v>73</v>
      </c>
      <c r="U938" s="201">
        <v>15</v>
      </c>
      <c r="V938" s="132">
        <v>0.20547945205479451</v>
      </c>
      <c r="W938">
        <v>96</v>
      </c>
      <c r="X938">
        <v>37</v>
      </c>
      <c r="Y938">
        <v>0.38541666666666669</v>
      </c>
    </row>
    <row r="939" spans="1:25" x14ac:dyDescent="0.25">
      <c r="A939" s="38">
        <f>+COUNTIF($B$1:B939,ESTADISTICAS!B$9)</f>
        <v>25</v>
      </c>
      <c r="B939">
        <v>70</v>
      </c>
      <c r="C939" s="130">
        <v>70215</v>
      </c>
      <c r="D939" t="s">
        <v>2481</v>
      </c>
      <c r="E939" s="201">
        <v>829</v>
      </c>
      <c r="F939" s="201">
        <v>252</v>
      </c>
      <c r="G939" s="132">
        <v>0.30398069963811819</v>
      </c>
      <c r="H939" s="201">
        <v>895</v>
      </c>
      <c r="I939" s="201">
        <v>355</v>
      </c>
      <c r="J939" s="132">
        <v>0.39664804469273746</v>
      </c>
      <c r="K939" s="201">
        <v>893</v>
      </c>
      <c r="L939" s="201">
        <v>348</v>
      </c>
      <c r="M939" s="132">
        <v>0.38969764837625981</v>
      </c>
      <c r="N939" s="201">
        <v>859</v>
      </c>
      <c r="O939" s="201">
        <v>386</v>
      </c>
      <c r="P939" s="132">
        <v>0.44935972060535506</v>
      </c>
      <c r="Q939" s="201">
        <v>824</v>
      </c>
      <c r="R939" s="201">
        <v>385</v>
      </c>
      <c r="S939" s="132">
        <v>0.46723300970873788</v>
      </c>
      <c r="T939" s="201">
        <v>835</v>
      </c>
      <c r="U939" s="201">
        <v>371</v>
      </c>
      <c r="V939" s="132">
        <v>0.44431137724550901</v>
      </c>
      <c r="W939">
        <v>819</v>
      </c>
      <c r="X939">
        <v>346</v>
      </c>
      <c r="Y939">
        <v>0.42246642246642246</v>
      </c>
    </row>
    <row r="940" spans="1:25" x14ac:dyDescent="0.25">
      <c r="A940" s="38">
        <f>+COUNTIF($B$1:B940,ESTADISTICAS!B$9)</f>
        <v>25</v>
      </c>
      <c r="B940">
        <v>70</v>
      </c>
      <c r="C940" s="130">
        <v>70221</v>
      </c>
      <c r="D940" t="s">
        <v>2030</v>
      </c>
      <c r="E940" s="201">
        <v>194</v>
      </c>
      <c r="F940" s="201">
        <v>34</v>
      </c>
      <c r="G940" s="132">
        <v>0.17525773195876287</v>
      </c>
      <c r="H940" s="201">
        <v>211</v>
      </c>
      <c r="I940" s="201">
        <v>39</v>
      </c>
      <c r="J940" s="132">
        <v>0.18483412322274881</v>
      </c>
      <c r="K940" s="201">
        <v>156</v>
      </c>
      <c r="L940" s="201">
        <v>42</v>
      </c>
      <c r="M940" s="132">
        <v>0.26923076923076922</v>
      </c>
      <c r="N940" s="201">
        <v>209</v>
      </c>
      <c r="O940" s="201">
        <v>55</v>
      </c>
      <c r="P940" s="132">
        <v>0.26315789473684209</v>
      </c>
      <c r="Q940" s="201">
        <v>198</v>
      </c>
      <c r="R940" s="201">
        <v>63</v>
      </c>
      <c r="S940" s="132">
        <v>0.31818181818181818</v>
      </c>
      <c r="T940" s="201">
        <v>187</v>
      </c>
      <c r="U940" s="201">
        <v>49</v>
      </c>
      <c r="V940" s="132">
        <v>0.26203208556149732</v>
      </c>
      <c r="W940">
        <v>190</v>
      </c>
      <c r="X940">
        <v>52</v>
      </c>
      <c r="Y940">
        <v>0.27368421052631581</v>
      </c>
    </row>
    <row r="941" spans="1:25" x14ac:dyDescent="0.25">
      <c r="A941" s="38">
        <f>+COUNTIF($B$1:B941,ESTADISTICAS!B$9)</f>
        <v>25</v>
      </c>
      <c r="B941">
        <v>70</v>
      </c>
      <c r="C941" s="130">
        <v>70230</v>
      </c>
      <c r="D941" t="s">
        <v>2031</v>
      </c>
      <c r="E941" s="201">
        <v>31</v>
      </c>
      <c r="F941" s="201">
        <v>8</v>
      </c>
      <c r="G941" s="132">
        <v>0.25806451612903225</v>
      </c>
      <c r="H941" s="201">
        <v>58</v>
      </c>
      <c r="I941" s="201">
        <v>14</v>
      </c>
      <c r="J941" s="132">
        <v>0.2413793103448276</v>
      </c>
      <c r="K941" s="201">
        <v>33</v>
      </c>
      <c r="L941" s="201">
        <v>9</v>
      </c>
      <c r="M941" s="132">
        <v>0.27272727272727271</v>
      </c>
      <c r="N941" s="201">
        <v>50</v>
      </c>
      <c r="O941" s="201">
        <v>11</v>
      </c>
      <c r="P941" s="132">
        <v>0.22</v>
      </c>
      <c r="Q941" s="201">
        <v>63</v>
      </c>
      <c r="R941" s="201">
        <v>19</v>
      </c>
      <c r="S941" s="132">
        <v>0.30158730158730157</v>
      </c>
      <c r="T941" s="201">
        <v>61</v>
      </c>
      <c r="U941" s="201">
        <v>9</v>
      </c>
      <c r="V941" s="132">
        <v>0.14754098360655737</v>
      </c>
      <c r="W941">
        <v>48</v>
      </c>
      <c r="X941">
        <v>9</v>
      </c>
      <c r="Y941">
        <v>0.1875</v>
      </c>
    </row>
    <row r="942" spans="1:25" x14ac:dyDescent="0.25">
      <c r="A942" s="38">
        <f>+COUNTIF($B$1:B942,ESTADISTICAS!B$9)</f>
        <v>25</v>
      </c>
      <c r="B942">
        <v>70</v>
      </c>
      <c r="C942" s="130">
        <v>70233</v>
      </c>
      <c r="D942" t="s">
        <v>2032</v>
      </c>
      <c r="E942" s="201">
        <v>120</v>
      </c>
      <c r="F942" s="201">
        <v>12</v>
      </c>
      <c r="G942" s="132">
        <v>0.1</v>
      </c>
      <c r="H942" s="201">
        <v>131</v>
      </c>
      <c r="I942" s="201">
        <v>29</v>
      </c>
      <c r="J942" s="132">
        <v>0.22137404580152673</v>
      </c>
      <c r="K942" s="201">
        <v>103</v>
      </c>
      <c r="L942" s="201">
        <v>23</v>
      </c>
      <c r="M942" s="132">
        <v>0.22330097087378642</v>
      </c>
      <c r="N942" s="201">
        <v>114</v>
      </c>
      <c r="O942" s="201">
        <v>22</v>
      </c>
      <c r="P942" s="132">
        <v>0.19298245614035087</v>
      </c>
      <c r="Q942" s="201">
        <v>96</v>
      </c>
      <c r="R942" s="201">
        <v>32</v>
      </c>
      <c r="S942" s="132">
        <v>0.33333333333333331</v>
      </c>
      <c r="T942" s="201">
        <v>116</v>
      </c>
      <c r="U942" s="201">
        <v>43</v>
      </c>
      <c r="V942" s="132">
        <v>0.37068965517241381</v>
      </c>
      <c r="W942">
        <v>108</v>
      </c>
      <c r="X942">
        <v>35</v>
      </c>
      <c r="Y942">
        <v>0.32407407407407407</v>
      </c>
    </row>
    <row r="943" spans="1:25" x14ac:dyDescent="0.25">
      <c r="A943" s="38">
        <f>+COUNTIF($B$1:B943,ESTADISTICAS!B$9)</f>
        <v>25</v>
      </c>
      <c r="B943">
        <v>70</v>
      </c>
      <c r="C943" s="130">
        <v>70235</v>
      </c>
      <c r="D943" t="s">
        <v>2033</v>
      </c>
      <c r="E943" s="201">
        <v>288</v>
      </c>
      <c r="F943" s="201">
        <v>55</v>
      </c>
      <c r="G943" s="132">
        <v>0.19097222222222221</v>
      </c>
      <c r="H943" s="201">
        <v>251</v>
      </c>
      <c r="I943" s="201">
        <v>73</v>
      </c>
      <c r="J943" s="132">
        <v>0.2908366533864542</v>
      </c>
      <c r="K943" s="201">
        <v>266</v>
      </c>
      <c r="L943" s="201">
        <v>73</v>
      </c>
      <c r="M943" s="132">
        <v>0.27443609022556392</v>
      </c>
      <c r="N943" s="201">
        <v>243</v>
      </c>
      <c r="O943" s="201">
        <v>80</v>
      </c>
      <c r="P943" s="132">
        <v>0.32921810699588477</v>
      </c>
      <c r="Q943" s="201">
        <v>266</v>
      </c>
      <c r="R943" s="201">
        <v>83</v>
      </c>
      <c r="S943" s="132">
        <v>0.31203007518796994</v>
      </c>
      <c r="T943" s="201">
        <v>234</v>
      </c>
      <c r="U943" s="201">
        <v>67</v>
      </c>
      <c r="V943" s="132">
        <v>0.28632478632478631</v>
      </c>
      <c r="W943">
        <v>255</v>
      </c>
      <c r="X943">
        <v>47</v>
      </c>
      <c r="Y943">
        <v>0.18431372549019609</v>
      </c>
    </row>
    <row r="944" spans="1:25" x14ac:dyDescent="0.25">
      <c r="A944" s="38">
        <f>+COUNTIF($B$1:B944,ESTADISTICAS!B$9)</f>
        <v>25</v>
      </c>
      <c r="B944">
        <v>70</v>
      </c>
      <c r="C944" s="130">
        <v>70265</v>
      </c>
      <c r="D944" t="s">
        <v>2034</v>
      </c>
      <c r="E944" s="201">
        <v>131</v>
      </c>
      <c r="F944" s="201">
        <v>27</v>
      </c>
      <c r="G944" s="132">
        <v>0.20610687022900764</v>
      </c>
      <c r="H944" s="201">
        <v>131</v>
      </c>
      <c r="I944" s="201">
        <v>37</v>
      </c>
      <c r="J944" s="132">
        <v>0.28244274809160308</v>
      </c>
      <c r="K944" s="201">
        <v>142</v>
      </c>
      <c r="L944" s="201">
        <v>30</v>
      </c>
      <c r="M944" s="132">
        <v>0.21126760563380281</v>
      </c>
      <c r="N944" s="201">
        <v>171</v>
      </c>
      <c r="O944" s="201">
        <v>31</v>
      </c>
      <c r="P944" s="132">
        <v>0.18128654970760233</v>
      </c>
      <c r="Q944" s="201">
        <v>104</v>
      </c>
      <c r="R944" s="201">
        <v>21</v>
      </c>
      <c r="S944" s="132">
        <v>0.20192307692307693</v>
      </c>
      <c r="T944" s="201">
        <v>117</v>
      </c>
      <c r="U944" s="201">
        <v>23</v>
      </c>
      <c r="V944" s="132">
        <v>0.19658119658119658</v>
      </c>
      <c r="W944">
        <v>123</v>
      </c>
      <c r="X944">
        <v>32</v>
      </c>
      <c r="Y944">
        <v>0.26016260162601629</v>
      </c>
    </row>
    <row r="945" spans="1:25" x14ac:dyDescent="0.25">
      <c r="A945" s="38">
        <f>+COUNTIF($B$1:B945,ESTADISTICAS!B$9)</f>
        <v>25</v>
      </c>
      <c r="B945">
        <v>70</v>
      </c>
      <c r="C945" s="130">
        <v>70400</v>
      </c>
      <c r="D945" t="s">
        <v>1293</v>
      </c>
      <c r="E945" s="201">
        <v>114</v>
      </c>
      <c r="F945" s="201">
        <v>36</v>
      </c>
      <c r="G945" s="132">
        <v>0.31578947368421051</v>
      </c>
      <c r="H945" s="201">
        <v>153</v>
      </c>
      <c r="I945" s="201">
        <v>40</v>
      </c>
      <c r="J945" s="132">
        <v>0.26143790849673204</v>
      </c>
      <c r="K945" s="201">
        <v>123</v>
      </c>
      <c r="L945" s="201">
        <v>33</v>
      </c>
      <c r="M945" s="132">
        <v>0.26829268292682928</v>
      </c>
      <c r="N945" s="201">
        <v>146</v>
      </c>
      <c r="O945" s="201">
        <v>35</v>
      </c>
      <c r="P945" s="132">
        <v>0.23972602739726026</v>
      </c>
      <c r="Q945" s="201">
        <v>159</v>
      </c>
      <c r="R945" s="201">
        <v>30</v>
      </c>
      <c r="S945" s="132">
        <v>0.18867924528301888</v>
      </c>
      <c r="T945" s="201">
        <v>153</v>
      </c>
      <c r="U945" s="201">
        <v>33</v>
      </c>
      <c r="V945" s="132">
        <v>0.21568627450980393</v>
      </c>
      <c r="W945">
        <v>147</v>
      </c>
      <c r="X945">
        <v>29</v>
      </c>
      <c r="Y945">
        <v>0.19727891156462585</v>
      </c>
    </row>
    <row r="946" spans="1:25" x14ac:dyDescent="0.25">
      <c r="A946" s="38">
        <f>+COUNTIF($B$1:B946,ESTADISTICAS!B$9)</f>
        <v>25</v>
      </c>
      <c r="B946">
        <v>70</v>
      </c>
      <c r="C946" s="130">
        <v>70418</v>
      </c>
      <c r="D946" t="s">
        <v>2035</v>
      </c>
      <c r="E946" s="201">
        <v>265</v>
      </c>
      <c r="F946" s="201">
        <v>52</v>
      </c>
      <c r="G946" s="132">
        <v>0.19622641509433963</v>
      </c>
      <c r="H946" s="201">
        <v>293</v>
      </c>
      <c r="I946" s="201">
        <v>70</v>
      </c>
      <c r="J946" s="132">
        <v>0.23890784982935154</v>
      </c>
      <c r="K946" s="201">
        <v>291</v>
      </c>
      <c r="L946" s="201">
        <v>67</v>
      </c>
      <c r="M946" s="132">
        <v>0.23024054982817868</v>
      </c>
      <c r="N946" s="201">
        <v>290</v>
      </c>
      <c r="O946" s="201">
        <v>73</v>
      </c>
      <c r="P946" s="132">
        <v>0.25172413793103449</v>
      </c>
      <c r="Q946" s="201">
        <v>223</v>
      </c>
      <c r="R946" s="201">
        <v>65</v>
      </c>
      <c r="S946" s="132">
        <v>0.2914798206278027</v>
      </c>
      <c r="T946" s="201">
        <v>299</v>
      </c>
      <c r="U946" s="201">
        <v>78</v>
      </c>
      <c r="V946" s="132">
        <v>0.2608695652173913</v>
      </c>
      <c r="W946">
        <v>299</v>
      </c>
      <c r="X946">
        <v>60</v>
      </c>
      <c r="Y946">
        <v>0.20066889632107024</v>
      </c>
    </row>
    <row r="947" spans="1:25" x14ac:dyDescent="0.25">
      <c r="A947" s="38">
        <f>+COUNTIF($B$1:B947,ESTADISTICAS!B$9)</f>
        <v>25</v>
      </c>
      <c r="B947">
        <v>70</v>
      </c>
      <c r="C947" s="130">
        <v>70429</v>
      </c>
      <c r="D947" t="s">
        <v>2036</v>
      </c>
      <c r="E947" s="201">
        <v>500</v>
      </c>
      <c r="F947" s="201">
        <v>53</v>
      </c>
      <c r="G947" s="132">
        <v>0.106</v>
      </c>
      <c r="H947" s="201">
        <v>503</v>
      </c>
      <c r="I947" s="201">
        <v>75</v>
      </c>
      <c r="J947" s="132">
        <v>0.14910536779324055</v>
      </c>
      <c r="K947" s="201">
        <v>522</v>
      </c>
      <c r="L947" s="201">
        <v>90</v>
      </c>
      <c r="M947" s="132">
        <v>0.17241379310344829</v>
      </c>
      <c r="N947" s="201">
        <v>530</v>
      </c>
      <c r="O947" s="201">
        <v>83</v>
      </c>
      <c r="P947" s="132">
        <v>0.15660377358490565</v>
      </c>
      <c r="Q947" s="201">
        <v>446</v>
      </c>
      <c r="R947" s="201">
        <v>66</v>
      </c>
      <c r="S947" s="132">
        <v>0.14798206278026907</v>
      </c>
      <c r="T947" s="201">
        <v>450</v>
      </c>
      <c r="U947" s="201">
        <v>46</v>
      </c>
      <c r="V947" s="132">
        <v>0.10222222222222223</v>
      </c>
      <c r="W947">
        <v>523</v>
      </c>
      <c r="X947">
        <v>70</v>
      </c>
      <c r="Y947">
        <v>0.13384321223709369</v>
      </c>
    </row>
    <row r="948" spans="1:25" x14ac:dyDescent="0.25">
      <c r="A948" s="38">
        <f>+COUNTIF($B$1:B948,ESTADISTICAS!B$9)</f>
        <v>25</v>
      </c>
      <c r="B948">
        <v>70</v>
      </c>
      <c r="C948" s="130">
        <v>70473</v>
      </c>
      <c r="D948" t="s">
        <v>2037</v>
      </c>
      <c r="E948" s="201">
        <v>122</v>
      </c>
      <c r="F948" s="201">
        <v>24</v>
      </c>
      <c r="G948" s="132">
        <v>0.19672131147540983</v>
      </c>
      <c r="H948" s="201">
        <v>103</v>
      </c>
      <c r="I948" s="201">
        <v>31</v>
      </c>
      <c r="J948" s="132">
        <v>0.30097087378640774</v>
      </c>
      <c r="K948" s="201">
        <v>140</v>
      </c>
      <c r="L948" s="201">
        <v>32</v>
      </c>
      <c r="M948" s="132">
        <v>0.22857142857142856</v>
      </c>
      <c r="N948" s="201">
        <v>135</v>
      </c>
      <c r="O948" s="201">
        <v>30</v>
      </c>
      <c r="P948" s="132">
        <v>0.22222222222222221</v>
      </c>
      <c r="Q948" s="201">
        <v>111</v>
      </c>
      <c r="R948" s="201">
        <v>31</v>
      </c>
      <c r="S948" s="132">
        <v>0.27927927927927926</v>
      </c>
      <c r="T948" s="201">
        <v>122</v>
      </c>
      <c r="U948" s="201">
        <v>21</v>
      </c>
      <c r="V948" s="132">
        <v>0.1721311475409836</v>
      </c>
      <c r="W948">
        <v>108</v>
      </c>
      <c r="X948">
        <v>26</v>
      </c>
      <c r="Y948">
        <v>0.24074074074074073</v>
      </c>
    </row>
    <row r="949" spans="1:25" x14ac:dyDescent="0.25">
      <c r="A949" s="38">
        <f>+COUNTIF($B$1:B949,ESTADISTICAS!B$9)</f>
        <v>25</v>
      </c>
      <c r="B949">
        <v>70</v>
      </c>
      <c r="C949" s="130">
        <v>70508</v>
      </c>
      <c r="D949" t="s">
        <v>2038</v>
      </c>
      <c r="E949" s="201">
        <v>324</v>
      </c>
      <c r="F949" s="201">
        <v>67</v>
      </c>
      <c r="G949" s="132">
        <v>0.20679012345679013</v>
      </c>
      <c r="H949" s="201">
        <v>347</v>
      </c>
      <c r="I949" s="201">
        <v>84</v>
      </c>
      <c r="J949" s="132">
        <v>0.24207492795389049</v>
      </c>
      <c r="K949" s="201">
        <v>296</v>
      </c>
      <c r="L949" s="201">
        <v>74</v>
      </c>
      <c r="M949" s="132">
        <v>0.25</v>
      </c>
      <c r="N949" s="201">
        <v>318</v>
      </c>
      <c r="O949" s="201">
        <v>83</v>
      </c>
      <c r="P949" s="132">
        <v>0.2610062893081761</v>
      </c>
      <c r="Q949" s="201">
        <v>263</v>
      </c>
      <c r="R949" s="201">
        <v>87</v>
      </c>
      <c r="S949" s="132">
        <v>0.33079847908745247</v>
      </c>
      <c r="T949" s="201">
        <v>309</v>
      </c>
      <c r="U949" s="201">
        <v>61</v>
      </c>
      <c r="V949" s="132">
        <v>0.19741100323624594</v>
      </c>
      <c r="W949">
        <v>267</v>
      </c>
      <c r="X949">
        <v>78</v>
      </c>
      <c r="Y949">
        <v>0.29213483146067415</v>
      </c>
    </row>
    <row r="950" spans="1:25" x14ac:dyDescent="0.25">
      <c r="A950" s="38">
        <f>+COUNTIF($B$1:B950,ESTADISTICAS!B$9)</f>
        <v>25</v>
      </c>
      <c r="B950">
        <v>70</v>
      </c>
      <c r="C950" s="130">
        <v>70523</v>
      </c>
      <c r="D950" t="s">
        <v>2039</v>
      </c>
      <c r="E950" s="201">
        <v>192</v>
      </c>
      <c r="F950" s="201">
        <v>16</v>
      </c>
      <c r="G950" s="132">
        <v>8.3333333333333329E-2</v>
      </c>
      <c r="H950" s="201">
        <v>170</v>
      </c>
      <c r="I950" s="201">
        <v>26</v>
      </c>
      <c r="J950" s="132">
        <v>0.15294117647058825</v>
      </c>
      <c r="K950" s="201">
        <v>165</v>
      </c>
      <c r="L950" s="201">
        <v>25</v>
      </c>
      <c r="M950" s="132">
        <v>0.15151515151515152</v>
      </c>
      <c r="N950" s="201">
        <v>202</v>
      </c>
      <c r="O950" s="201">
        <v>30</v>
      </c>
      <c r="P950" s="132">
        <v>0.14851485148514851</v>
      </c>
      <c r="Q950" s="201">
        <v>149</v>
      </c>
      <c r="R950" s="201">
        <v>33</v>
      </c>
      <c r="S950" s="132">
        <v>0.22147651006711411</v>
      </c>
      <c r="T950" s="201">
        <v>155</v>
      </c>
      <c r="U950" s="201">
        <v>27</v>
      </c>
      <c r="V950" s="132">
        <v>0.17419354838709677</v>
      </c>
      <c r="W950">
        <v>183</v>
      </c>
      <c r="X950">
        <v>39</v>
      </c>
      <c r="Y950">
        <v>0.21311475409836064</v>
      </c>
    </row>
    <row r="951" spans="1:25" x14ac:dyDescent="0.25">
      <c r="A951" s="38">
        <f>+COUNTIF($B$1:B951,ESTADISTICAS!B$9)</f>
        <v>25</v>
      </c>
      <c r="B951">
        <v>70</v>
      </c>
      <c r="C951" s="130">
        <v>70670</v>
      </c>
      <c r="D951" t="s">
        <v>2040</v>
      </c>
      <c r="E951" s="201">
        <v>435</v>
      </c>
      <c r="F951" s="201">
        <v>92</v>
      </c>
      <c r="G951" s="132">
        <v>0.21149425287356322</v>
      </c>
      <c r="H951" s="201">
        <v>399</v>
      </c>
      <c r="I951" s="201">
        <v>91</v>
      </c>
      <c r="J951" s="132">
        <v>0.22807017543859648</v>
      </c>
      <c r="K951" s="201">
        <v>436</v>
      </c>
      <c r="L951" s="201">
        <v>86</v>
      </c>
      <c r="M951" s="132">
        <v>0.19724770642201836</v>
      </c>
      <c r="N951" s="201">
        <v>465</v>
      </c>
      <c r="O951" s="201">
        <v>96</v>
      </c>
      <c r="P951" s="132">
        <v>0.20645161290322581</v>
      </c>
      <c r="Q951" s="201">
        <v>428</v>
      </c>
      <c r="R951" s="201">
        <v>86</v>
      </c>
      <c r="S951" s="132">
        <v>0.20093457943925233</v>
      </c>
      <c r="T951" s="201">
        <v>474</v>
      </c>
      <c r="U951" s="201">
        <v>102</v>
      </c>
      <c r="V951" s="132">
        <v>0.21518987341772153</v>
      </c>
      <c r="W951">
        <v>477</v>
      </c>
      <c r="X951">
        <v>97</v>
      </c>
      <c r="Y951">
        <v>0.20335429769392033</v>
      </c>
    </row>
    <row r="952" spans="1:25" x14ac:dyDescent="0.25">
      <c r="A952" s="38">
        <f>+COUNTIF($B$1:B952,ESTADISTICAS!B$9)</f>
        <v>25</v>
      </c>
      <c r="B952">
        <v>70</v>
      </c>
      <c r="C952" s="130">
        <v>70678</v>
      </c>
      <c r="D952" t="s">
        <v>2482</v>
      </c>
      <c r="E952" s="201">
        <v>309</v>
      </c>
      <c r="F952" s="201">
        <v>53</v>
      </c>
      <c r="G952" s="132">
        <v>0.17152103559870549</v>
      </c>
      <c r="H952" s="201">
        <v>255</v>
      </c>
      <c r="I952" s="201">
        <v>49</v>
      </c>
      <c r="J952" s="132">
        <v>0.19215686274509805</v>
      </c>
      <c r="K952" s="201">
        <v>260</v>
      </c>
      <c r="L952" s="201">
        <v>39</v>
      </c>
      <c r="M952" s="132">
        <v>0.15</v>
      </c>
      <c r="N952" s="201">
        <v>243</v>
      </c>
      <c r="O952" s="201">
        <v>51</v>
      </c>
      <c r="P952" s="132">
        <v>0.20987654320987653</v>
      </c>
      <c r="Q952" s="201">
        <v>271</v>
      </c>
      <c r="R952" s="201">
        <v>62</v>
      </c>
      <c r="S952" s="132">
        <v>0.22878228782287824</v>
      </c>
      <c r="T952" s="201">
        <v>260</v>
      </c>
      <c r="U952" s="201">
        <v>34</v>
      </c>
      <c r="V952" s="132">
        <v>0.13076923076923078</v>
      </c>
      <c r="W952">
        <v>256</v>
      </c>
      <c r="X952">
        <v>38</v>
      </c>
      <c r="Y952">
        <v>0.1484375</v>
      </c>
    </row>
    <row r="953" spans="1:25" x14ac:dyDescent="0.25">
      <c r="A953" s="38">
        <f>+COUNTIF($B$1:B953,ESTADISTICAS!B$9)</f>
        <v>25</v>
      </c>
      <c r="B953">
        <v>70</v>
      </c>
      <c r="C953" s="130">
        <v>70702</v>
      </c>
      <c r="D953" t="s">
        <v>2041</v>
      </c>
      <c r="E953" s="201">
        <v>138</v>
      </c>
      <c r="F953" s="201">
        <v>26</v>
      </c>
      <c r="G953" s="132">
        <v>0.18840579710144928</v>
      </c>
      <c r="H953" s="201">
        <v>179</v>
      </c>
      <c r="I953" s="201">
        <v>44</v>
      </c>
      <c r="J953" s="132">
        <v>0.24581005586592178</v>
      </c>
      <c r="K953" s="201">
        <v>153</v>
      </c>
      <c r="L953" s="201">
        <v>51</v>
      </c>
      <c r="M953" s="132">
        <v>0.33333333333333331</v>
      </c>
      <c r="N953" s="201">
        <v>133</v>
      </c>
      <c r="O953" s="201">
        <v>52</v>
      </c>
      <c r="P953" s="132">
        <v>0.39097744360902253</v>
      </c>
      <c r="Q953" s="201">
        <v>160</v>
      </c>
      <c r="R953" s="201">
        <v>56</v>
      </c>
      <c r="S953" s="132">
        <v>0.35</v>
      </c>
      <c r="T953" s="201">
        <v>163</v>
      </c>
      <c r="U953" s="201">
        <v>35</v>
      </c>
      <c r="V953" s="132">
        <v>0.21472392638036811</v>
      </c>
      <c r="W953">
        <v>155</v>
      </c>
      <c r="X953">
        <v>25</v>
      </c>
      <c r="Y953">
        <v>0.16129032258064516</v>
      </c>
    </row>
    <row r="954" spans="1:25" x14ac:dyDescent="0.25">
      <c r="A954" s="38">
        <f>+COUNTIF($B$1:B954,ESTADISTICAS!B$9)</f>
        <v>25</v>
      </c>
      <c r="B954">
        <v>70</v>
      </c>
      <c r="C954" s="130">
        <v>70708</v>
      </c>
      <c r="D954" t="s">
        <v>2042</v>
      </c>
      <c r="E954" s="201">
        <v>694</v>
      </c>
      <c r="F954" s="201">
        <v>143</v>
      </c>
      <c r="G954" s="132">
        <v>0.20605187319884727</v>
      </c>
      <c r="H954" s="201">
        <v>744</v>
      </c>
      <c r="I954" s="201">
        <v>146</v>
      </c>
      <c r="J954" s="132">
        <v>0.19623655913978494</v>
      </c>
      <c r="K954" s="201">
        <v>725</v>
      </c>
      <c r="L954" s="201">
        <v>123</v>
      </c>
      <c r="M954" s="132">
        <v>0.1696551724137931</v>
      </c>
      <c r="N954" s="201">
        <v>691</v>
      </c>
      <c r="O954" s="201">
        <v>151</v>
      </c>
      <c r="P954" s="132">
        <v>0.21852387843704776</v>
      </c>
      <c r="Q954" s="201">
        <v>678</v>
      </c>
      <c r="R954" s="201">
        <v>151</v>
      </c>
      <c r="S954" s="132">
        <v>0.22271386430678466</v>
      </c>
      <c r="T954" s="201">
        <v>641</v>
      </c>
      <c r="U954" s="201">
        <v>121</v>
      </c>
      <c r="V954" s="132">
        <v>0.18876755070202808</v>
      </c>
      <c r="W954">
        <v>663</v>
      </c>
      <c r="X954">
        <v>155</v>
      </c>
      <c r="Y954">
        <v>0.23378582202111614</v>
      </c>
    </row>
    <row r="955" spans="1:25" x14ac:dyDescent="0.25">
      <c r="A955" s="38">
        <f>+COUNTIF($B$1:B955,ESTADISTICAS!B$9)</f>
        <v>25</v>
      </c>
      <c r="B955">
        <v>70</v>
      </c>
      <c r="C955" s="130">
        <v>70713</v>
      </c>
      <c r="D955" t="s">
        <v>2043</v>
      </c>
      <c r="E955" s="201">
        <v>451</v>
      </c>
      <c r="F955" s="201">
        <v>88</v>
      </c>
      <c r="G955" s="132">
        <v>0.1951219512195122</v>
      </c>
      <c r="H955" s="201">
        <v>487</v>
      </c>
      <c r="I955" s="201">
        <v>103</v>
      </c>
      <c r="J955" s="132">
        <v>0.21149897330595482</v>
      </c>
      <c r="K955" s="201">
        <v>467</v>
      </c>
      <c r="L955" s="201">
        <v>100</v>
      </c>
      <c r="M955" s="132">
        <v>0.21413276231263384</v>
      </c>
      <c r="N955" s="201">
        <v>481</v>
      </c>
      <c r="O955" s="201">
        <v>92</v>
      </c>
      <c r="P955" s="132">
        <v>0.19126819126819128</v>
      </c>
      <c r="Q955" s="201">
        <v>522</v>
      </c>
      <c r="R955" s="201">
        <v>127</v>
      </c>
      <c r="S955" s="132">
        <v>0.24329501915708812</v>
      </c>
      <c r="T955" s="201">
        <v>539</v>
      </c>
      <c r="U955" s="201">
        <v>99</v>
      </c>
      <c r="V955" s="132">
        <v>0.18367346938775511</v>
      </c>
      <c r="W955">
        <v>557</v>
      </c>
      <c r="X955">
        <v>89</v>
      </c>
      <c r="Y955">
        <v>0.15978456014362658</v>
      </c>
    </row>
    <row r="956" spans="1:25" x14ac:dyDescent="0.25">
      <c r="A956" s="38">
        <f>+COUNTIF($B$1:B956,ESTADISTICAS!B$9)</f>
        <v>25</v>
      </c>
      <c r="B956">
        <v>70</v>
      </c>
      <c r="C956" s="130">
        <v>70717</v>
      </c>
      <c r="D956" t="s">
        <v>1323</v>
      </c>
      <c r="E956" s="201">
        <v>227</v>
      </c>
      <c r="F956" s="201">
        <v>51</v>
      </c>
      <c r="G956" s="132">
        <v>0.22466960352422907</v>
      </c>
      <c r="H956" s="201">
        <v>218</v>
      </c>
      <c r="I956" s="201">
        <v>60</v>
      </c>
      <c r="J956" s="132">
        <v>0.27522935779816515</v>
      </c>
      <c r="K956" s="201">
        <v>223</v>
      </c>
      <c r="L956" s="201">
        <v>56</v>
      </c>
      <c r="M956" s="132">
        <v>0.25112107623318386</v>
      </c>
      <c r="N956" s="201">
        <v>201</v>
      </c>
      <c r="O956" s="201">
        <v>53</v>
      </c>
      <c r="P956" s="132">
        <v>0.26368159203980102</v>
      </c>
      <c r="Q956" s="201">
        <v>217</v>
      </c>
      <c r="R956" s="201">
        <v>70</v>
      </c>
      <c r="S956" s="132">
        <v>0.32258064516129031</v>
      </c>
      <c r="T956" s="201">
        <v>190</v>
      </c>
      <c r="U956" s="201">
        <v>50</v>
      </c>
      <c r="V956" s="132">
        <v>0.26315789473684209</v>
      </c>
      <c r="W956">
        <v>201</v>
      </c>
      <c r="X956">
        <v>54</v>
      </c>
      <c r="Y956">
        <v>0.26865671641791045</v>
      </c>
    </row>
    <row r="957" spans="1:25" x14ac:dyDescent="0.25">
      <c r="A957" s="38">
        <f>+COUNTIF($B$1:B957,ESTADISTICAS!B$9)</f>
        <v>25</v>
      </c>
      <c r="B957">
        <v>70</v>
      </c>
      <c r="C957" s="130">
        <v>70742</v>
      </c>
      <c r="D957" t="s">
        <v>2483</v>
      </c>
      <c r="E957" s="201">
        <v>230</v>
      </c>
      <c r="F957" s="201">
        <v>46</v>
      </c>
      <c r="G957" s="132">
        <v>0.2</v>
      </c>
      <c r="H957" s="201">
        <v>280</v>
      </c>
      <c r="I957" s="201">
        <v>84</v>
      </c>
      <c r="J957" s="132">
        <v>0.3</v>
      </c>
      <c r="K957" s="201">
        <v>300</v>
      </c>
      <c r="L957" s="201">
        <v>72</v>
      </c>
      <c r="M957" s="132">
        <v>0.24</v>
      </c>
      <c r="N957" s="201">
        <v>241</v>
      </c>
      <c r="O957" s="201">
        <v>89</v>
      </c>
      <c r="P957" s="132">
        <v>0.36929460580912865</v>
      </c>
      <c r="Q957" s="201">
        <v>223</v>
      </c>
      <c r="R957" s="201">
        <v>65</v>
      </c>
      <c r="S957" s="132">
        <v>0.2914798206278027</v>
      </c>
      <c r="T957" s="201">
        <v>229</v>
      </c>
      <c r="U957" s="201">
        <v>83</v>
      </c>
      <c r="V957" s="132">
        <v>0.36244541484716158</v>
      </c>
      <c r="W957">
        <v>269</v>
      </c>
      <c r="X957">
        <v>79</v>
      </c>
      <c r="Y957">
        <v>0.29368029739776952</v>
      </c>
    </row>
    <row r="958" spans="1:25" x14ac:dyDescent="0.25">
      <c r="A958" s="38">
        <f>+COUNTIF($B$1:B958,ESTADISTICAS!B$9)</f>
        <v>25</v>
      </c>
      <c r="B958">
        <v>70</v>
      </c>
      <c r="C958" s="130">
        <v>70771</v>
      </c>
      <c r="D958" t="s">
        <v>1592</v>
      </c>
      <c r="E958" s="201">
        <v>208</v>
      </c>
      <c r="F958" s="201">
        <v>54</v>
      </c>
      <c r="G958" s="132">
        <v>0.25961538461538464</v>
      </c>
      <c r="H958" s="201">
        <v>167</v>
      </c>
      <c r="I958" s="201">
        <v>48</v>
      </c>
      <c r="J958" s="132">
        <v>0.28742514970059879</v>
      </c>
      <c r="K958" s="201">
        <v>227</v>
      </c>
      <c r="L958" s="201">
        <v>58</v>
      </c>
      <c r="M958" s="132">
        <v>0.25550660792951541</v>
      </c>
      <c r="N958" s="201">
        <v>242</v>
      </c>
      <c r="O958" s="201">
        <v>67</v>
      </c>
      <c r="P958" s="132">
        <v>0.27685950413223143</v>
      </c>
      <c r="Q958" s="201">
        <v>205</v>
      </c>
      <c r="R958" s="201">
        <v>52</v>
      </c>
      <c r="S958" s="132">
        <v>0.25365853658536586</v>
      </c>
      <c r="T958" s="201">
        <v>215</v>
      </c>
      <c r="U958" s="201">
        <v>43</v>
      </c>
      <c r="V958" s="132">
        <v>0.2</v>
      </c>
      <c r="W958">
        <v>223</v>
      </c>
      <c r="X958">
        <v>51</v>
      </c>
      <c r="Y958">
        <v>0.22869955156950672</v>
      </c>
    </row>
    <row r="959" spans="1:25" x14ac:dyDescent="0.25">
      <c r="A959" s="38">
        <f>+COUNTIF($B$1:B959,ESTADISTICAS!B$9)</f>
        <v>25</v>
      </c>
      <c r="B959">
        <v>70</v>
      </c>
      <c r="C959" s="130">
        <v>70820</v>
      </c>
      <c r="D959" t="s">
        <v>2484</v>
      </c>
      <c r="E959" s="201">
        <v>266</v>
      </c>
      <c r="F959" s="201">
        <v>70</v>
      </c>
      <c r="G959" s="132">
        <v>0.26315789473684209</v>
      </c>
      <c r="H959" s="201">
        <v>286</v>
      </c>
      <c r="I959" s="201">
        <v>94</v>
      </c>
      <c r="J959" s="132">
        <v>0.32867132867132864</v>
      </c>
      <c r="K959" s="201">
        <v>259</v>
      </c>
      <c r="L959" s="201">
        <v>97</v>
      </c>
      <c r="M959" s="132">
        <v>0.37451737451737449</v>
      </c>
      <c r="N959" s="201">
        <v>289</v>
      </c>
      <c r="O959" s="201">
        <v>94</v>
      </c>
      <c r="P959" s="132">
        <v>0.32525951557093424</v>
      </c>
      <c r="Q959" s="201">
        <v>283</v>
      </c>
      <c r="R959" s="201">
        <v>81</v>
      </c>
      <c r="S959" s="132">
        <v>0.28621908127208479</v>
      </c>
      <c r="T959" s="201">
        <v>343</v>
      </c>
      <c r="U959" s="201">
        <v>109</v>
      </c>
      <c r="V959" s="132">
        <v>0.31778425655976678</v>
      </c>
      <c r="W959">
        <v>305</v>
      </c>
      <c r="X959">
        <v>81</v>
      </c>
      <c r="Y959">
        <v>0.26557377049180325</v>
      </c>
    </row>
    <row r="960" spans="1:25" x14ac:dyDescent="0.25">
      <c r="A960" s="38">
        <f>+COUNTIF($B$1:B960,ESTADISTICAS!B$9)</f>
        <v>25</v>
      </c>
      <c r="B960">
        <v>70</v>
      </c>
      <c r="C960" s="130">
        <v>70823</v>
      </c>
      <c r="D960" t="s">
        <v>2044</v>
      </c>
      <c r="E960" s="201">
        <v>236</v>
      </c>
      <c r="F960" s="201">
        <v>43</v>
      </c>
      <c r="G960" s="132">
        <v>0.18220338983050846</v>
      </c>
      <c r="H960" s="201">
        <v>213</v>
      </c>
      <c r="I960" s="201">
        <v>36</v>
      </c>
      <c r="J960" s="132">
        <v>0.16901408450704225</v>
      </c>
      <c r="K960" s="201">
        <v>226</v>
      </c>
      <c r="L960" s="201">
        <v>48</v>
      </c>
      <c r="M960" s="132">
        <v>0.21238938053097345</v>
      </c>
      <c r="N960" s="201">
        <v>258</v>
      </c>
      <c r="O960" s="201">
        <v>81</v>
      </c>
      <c r="P960" s="132">
        <v>0.31395348837209303</v>
      </c>
      <c r="Q960" s="201">
        <v>232</v>
      </c>
      <c r="R960" s="201">
        <v>72</v>
      </c>
      <c r="S960" s="132">
        <v>0.31034482758620691</v>
      </c>
      <c r="T960" s="201">
        <v>235</v>
      </c>
      <c r="U960" s="201">
        <v>68</v>
      </c>
      <c r="V960" s="132">
        <v>0.28936170212765955</v>
      </c>
      <c r="W960">
        <v>254</v>
      </c>
      <c r="X960">
        <v>52</v>
      </c>
      <c r="Y960">
        <v>0.20472440944881889</v>
      </c>
    </row>
    <row r="961" spans="1:25" x14ac:dyDescent="0.25">
      <c r="A961" s="38">
        <f>+COUNTIF($B$1:B961,ESTADISTICAS!B$9)</f>
        <v>25</v>
      </c>
      <c r="B961">
        <v>73</v>
      </c>
      <c r="C961" s="130">
        <v>73001</v>
      </c>
      <c r="D961" t="s">
        <v>2045</v>
      </c>
      <c r="E961" s="201">
        <v>6048</v>
      </c>
      <c r="F961" s="201">
        <v>3377</v>
      </c>
      <c r="G961" s="132">
        <v>0.55836640211640209</v>
      </c>
      <c r="H961" s="201">
        <v>6075</v>
      </c>
      <c r="I961" s="201">
        <v>3425</v>
      </c>
      <c r="J961" s="132">
        <v>0.56378600823045266</v>
      </c>
      <c r="K961" s="201">
        <v>6318</v>
      </c>
      <c r="L961" s="201">
        <v>3847</v>
      </c>
      <c r="M961" s="132">
        <v>0.60889522000633112</v>
      </c>
      <c r="N961" s="201">
        <v>6147</v>
      </c>
      <c r="O961" s="201">
        <v>3321</v>
      </c>
      <c r="P961" s="132">
        <v>0.54026354319180092</v>
      </c>
      <c r="Q961" s="201">
        <v>5849</v>
      </c>
      <c r="R961" s="201">
        <v>3403</v>
      </c>
      <c r="S961" s="132">
        <v>0.58180885621473755</v>
      </c>
      <c r="T961" s="201">
        <v>5993</v>
      </c>
      <c r="U961" s="201">
        <v>3278</v>
      </c>
      <c r="V961" s="132">
        <v>0.54697146671116303</v>
      </c>
      <c r="W961">
        <v>5908</v>
      </c>
      <c r="X961">
        <v>3157</v>
      </c>
      <c r="Y961">
        <v>0.53436018957345977</v>
      </c>
    </row>
    <row r="962" spans="1:25" x14ac:dyDescent="0.25">
      <c r="A962" s="38">
        <f>+COUNTIF($B$1:B962,ESTADISTICAS!B$9)</f>
        <v>25</v>
      </c>
      <c r="B962">
        <v>73</v>
      </c>
      <c r="C962" s="130">
        <v>73024</v>
      </c>
      <c r="D962" t="s">
        <v>2046</v>
      </c>
      <c r="E962" s="201">
        <v>52</v>
      </c>
      <c r="F962" s="201">
        <v>23</v>
      </c>
      <c r="G962" s="132">
        <v>0.44230769230769229</v>
      </c>
      <c r="H962" s="201">
        <v>58</v>
      </c>
      <c r="I962" s="201">
        <v>25</v>
      </c>
      <c r="J962" s="132">
        <v>0.43103448275862066</v>
      </c>
      <c r="K962" s="201">
        <v>50</v>
      </c>
      <c r="L962" s="201">
        <v>22</v>
      </c>
      <c r="M962" s="132">
        <v>0.44</v>
      </c>
      <c r="N962" s="201">
        <v>42</v>
      </c>
      <c r="O962" s="201">
        <v>21</v>
      </c>
      <c r="P962" s="132">
        <v>0.5</v>
      </c>
      <c r="Q962" s="201">
        <v>39</v>
      </c>
      <c r="R962" s="201">
        <v>15</v>
      </c>
      <c r="S962" s="132">
        <v>0.38461538461538464</v>
      </c>
      <c r="T962" s="201">
        <v>53</v>
      </c>
      <c r="U962" s="201">
        <v>22</v>
      </c>
      <c r="V962" s="132">
        <v>0.41509433962264153</v>
      </c>
      <c r="W962">
        <v>44</v>
      </c>
      <c r="X962">
        <v>18</v>
      </c>
      <c r="Y962">
        <v>0.40909090909090912</v>
      </c>
    </row>
    <row r="963" spans="1:25" x14ac:dyDescent="0.25">
      <c r="A963" s="38">
        <f>+COUNTIF($B$1:B963,ESTADISTICAS!B$9)</f>
        <v>25</v>
      </c>
      <c r="B963">
        <v>73</v>
      </c>
      <c r="C963" s="130">
        <v>73026</v>
      </c>
      <c r="D963" t="s">
        <v>2047</v>
      </c>
      <c r="E963" s="201">
        <v>85</v>
      </c>
      <c r="F963" s="201">
        <v>25</v>
      </c>
      <c r="G963" s="132">
        <v>0.29411764705882354</v>
      </c>
      <c r="H963" s="201">
        <v>88</v>
      </c>
      <c r="I963" s="201">
        <v>38</v>
      </c>
      <c r="J963" s="132">
        <v>0.43181818181818182</v>
      </c>
      <c r="K963" s="201">
        <v>83</v>
      </c>
      <c r="L963" s="201">
        <v>36</v>
      </c>
      <c r="M963" s="132">
        <v>0.43373493975903615</v>
      </c>
      <c r="N963" s="201">
        <v>75</v>
      </c>
      <c r="O963" s="201">
        <v>22</v>
      </c>
      <c r="P963" s="132">
        <v>0.29333333333333333</v>
      </c>
      <c r="Q963" s="201">
        <v>86</v>
      </c>
      <c r="R963" s="201">
        <v>30</v>
      </c>
      <c r="S963" s="132">
        <v>0.34883720930232559</v>
      </c>
      <c r="T963" s="201">
        <v>59</v>
      </c>
      <c r="U963" s="201">
        <v>16</v>
      </c>
      <c r="V963" s="132">
        <v>0.2711864406779661</v>
      </c>
      <c r="W963">
        <v>46</v>
      </c>
      <c r="X963">
        <v>7</v>
      </c>
      <c r="Y963">
        <v>0.15217391304347827</v>
      </c>
    </row>
    <row r="964" spans="1:25" x14ac:dyDescent="0.25">
      <c r="A964" s="38">
        <f>+COUNTIF($B$1:B964,ESTADISTICAS!B$9)</f>
        <v>25</v>
      </c>
      <c r="B964">
        <v>73</v>
      </c>
      <c r="C964" s="130">
        <v>73030</v>
      </c>
      <c r="D964" t="s">
        <v>2048</v>
      </c>
      <c r="E964" s="201">
        <v>81</v>
      </c>
      <c r="F964" s="201">
        <v>28</v>
      </c>
      <c r="G964" s="132">
        <v>0.34567901234567899</v>
      </c>
      <c r="H964" s="201">
        <v>54</v>
      </c>
      <c r="I964" s="201">
        <v>29</v>
      </c>
      <c r="J964" s="132">
        <v>0.53703703703703709</v>
      </c>
      <c r="K964" s="201">
        <v>59</v>
      </c>
      <c r="L964" s="201">
        <v>27</v>
      </c>
      <c r="M964" s="132">
        <v>0.4576271186440678</v>
      </c>
      <c r="N964" s="201">
        <v>59</v>
      </c>
      <c r="O964" s="201">
        <v>22</v>
      </c>
      <c r="P964" s="132">
        <v>0.3728813559322034</v>
      </c>
      <c r="Q964" s="201">
        <v>45</v>
      </c>
      <c r="R964" s="201">
        <v>11</v>
      </c>
      <c r="S964" s="132">
        <v>0.24444444444444444</v>
      </c>
      <c r="T964" s="201">
        <v>43</v>
      </c>
      <c r="U964" s="201">
        <v>14</v>
      </c>
      <c r="V964" s="132">
        <v>0.32558139534883723</v>
      </c>
      <c r="W964">
        <v>54</v>
      </c>
      <c r="X964">
        <v>21</v>
      </c>
      <c r="Y964">
        <v>0.3888888888888889</v>
      </c>
    </row>
    <row r="965" spans="1:25" x14ac:dyDescent="0.25">
      <c r="A965" s="38">
        <f>+COUNTIF($B$1:B965,ESTADISTICAS!B$9)</f>
        <v>25</v>
      </c>
      <c r="B965">
        <v>73</v>
      </c>
      <c r="C965" s="130">
        <v>73043</v>
      </c>
      <c r="D965" t="s">
        <v>2049</v>
      </c>
      <c r="E965" s="201">
        <v>89</v>
      </c>
      <c r="F965" s="201">
        <v>30</v>
      </c>
      <c r="G965" s="132">
        <v>0.33707865168539325</v>
      </c>
      <c r="H965" s="201">
        <v>94</v>
      </c>
      <c r="I965" s="201">
        <v>29</v>
      </c>
      <c r="J965" s="132">
        <v>0.30851063829787234</v>
      </c>
      <c r="K965" s="201">
        <v>98</v>
      </c>
      <c r="L965" s="201">
        <v>36</v>
      </c>
      <c r="M965" s="132">
        <v>0.36734693877551022</v>
      </c>
      <c r="N965" s="201">
        <v>117</v>
      </c>
      <c r="O965" s="201">
        <v>28</v>
      </c>
      <c r="P965" s="132">
        <v>0.23931623931623933</v>
      </c>
      <c r="Q965" s="201">
        <v>100</v>
      </c>
      <c r="R965" s="201">
        <v>32</v>
      </c>
      <c r="S965" s="132">
        <v>0.32</v>
      </c>
      <c r="T965" s="201">
        <v>79</v>
      </c>
      <c r="U965" s="201">
        <v>30</v>
      </c>
      <c r="V965" s="132">
        <v>0.379746835443038</v>
      </c>
      <c r="W965">
        <v>106</v>
      </c>
      <c r="X965">
        <v>36</v>
      </c>
      <c r="Y965">
        <v>0.33962264150943394</v>
      </c>
    </row>
    <row r="966" spans="1:25" x14ac:dyDescent="0.25">
      <c r="A966" s="38">
        <f>+COUNTIF($B$1:B966,ESTADISTICAS!B$9)</f>
        <v>25</v>
      </c>
      <c r="B966">
        <v>73</v>
      </c>
      <c r="C966" s="130">
        <v>73055</v>
      </c>
      <c r="D966" t="s">
        <v>2050</v>
      </c>
      <c r="E966" s="201">
        <v>135</v>
      </c>
      <c r="F966" s="201">
        <v>41</v>
      </c>
      <c r="G966" s="132">
        <v>0.3037037037037037</v>
      </c>
      <c r="H966" s="201">
        <v>132</v>
      </c>
      <c r="I966" s="201">
        <v>55</v>
      </c>
      <c r="J966" s="132">
        <v>0.41666666666666669</v>
      </c>
      <c r="K966" s="201">
        <v>121</v>
      </c>
      <c r="L966" s="201">
        <v>39</v>
      </c>
      <c r="M966" s="132">
        <v>0.32231404958677684</v>
      </c>
      <c r="N966" s="201">
        <v>128</v>
      </c>
      <c r="O966" s="201">
        <v>53</v>
      </c>
      <c r="P966" s="132">
        <v>0.4140625</v>
      </c>
      <c r="Q966" s="201">
        <v>127</v>
      </c>
      <c r="R966" s="201">
        <v>44</v>
      </c>
      <c r="S966" s="132">
        <v>0.34645669291338582</v>
      </c>
      <c r="T966" s="201">
        <v>121</v>
      </c>
      <c r="U966" s="201">
        <v>45</v>
      </c>
      <c r="V966" s="132">
        <v>0.37190082644628097</v>
      </c>
      <c r="W966">
        <v>134</v>
      </c>
      <c r="X966">
        <v>32</v>
      </c>
      <c r="Y966">
        <v>0.23880597014925373</v>
      </c>
    </row>
    <row r="967" spans="1:25" x14ac:dyDescent="0.25">
      <c r="A967" s="38">
        <f>+COUNTIF($B$1:B967,ESTADISTICAS!B$9)</f>
        <v>25</v>
      </c>
      <c r="B967">
        <v>73</v>
      </c>
      <c r="C967" s="130">
        <v>73067</v>
      </c>
      <c r="D967" t="s">
        <v>2051</v>
      </c>
      <c r="E967" s="201">
        <v>174</v>
      </c>
      <c r="F967" s="201">
        <v>44</v>
      </c>
      <c r="G967" s="132">
        <v>0.25287356321839083</v>
      </c>
      <c r="H967" s="201">
        <v>168</v>
      </c>
      <c r="I967" s="201">
        <v>51</v>
      </c>
      <c r="J967" s="132">
        <v>0.30357142857142855</v>
      </c>
      <c r="K967" s="201">
        <v>187</v>
      </c>
      <c r="L967" s="201">
        <v>64</v>
      </c>
      <c r="M967" s="132">
        <v>0.34224598930481281</v>
      </c>
      <c r="N967" s="201">
        <v>159</v>
      </c>
      <c r="O967" s="201">
        <v>43</v>
      </c>
      <c r="P967" s="132">
        <v>0.27044025157232704</v>
      </c>
      <c r="Q967" s="201">
        <v>170</v>
      </c>
      <c r="R967" s="201">
        <v>59</v>
      </c>
      <c r="S967" s="132">
        <v>0.34705882352941175</v>
      </c>
      <c r="T967" s="201">
        <v>169</v>
      </c>
      <c r="U967" s="201">
        <v>51</v>
      </c>
      <c r="V967" s="132">
        <v>0.30177514792899407</v>
      </c>
      <c r="W967">
        <v>160</v>
      </c>
      <c r="X967">
        <v>43</v>
      </c>
      <c r="Y967">
        <v>0.26874999999999999</v>
      </c>
    </row>
    <row r="968" spans="1:25" x14ac:dyDescent="0.25">
      <c r="A968" s="38">
        <f>+COUNTIF($B$1:B968,ESTADISTICAS!B$9)</f>
        <v>25</v>
      </c>
      <c r="B968">
        <v>73</v>
      </c>
      <c r="C968" s="130">
        <v>73124</v>
      </c>
      <c r="D968" t="s">
        <v>2052</v>
      </c>
      <c r="E968" s="201">
        <v>174</v>
      </c>
      <c r="F968" s="201">
        <v>69</v>
      </c>
      <c r="G968" s="132">
        <v>0.39655172413793105</v>
      </c>
      <c r="H968" s="201">
        <v>168</v>
      </c>
      <c r="I968" s="201">
        <v>78</v>
      </c>
      <c r="J968" s="132">
        <v>0.4642857142857143</v>
      </c>
      <c r="K968" s="201">
        <v>143</v>
      </c>
      <c r="L968" s="201">
        <v>50</v>
      </c>
      <c r="M968" s="132">
        <v>0.34965034965034963</v>
      </c>
      <c r="N968" s="201">
        <v>180</v>
      </c>
      <c r="O968" s="201">
        <v>68</v>
      </c>
      <c r="P968" s="132">
        <v>0.37777777777777777</v>
      </c>
      <c r="Q968" s="201">
        <v>166</v>
      </c>
      <c r="R968" s="201">
        <v>69</v>
      </c>
      <c r="S968" s="132">
        <v>0.41566265060240964</v>
      </c>
      <c r="T968" s="201">
        <v>197</v>
      </c>
      <c r="U968" s="201">
        <v>69</v>
      </c>
      <c r="V968" s="132">
        <v>0.35025380710659898</v>
      </c>
      <c r="W968">
        <v>165</v>
      </c>
      <c r="X968">
        <v>64</v>
      </c>
      <c r="Y968">
        <v>0.38787878787878788</v>
      </c>
    </row>
    <row r="969" spans="1:25" x14ac:dyDescent="0.25">
      <c r="A969" s="38">
        <f>+COUNTIF($B$1:B969,ESTADISTICAS!B$9)</f>
        <v>25</v>
      </c>
      <c r="B969">
        <v>73</v>
      </c>
      <c r="C969" s="130">
        <v>73148</v>
      </c>
      <c r="D969" t="s">
        <v>2053</v>
      </c>
      <c r="E969" s="201">
        <v>108</v>
      </c>
      <c r="F969" s="201">
        <v>46</v>
      </c>
      <c r="G969" s="132">
        <v>0.42592592592592593</v>
      </c>
      <c r="H969" s="201">
        <v>102</v>
      </c>
      <c r="I969" s="201">
        <v>52</v>
      </c>
      <c r="J969" s="132">
        <v>0.50980392156862742</v>
      </c>
      <c r="K969" s="201">
        <v>122</v>
      </c>
      <c r="L969" s="201">
        <v>39</v>
      </c>
      <c r="M969" s="132">
        <v>0.31967213114754101</v>
      </c>
      <c r="N969" s="201">
        <v>106</v>
      </c>
      <c r="O969" s="201">
        <v>43</v>
      </c>
      <c r="P969" s="132">
        <v>0.40566037735849059</v>
      </c>
      <c r="Q969" s="201">
        <v>103</v>
      </c>
      <c r="R969" s="201">
        <v>52</v>
      </c>
      <c r="S969" s="132">
        <v>0.50485436893203883</v>
      </c>
      <c r="T969" s="201">
        <v>104</v>
      </c>
      <c r="U969" s="201">
        <v>53</v>
      </c>
      <c r="V969" s="132">
        <v>0.50961538461538458</v>
      </c>
      <c r="W969">
        <v>100</v>
      </c>
      <c r="X969">
        <v>33</v>
      </c>
      <c r="Y969">
        <v>0.33</v>
      </c>
    </row>
    <row r="970" spans="1:25" x14ac:dyDescent="0.25">
      <c r="A970" s="38">
        <f>+COUNTIF($B$1:B970,ESTADISTICAS!B$9)</f>
        <v>25</v>
      </c>
      <c r="B970">
        <v>73</v>
      </c>
      <c r="C970" s="130">
        <v>73152</v>
      </c>
      <c r="D970" t="s">
        <v>2054</v>
      </c>
      <c r="E970" s="201">
        <v>59</v>
      </c>
      <c r="F970" s="201">
        <v>13</v>
      </c>
      <c r="G970" s="132">
        <v>0.22033898305084745</v>
      </c>
      <c r="H970" s="201">
        <v>42</v>
      </c>
      <c r="I970" s="201">
        <v>4</v>
      </c>
      <c r="J970" s="132">
        <v>9.5238095238095233E-2</v>
      </c>
      <c r="K970" s="201">
        <v>71</v>
      </c>
      <c r="L970" s="201">
        <v>19</v>
      </c>
      <c r="M970" s="132">
        <v>0.26760563380281688</v>
      </c>
      <c r="N970" s="201">
        <v>75</v>
      </c>
      <c r="O970" s="201">
        <v>19</v>
      </c>
      <c r="P970" s="132">
        <v>0.25333333333333335</v>
      </c>
      <c r="Q970" s="201">
        <v>69</v>
      </c>
      <c r="R970" s="201">
        <v>20</v>
      </c>
      <c r="S970" s="132">
        <v>0.28985507246376813</v>
      </c>
      <c r="T970" s="201">
        <v>49</v>
      </c>
      <c r="U970" s="201">
        <v>8</v>
      </c>
      <c r="V970" s="132">
        <v>0.16326530612244897</v>
      </c>
      <c r="W970">
        <v>53</v>
      </c>
      <c r="X970">
        <v>13</v>
      </c>
      <c r="Y970">
        <v>0.24528301886792453</v>
      </c>
    </row>
    <row r="971" spans="1:25" x14ac:dyDescent="0.25">
      <c r="A971" s="38">
        <f>+COUNTIF($B$1:B971,ESTADISTICAS!B$9)</f>
        <v>25</v>
      </c>
      <c r="B971">
        <v>73</v>
      </c>
      <c r="C971" s="130">
        <v>73168</v>
      </c>
      <c r="D971" t="s">
        <v>2055</v>
      </c>
      <c r="E971" s="201">
        <v>476</v>
      </c>
      <c r="F971" s="201">
        <v>185</v>
      </c>
      <c r="G971" s="132">
        <v>0.38865546218487396</v>
      </c>
      <c r="H971" s="201">
        <v>450</v>
      </c>
      <c r="I971" s="201">
        <v>172</v>
      </c>
      <c r="J971" s="132">
        <v>0.38222222222222224</v>
      </c>
      <c r="K971" s="201">
        <v>478</v>
      </c>
      <c r="L971" s="201">
        <v>200</v>
      </c>
      <c r="M971" s="132">
        <v>0.41841004184100417</v>
      </c>
      <c r="N971" s="201">
        <v>504</v>
      </c>
      <c r="O971" s="201">
        <v>172</v>
      </c>
      <c r="P971" s="132">
        <v>0.34126984126984128</v>
      </c>
      <c r="Q971" s="201">
        <v>456</v>
      </c>
      <c r="R971" s="201">
        <v>187</v>
      </c>
      <c r="S971" s="132">
        <v>0.41008771929824561</v>
      </c>
      <c r="T971" s="201">
        <v>439</v>
      </c>
      <c r="U971" s="201">
        <v>184</v>
      </c>
      <c r="V971" s="132">
        <v>0.4191343963553531</v>
      </c>
      <c r="W971">
        <v>386</v>
      </c>
      <c r="X971">
        <v>144</v>
      </c>
      <c r="Y971">
        <v>0.37305699481865284</v>
      </c>
    </row>
    <row r="972" spans="1:25" x14ac:dyDescent="0.25">
      <c r="A972" s="38">
        <f>+COUNTIF($B$1:B972,ESTADISTICAS!B$9)</f>
        <v>25</v>
      </c>
      <c r="B972">
        <v>73</v>
      </c>
      <c r="C972" s="130">
        <v>73200</v>
      </c>
      <c r="D972" t="s">
        <v>2056</v>
      </c>
      <c r="E972" s="201">
        <v>98</v>
      </c>
      <c r="F972" s="201">
        <v>26</v>
      </c>
      <c r="G972" s="132">
        <v>0.26530612244897961</v>
      </c>
      <c r="H972" s="201">
        <v>89</v>
      </c>
      <c r="I972" s="201">
        <v>36</v>
      </c>
      <c r="J972" s="132">
        <v>0.4044943820224719</v>
      </c>
      <c r="K972" s="201">
        <v>86</v>
      </c>
      <c r="L972" s="201">
        <v>58</v>
      </c>
      <c r="M972" s="132">
        <v>0.67441860465116277</v>
      </c>
      <c r="N972" s="201">
        <v>79</v>
      </c>
      <c r="O972" s="201">
        <v>34</v>
      </c>
      <c r="P972" s="132">
        <v>0.43037974683544306</v>
      </c>
      <c r="Q972" s="201">
        <v>109</v>
      </c>
      <c r="R972" s="201">
        <v>52</v>
      </c>
      <c r="S972" s="132">
        <v>0.47706422018348627</v>
      </c>
      <c r="T972" s="201">
        <v>105</v>
      </c>
      <c r="U972" s="201">
        <v>48</v>
      </c>
      <c r="V972" s="132">
        <v>0.45714285714285713</v>
      </c>
      <c r="W972">
        <v>91</v>
      </c>
      <c r="X972">
        <v>38</v>
      </c>
      <c r="Y972">
        <v>0.4175824175824176</v>
      </c>
    </row>
    <row r="973" spans="1:25" x14ac:dyDescent="0.25">
      <c r="A973" s="38">
        <f>+COUNTIF($B$1:B973,ESTADISTICAS!B$9)</f>
        <v>25</v>
      </c>
      <c r="B973">
        <v>73</v>
      </c>
      <c r="C973" s="130">
        <v>73217</v>
      </c>
      <c r="D973" t="s">
        <v>2057</v>
      </c>
      <c r="E973" s="201">
        <v>324</v>
      </c>
      <c r="F973" s="201">
        <v>67</v>
      </c>
      <c r="G973" s="132">
        <v>0.20679012345679013</v>
      </c>
      <c r="H973" s="201">
        <v>344</v>
      </c>
      <c r="I973" s="201">
        <v>79</v>
      </c>
      <c r="J973" s="132">
        <v>0.22965116279069767</v>
      </c>
      <c r="K973" s="201">
        <v>347</v>
      </c>
      <c r="L973" s="201">
        <v>82</v>
      </c>
      <c r="M973" s="132">
        <v>0.23631123919308358</v>
      </c>
      <c r="N973" s="201">
        <v>354</v>
      </c>
      <c r="O973" s="201">
        <v>53</v>
      </c>
      <c r="P973" s="132">
        <v>0.14971751412429379</v>
      </c>
      <c r="Q973" s="201">
        <v>336</v>
      </c>
      <c r="R973" s="201">
        <v>78</v>
      </c>
      <c r="S973" s="132">
        <v>0.23214285714285715</v>
      </c>
      <c r="T973" s="201">
        <v>353</v>
      </c>
      <c r="U973" s="201">
        <v>66</v>
      </c>
      <c r="V973" s="132">
        <v>0.18696883852691218</v>
      </c>
      <c r="W973">
        <v>334</v>
      </c>
      <c r="X973">
        <v>52</v>
      </c>
      <c r="Y973">
        <v>0.15568862275449102</v>
      </c>
    </row>
    <row r="974" spans="1:25" x14ac:dyDescent="0.25">
      <c r="A974" s="38">
        <f>+COUNTIF($B$1:B974,ESTADISTICAS!B$9)</f>
        <v>25</v>
      </c>
      <c r="B974">
        <v>73</v>
      </c>
      <c r="C974" s="130">
        <v>73226</v>
      </c>
      <c r="D974" t="s">
        <v>2058</v>
      </c>
      <c r="E974" s="201">
        <v>100</v>
      </c>
      <c r="F974" s="201">
        <v>33</v>
      </c>
      <c r="G974" s="132">
        <v>0.33</v>
      </c>
      <c r="H974" s="201">
        <v>114</v>
      </c>
      <c r="I974" s="201">
        <v>21</v>
      </c>
      <c r="J974" s="132">
        <v>0.18421052631578946</v>
      </c>
      <c r="K974" s="201">
        <v>83</v>
      </c>
      <c r="L974" s="201">
        <v>27</v>
      </c>
      <c r="M974" s="132">
        <v>0.3253012048192771</v>
      </c>
      <c r="N974" s="201">
        <v>106</v>
      </c>
      <c r="O974" s="201">
        <v>31</v>
      </c>
      <c r="P974" s="132">
        <v>0.29245283018867924</v>
      </c>
      <c r="Q974" s="201">
        <v>102</v>
      </c>
      <c r="R974" s="201">
        <v>30</v>
      </c>
      <c r="S974" s="132">
        <v>0.29411764705882354</v>
      </c>
      <c r="T974" s="201">
        <v>86</v>
      </c>
      <c r="U974" s="201">
        <v>25</v>
      </c>
      <c r="V974" s="132">
        <v>0.29069767441860467</v>
      </c>
      <c r="W974">
        <v>122</v>
      </c>
      <c r="X974">
        <v>22</v>
      </c>
      <c r="Y974">
        <v>0.18032786885245902</v>
      </c>
    </row>
    <row r="975" spans="1:25" x14ac:dyDescent="0.25">
      <c r="A975" s="38">
        <f>+COUNTIF($B$1:B975,ESTADISTICAS!B$9)</f>
        <v>25</v>
      </c>
      <c r="B975">
        <v>73</v>
      </c>
      <c r="C975" s="130">
        <v>73236</v>
      </c>
      <c r="D975" t="s">
        <v>2059</v>
      </c>
      <c r="E975" s="201">
        <v>122</v>
      </c>
      <c r="F975" s="201">
        <v>38</v>
      </c>
      <c r="G975" s="132">
        <v>0.31147540983606559</v>
      </c>
      <c r="H975" s="201">
        <v>104</v>
      </c>
      <c r="I975" s="201">
        <v>26</v>
      </c>
      <c r="J975" s="132">
        <v>0.25</v>
      </c>
      <c r="K975" s="201">
        <v>96</v>
      </c>
      <c r="L975" s="201">
        <v>27</v>
      </c>
      <c r="M975" s="132">
        <v>0.28125</v>
      </c>
      <c r="N975" s="201">
        <v>86</v>
      </c>
      <c r="O975" s="201">
        <v>25</v>
      </c>
      <c r="P975" s="132">
        <v>0.29069767441860467</v>
      </c>
      <c r="Q975" s="201">
        <v>96</v>
      </c>
      <c r="R975" s="201">
        <v>26</v>
      </c>
      <c r="S975" s="132">
        <v>0.27083333333333331</v>
      </c>
      <c r="T975" s="201">
        <v>78</v>
      </c>
      <c r="U975" s="201">
        <v>25</v>
      </c>
      <c r="V975" s="132">
        <v>0.32051282051282054</v>
      </c>
      <c r="W975">
        <v>107</v>
      </c>
      <c r="X975">
        <v>40</v>
      </c>
      <c r="Y975">
        <v>0.37383177570093457</v>
      </c>
    </row>
    <row r="976" spans="1:25" x14ac:dyDescent="0.25">
      <c r="A976" s="38">
        <f>+COUNTIF($B$1:B976,ESTADISTICAS!B$9)</f>
        <v>25</v>
      </c>
      <c r="B976">
        <v>73</v>
      </c>
      <c r="C976" s="130">
        <v>73268</v>
      </c>
      <c r="D976" t="s">
        <v>2060</v>
      </c>
      <c r="E976" s="201">
        <v>851</v>
      </c>
      <c r="F976" s="201">
        <v>450</v>
      </c>
      <c r="G976" s="132">
        <v>0.52878965922444188</v>
      </c>
      <c r="H976" s="201">
        <v>910</v>
      </c>
      <c r="I976" s="201">
        <v>452</v>
      </c>
      <c r="J976" s="132">
        <v>0.49670329670329672</v>
      </c>
      <c r="K976" s="201">
        <v>961</v>
      </c>
      <c r="L976" s="201">
        <v>539</v>
      </c>
      <c r="M976" s="132">
        <v>0.56087408949011441</v>
      </c>
      <c r="N976" s="201">
        <v>885</v>
      </c>
      <c r="O976" s="201">
        <v>491</v>
      </c>
      <c r="P976" s="132">
        <v>0.5548022598870056</v>
      </c>
      <c r="Q976" s="201">
        <v>739</v>
      </c>
      <c r="R976" s="201">
        <v>410</v>
      </c>
      <c r="S976" s="132">
        <v>0.55480378890392423</v>
      </c>
      <c r="T976" s="201">
        <v>775</v>
      </c>
      <c r="U976" s="201">
        <v>462</v>
      </c>
      <c r="V976" s="132">
        <v>0.59612903225806446</v>
      </c>
      <c r="W976">
        <v>752</v>
      </c>
      <c r="X976">
        <v>427</v>
      </c>
      <c r="Y976">
        <v>0.56781914893617025</v>
      </c>
    </row>
    <row r="977" spans="1:25" x14ac:dyDescent="0.25">
      <c r="A977" s="38">
        <f>+COUNTIF($B$1:B977,ESTADISTICAS!B$9)</f>
        <v>25</v>
      </c>
      <c r="B977">
        <v>73</v>
      </c>
      <c r="C977" s="130">
        <v>73270</v>
      </c>
      <c r="D977" t="s">
        <v>2485</v>
      </c>
      <c r="E977" s="201">
        <v>112</v>
      </c>
      <c r="F977" s="201">
        <v>16</v>
      </c>
      <c r="G977" s="132">
        <v>0.14285714285714285</v>
      </c>
      <c r="H977" s="201">
        <v>97</v>
      </c>
      <c r="I977" s="201">
        <v>18</v>
      </c>
      <c r="J977" s="132">
        <v>0.18556701030927836</v>
      </c>
      <c r="K977" s="201">
        <v>112</v>
      </c>
      <c r="L977" s="201">
        <v>29</v>
      </c>
      <c r="M977" s="132">
        <v>0.25892857142857145</v>
      </c>
      <c r="N977" s="201">
        <v>106</v>
      </c>
      <c r="O977" s="201">
        <v>21</v>
      </c>
      <c r="P977" s="132">
        <v>0.19811320754716982</v>
      </c>
      <c r="Q977" s="201">
        <v>116</v>
      </c>
      <c r="R977" s="201">
        <v>22</v>
      </c>
      <c r="S977" s="132">
        <v>0.18965517241379309</v>
      </c>
      <c r="T977" s="201">
        <v>116</v>
      </c>
      <c r="U977" s="201">
        <v>37</v>
      </c>
      <c r="V977" s="132">
        <v>0.31896551724137934</v>
      </c>
      <c r="W977">
        <v>118</v>
      </c>
      <c r="X977">
        <v>24</v>
      </c>
      <c r="Y977">
        <v>0.20338983050847459</v>
      </c>
    </row>
    <row r="978" spans="1:25" x14ac:dyDescent="0.25">
      <c r="A978" s="38">
        <f>+COUNTIF($B$1:B978,ESTADISTICAS!B$9)</f>
        <v>25</v>
      </c>
      <c r="B978">
        <v>73</v>
      </c>
      <c r="C978" s="130">
        <v>73275</v>
      </c>
      <c r="D978" t="s">
        <v>2061</v>
      </c>
      <c r="E978" s="201">
        <v>246</v>
      </c>
      <c r="F978" s="201">
        <v>112</v>
      </c>
      <c r="G978" s="132">
        <v>0.45528455284552843</v>
      </c>
      <c r="H978" s="201">
        <v>263</v>
      </c>
      <c r="I978" s="201">
        <v>106</v>
      </c>
      <c r="J978" s="132">
        <v>0.40304182509505704</v>
      </c>
      <c r="K978" s="201">
        <v>251</v>
      </c>
      <c r="L978" s="201">
        <v>106</v>
      </c>
      <c r="M978" s="132">
        <v>0.42231075697211157</v>
      </c>
      <c r="N978" s="201">
        <v>221</v>
      </c>
      <c r="O978" s="201">
        <v>68</v>
      </c>
      <c r="P978" s="132">
        <v>0.30769230769230771</v>
      </c>
      <c r="Q978" s="201">
        <v>255</v>
      </c>
      <c r="R978" s="201">
        <v>76</v>
      </c>
      <c r="S978" s="132">
        <v>0.29803921568627451</v>
      </c>
      <c r="T978" s="201">
        <v>250</v>
      </c>
      <c r="U978" s="201">
        <v>87</v>
      </c>
      <c r="V978" s="132">
        <v>0.34799999999999998</v>
      </c>
      <c r="W978">
        <v>249</v>
      </c>
      <c r="X978">
        <v>81</v>
      </c>
      <c r="Y978">
        <v>0.3253012048192771</v>
      </c>
    </row>
    <row r="979" spans="1:25" x14ac:dyDescent="0.25">
      <c r="A979" s="38">
        <f>+COUNTIF($B$1:B979,ESTADISTICAS!B$9)</f>
        <v>25</v>
      </c>
      <c r="B979">
        <v>73</v>
      </c>
      <c r="C979" s="130">
        <v>73283</v>
      </c>
      <c r="D979" t="s">
        <v>2062</v>
      </c>
      <c r="E979" s="201">
        <v>254</v>
      </c>
      <c r="F979" s="201">
        <v>78</v>
      </c>
      <c r="G979" s="132">
        <v>0.30708661417322836</v>
      </c>
      <c r="H979" s="201">
        <v>264</v>
      </c>
      <c r="I979" s="201">
        <v>87</v>
      </c>
      <c r="J979" s="132">
        <v>0.32954545454545453</v>
      </c>
      <c r="K979" s="201">
        <v>258</v>
      </c>
      <c r="L979" s="201">
        <v>84</v>
      </c>
      <c r="M979" s="132">
        <v>0.32558139534883723</v>
      </c>
      <c r="N979" s="201">
        <v>290</v>
      </c>
      <c r="O979" s="201">
        <v>95</v>
      </c>
      <c r="P979" s="132">
        <v>0.32758620689655171</v>
      </c>
      <c r="Q979" s="201">
        <v>255</v>
      </c>
      <c r="R979" s="201">
        <v>85</v>
      </c>
      <c r="S979" s="132">
        <v>0.33333333333333331</v>
      </c>
      <c r="T979" s="201">
        <v>215</v>
      </c>
      <c r="U979" s="201">
        <v>61</v>
      </c>
      <c r="V979" s="132">
        <v>0.28372093023255812</v>
      </c>
      <c r="W979">
        <v>217</v>
      </c>
      <c r="X979">
        <v>58</v>
      </c>
      <c r="Y979">
        <v>0.26728110599078342</v>
      </c>
    </row>
    <row r="980" spans="1:25" x14ac:dyDescent="0.25">
      <c r="A980" s="38">
        <f>+COUNTIF($B$1:B980,ESTADISTICAS!B$9)</f>
        <v>25</v>
      </c>
      <c r="B980">
        <v>73</v>
      </c>
      <c r="C980" s="130">
        <v>73319</v>
      </c>
      <c r="D980" t="s">
        <v>2063</v>
      </c>
      <c r="E980" s="201">
        <v>427</v>
      </c>
      <c r="F980" s="201">
        <v>161</v>
      </c>
      <c r="G980" s="132">
        <v>0.37704918032786883</v>
      </c>
      <c r="H980" s="201">
        <v>393</v>
      </c>
      <c r="I980" s="201">
        <v>144</v>
      </c>
      <c r="J980" s="132">
        <v>0.36641221374045801</v>
      </c>
      <c r="K980" s="201">
        <v>362</v>
      </c>
      <c r="L980" s="201">
        <v>157</v>
      </c>
      <c r="M980" s="132">
        <v>0.43370165745856354</v>
      </c>
      <c r="N980" s="201">
        <v>403</v>
      </c>
      <c r="O980" s="201">
        <v>166</v>
      </c>
      <c r="P980" s="132">
        <v>0.41191066997518611</v>
      </c>
      <c r="Q980" s="201">
        <v>313</v>
      </c>
      <c r="R980" s="201">
        <v>127</v>
      </c>
      <c r="S980" s="132">
        <v>0.40575079872204473</v>
      </c>
      <c r="T980" s="201">
        <v>318</v>
      </c>
      <c r="U980" s="201">
        <v>138</v>
      </c>
      <c r="V980" s="132">
        <v>0.43396226415094341</v>
      </c>
      <c r="W980">
        <v>352</v>
      </c>
      <c r="X980">
        <v>135</v>
      </c>
      <c r="Y980">
        <v>0.38352272727272729</v>
      </c>
    </row>
    <row r="981" spans="1:25" x14ac:dyDescent="0.25">
      <c r="A981" s="38">
        <f>+COUNTIF($B$1:B981,ESTADISTICAS!B$9)</f>
        <v>25</v>
      </c>
      <c r="B981">
        <v>73</v>
      </c>
      <c r="C981" s="130">
        <v>73347</v>
      </c>
      <c r="D981" t="s">
        <v>2064</v>
      </c>
      <c r="E981" s="201">
        <v>68</v>
      </c>
      <c r="F981" s="201">
        <v>16</v>
      </c>
      <c r="G981" s="132">
        <v>0.23529411764705882</v>
      </c>
      <c r="H981" s="201">
        <v>60</v>
      </c>
      <c r="I981" s="201">
        <v>17</v>
      </c>
      <c r="J981" s="132">
        <v>0.28333333333333333</v>
      </c>
      <c r="K981" s="201">
        <v>67</v>
      </c>
      <c r="L981" s="201">
        <v>16</v>
      </c>
      <c r="M981" s="132">
        <v>0.23880597014925373</v>
      </c>
      <c r="N981" s="201">
        <v>65</v>
      </c>
      <c r="O981" s="201">
        <v>18</v>
      </c>
      <c r="P981" s="132">
        <v>0.27692307692307694</v>
      </c>
      <c r="Q981" s="201">
        <v>55</v>
      </c>
      <c r="R981" s="201">
        <v>26</v>
      </c>
      <c r="S981" s="132">
        <v>0.47272727272727272</v>
      </c>
      <c r="T981" s="201">
        <v>64</v>
      </c>
      <c r="U981" s="201">
        <v>23</v>
      </c>
      <c r="V981" s="132">
        <v>0.359375</v>
      </c>
      <c r="W981">
        <v>46</v>
      </c>
      <c r="X981">
        <v>17</v>
      </c>
      <c r="Y981">
        <v>0.36956521739130432</v>
      </c>
    </row>
    <row r="982" spans="1:25" x14ac:dyDescent="0.25">
      <c r="A982" s="38">
        <f>+COUNTIF($B$1:B982,ESTADISTICAS!B$9)</f>
        <v>25</v>
      </c>
      <c r="B982">
        <v>73</v>
      </c>
      <c r="C982" s="130">
        <v>73349</v>
      </c>
      <c r="D982" t="s">
        <v>2065</v>
      </c>
      <c r="E982" s="201">
        <v>243</v>
      </c>
      <c r="F982" s="201">
        <v>87</v>
      </c>
      <c r="G982" s="132">
        <v>0.35802469135802467</v>
      </c>
      <c r="H982" s="201">
        <v>260</v>
      </c>
      <c r="I982" s="201">
        <v>94</v>
      </c>
      <c r="J982" s="132">
        <v>0.36153846153846153</v>
      </c>
      <c r="K982" s="201">
        <v>270</v>
      </c>
      <c r="L982" s="201">
        <v>142</v>
      </c>
      <c r="M982" s="132">
        <v>0.52592592592592591</v>
      </c>
      <c r="N982" s="201">
        <v>247</v>
      </c>
      <c r="O982" s="201">
        <v>119</v>
      </c>
      <c r="P982" s="132">
        <v>0.48178137651821862</v>
      </c>
      <c r="Q982" s="201">
        <v>214</v>
      </c>
      <c r="R982" s="201">
        <v>97</v>
      </c>
      <c r="S982" s="132">
        <v>0.45327102803738317</v>
      </c>
      <c r="T982" s="201">
        <v>207</v>
      </c>
      <c r="U982" s="201">
        <v>100</v>
      </c>
      <c r="V982" s="132">
        <v>0.48309178743961351</v>
      </c>
      <c r="W982">
        <v>228</v>
      </c>
      <c r="X982">
        <v>101</v>
      </c>
      <c r="Y982">
        <v>0.44298245614035087</v>
      </c>
    </row>
    <row r="983" spans="1:25" x14ac:dyDescent="0.25">
      <c r="A983" s="38">
        <f>+COUNTIF($B$1:B983,ESTADISTICAS!B$9)</f>
        <v>25</v>
      </c>
      <c r="B983">
        <v>73</v>
      </c>
      <c r="C983" s="130">
        <v>73352</v>
      </c>
      <c r="D983" t="s">
        <v>2066</v>
      </c>
      <c r="E983" s="201">
        <v>157</v>
      </c>
      <c r="F983" s="201">
        <v>43</v>
      </c>
      <c r="G983" s="132">
        <v>0.27388535031847133</v>
      </c>
      <c r="H983" s="201">
        <v>155</v>
      </c>
      <c r="I983" s="201">
        <v>35</v>
      </c>
      <c r="J983" s="132">
        <v>0.22580645161290322</v>
      </c>
      <c r="K983" s="201">
        <v>165</v>
      </c>
      <c r="L983" s="201">
        <v>45</v>
      </c>
      <c r="M983" s="132">
        <v>0.27272727272727271</v>
      </c>
      <c r="N983" s="201">
        <v>139</v>
      </c>
      <c r="O983" s="201">
        <v>37</v>
      </c>
      <c r="P983" s="132">
        <v>0.26618705035971224</v>
      </c>
      <c r="Q983" s="201">
        <v>141</v>
      </c>
      <c r="R983" s="201">
        <v>29</v>
      </c>
      <c r="S983" s="132">
        <v>0.20567375886524822</v>
      </c>
      <c r="T983" s="201">
        <v>151</v>
      </c>
      <c r="U983" s="201">
        <v>37</v>
      </c>
      <c r="V983" s="132">
        <v>0.24503311258278146</v>
      </c>
      <c r="W983">
        <v>158</v>
      </c>
      <c r="X983">
        <v>35</v>
      </c>
      <c r="Y983">
        <v>0.22151898734177214</v>
      </c>
    </row>
    <row r="984" spans="1:25" x14ac:dyDescent="0.25">
      <c r="A984" s="38">
        <f>+COUNTIF($B$1:B984,ESTADISTICAS!B$9)</f>
        <v>25</v>
      </c>
      <c r="B984">
        <v>73</v>
      </c>
      <c r="C984" s="130">
        <v>73408</v>
      </c>
      <c r="D984" t="s">
        <v>2067</v>
      </c>
      <c r="E984" s="201">
        <v>214</v>
      </c>
      <c r="F984" s="201">
        <v>83</v>
      </c>
      <c r="G984" s="132">
        <v>0.38785046728971961</v>
      </c>
      <c r="H984" s="201">
        <v>170</v>
      </c>
      <c r="I984" s="201">
        <v>62</v>
      </c>
      <c r="J984" s="132">
        <v>0.36470588235294116</v>
      </c>
      <c r="K984" s="201">
        <v>218</v>
      </c>
      <c r="L984" s="201">
        <v>100</v>
      </c>
      <c r="M984" s="132">
        <v>0.45871559633027525</v>
      </c>
      <c r="N984" s="201">
        <v>196</v>
      </c>
      <c r="O984" s="201">
        <v>83</v>
      </c>
      <c r="P984" s="132">
        <v>0.42346938775510207</v>
      </c>
      <c r="Q984" s="201">
        <v>199</v>
      </c>
      <c r="R984" s="201">
        <v>83</v>
      </c>
      <c r="S984" s="132">
        <v>0.41708542713567837</v>
      </c>
      <c r="T984" s="201">
        <v>173</v>
      </c>
      <c r="U984" s="201">
        <v>59</v>
      </c>
      <c r="V984" s="132">
        <v>0.34104046242774566</v>
      </c>
      <c r="W984">
        <v>159</v>
      </c>
      <c r="X984">
        <v>56</v>
      </c>
      <c r="Y984">
        <v>0.3522012578616352</v>
      </c>
    </row>
    <row r="985" spans="1:25" x14ac:dyDescent="0.25">
      <c r="A985" s="38">
        <f>+COUNTIF($B$1:B985,ESTADISTICAS!B$9)</f>
        <v>25</v>
      </c>
      <c r="B985">
        <v>73</v>
      </c>
      <c r="C985" s="130">
        <v>73411</v>
      </c>
      <c r="D985" t="s">
        <v>2068</v>
      </c>
      <c r="E985" s="201">
        <v>414</v>
      </c>
      <c r="F985" s="201">
        <v>114</v>
      </c>
      <c r="G985" s="132">
        <v>0.27536231884057971</v>
      </c>
      <c r="H985" s="201">
        <v>371</v>
      </c>
      <c r="I985" s="201">
        <v>124</v>
      </c>
      <c r="J985" s="132">
        <v>0.33423180592991913</v>
      </c>
      <c r="K985" s="201">
        <v>357</v>
      </c>
      <c r="L985" s="201">
        <v>124</v>
      </c>
      <c r="M985" s="132">
        <v>0.34733893557422968</v>
      </c>
      <c r="N985" s="201">
        <v>371</v>
      </c>
      <c r="O985" s="201">
        <v>125</v>
      </c>
      <c r="P985" s="132">
        <v>0.33692722371967654</v>
      </c>
      <c r="Q985" s="201">
        <v>392</v>
      </c>
      <c r="R985" s="201">
        <v>135</v>
      </c>
      <c r="S985" s="132">
        <v>0.34438775510204084</v>
      </c>
      <c r="T985" s="201">
        <v>364</v>
      </c>
      <c r="U985" s="201">
        <v>113</v>
      </c>
      <c r="V985" s="132">
        <v>0.31043956043956045</v>
      </c>
      <c r="W985">
        <v>336</v>
      </c>
      <c r="X985">
        <v>127</v>
      </c>
      <c r="Y985">
        <v>0.37797619047619047</v>
      </c>
    </row>
    <row r="986" spans="1:25" x14ac:dyDescent="0.25">
      <c r="A986" s="38">
        <f>+COUNTIF($B$1:B986,ESTADISTICAS!B$9)</f>
        <v>25</v>
      </c>
      <c r="B986">
        <v>73</v>
      </c>
      <c r="C986" s="130">
        <v>73443</v>
      </c>
      <c r="D986" t="s">
        <v>2069</v>
      </c>
      <c r="E986" s="201">
        <v>330</v>
      </c>
      <c r="F986" s="201">
        <v>87</v>
      </c>
      <c r="G986" s="132">
        <v>0.26363636363636361</v>
      </c>
      <c r="H986" s="201">
        <v>295</v>
      </c>
      <c r="I986" s="201">
        <v>98</v>
      </c>
      <c r="J986" s="132">
        <v>0.33220338983050846</v>
      </c>
      <c r="K986" s="201">
        <v>296</v>
      </c>
      <c r="L986" s="201">
        <v>117</v>
      </c>
      <c r="M986" s="132">
        <v>0.39527027027027029</v>
      </c>
      <c r="N986" s="201">
        <v>312</v>
      </c>
      <c r="O986" s="201">
        <v>85</v>
      </c>
      <c r="P986" s="132">
        <v>0.27243589743589741</v>
      </c>
      <c r="Q986" s="201">
        <v>293</v>
      </c>
      <c r="R986" s="201">
        <v>114</v>
      </c>
      <c r="S986" s="132">
        <v>0.38907849829351537</v>
      </c>
      <c r="T986" s="201">
        <v>321</v>
      </c>
      <c r="U986" s="201">
        <v>128</v>
      </c>
      <c r="V986" s="132">
        <v>0.39875389408099687</v>
      </c>
      <c r="W986">
        <v>247</v>
      </c>
      <c r="X986">
        <v>91</v>
      </c>
      <c r="Y986">
        <v>0.36842105263157893</v>
      </c>
    </row>
    <row r="987" spans="1:25" x14ac:dyDescent="0.25">
      <c r="A987" s="38">
        <f>+COUNTIF($B$1:B987,ESTADISTICAS!B$9)</f>
        <v>25</v>
      </c>
      <c r="B987">
        <v>73</v>
      </c>
      <c r="C987" s="130">
        <v>73449</v>
      </c>
      <c r="D987" t="s">
        <v>2070</v>
      </c>
      <c r="E987" s="201">
        <v>395</v>
      </c>
      <c r="F987" s="201">
        <v>155</v>
      </c>
      <c r="G987" s="132">
        <v>0.39240506329113922</v>
      </c>
      <c r="H987" s="201">
        <v>466</v>
      </c>
      <c r="I987" s="201">
        <v>146</v>
      </c>
      <c r="J987" s="132">
        <v>0.31330472103004292</v>
      </c>
      <c r="K987" s="201">
        <v>445</v>
      </c>
      <c r="L987" s="201">
        <v>186</v>
      </c>
      <c r="M987" s="132">
        <v>0.41797752808988764</v>
      </c>
      <c r="N987" s="201">
        <v>454</v>
      </c>
      <c r="O987" s="201">
        <v>166</v>
      </c>
      <c r="P987" s="132">
        <v>0.3656387665198238</v>
      </c>
      <c r="Q987" s="201">
        <v>404</v>
      </c>
      <c r="R987" s="201">
        <v>161</v>
      </c>
      <c r="S987" s="132">
        <v>0.39851485148514854</v>
      </c>
      <c r="T987" s="201">
        <v>409</v>
      </c>
      <c r="U987" s="201">
        <v>144</v>
      </c>
      <c r="V987" s="132">
        <v>0.35207823960880197</v>
      </c>
      <c r="W987">
        <v>423</v>
      </c>
      <c r="X987">
        <v>150</v>
      </c>
      <c r="Y987">
        <v>0.3546099290780142</v>
      </c>
    </row>
    <row r="988" spans="1:25" x14ac:dyDescent="0.25">
      <c r="A988" s="38">
        <f>+COUNTIF($B$1:B988,ESTADISTICAS!B$9)</f>
        <v>25</v>
      </c>
      <c r="B988">
        <v>73</v>
      </c>
      <c r="C988" s="130">
        <v>73461</v>
      </c>
      <c r="D988" t="s">
        <v>2071</v>
      </c>
      <c r="E988" s="201">
        <v>50</v>
      </c>
      <c r="F988" s="201">
        <v>19</v>
      </c>
      <c r="G988" s="132">
        <v>0.38</v>
      </c>
      <c r="H988" s="201">
        <v>33</v>
      </c>
      <c r="I988" s="201">
        <v>7</v>
      </c>
      <c r="J988" s="132">
        <v>0.21212121212121213</v>
      </c>
      <c r="K988" s="201">
        <v>35</v>
      </c>
      <c r="L988" s="201">
        <v>11</v>
      </c>
      <c r="M988" s="132">
        <v>0.31428571428571428</v>
      </c>
      <c r="N988" s="201">
        <v>38</v>
      </c>
      <c r="O988" s="201">
        <v>9</v>
      </c>
      <c r="P988" s="132">
        <v>0.23684210526315788</v>
      </c>
      <c r="Q988" s="201">
        <v>25</v>
      </c>
      <c r="R988" s="201">
        <v>9</v>
      </c>
      <c r="S988" s="132">
        <v>0.36</v>
      </c>
      <c r="T988" s="201">
        <v>38</v>
      </c>
      <c r="U988" s="201">
        <v>9</v>
      </c>
      <c r="V988" s="132">
        <v>0.23684210526315788</v>
      </c>
      <c r="W988">
        <v>35</v>
      </c>
      <c r="X988">
        <v>10</v>
      </c>
      <c r="Y988">
        <v>0.2857142857142857</v>
      </c>
    </row>
    <row r="989" spans="1:25" x14ac:dyDescent="0.25">
      <c r="A989" s="38">
        <f>+COUNTIF($B$1:B989,ESTADISTICAS!B$9)</f>
        <v>25</v>
      </c>
      <c r="B989">
        <v>73</v>
      </c>
      <c r="C989" s="130">
        <v>73483</v>
      </c>
      <c r="D989" t="s">
        <v>2072</v>
      </c>
      <c r="E989" s="201">
        <v>216</v>
      </c>
      <c r="F989" s="201">
        <v>61</v>
      </c>
      <c r="G989" s="132">
        <v>0.28240740740740738</v>
      </c>
      <c r="H989" s="201">
        <v>202</v>
      </c>
      <c r="I989" s="201">
        <v>53</v>
      </c>
      <c r="J989" s="132">
        <v>0.26237623762376239</v>
      </c>
      <c r="K989" s="201">
        <v>197</v>
      </c>
      <c r="L989" s="201">
        <v>54</v>
      </c>
      <c r="M989" s="132">
        <v>0.27411167512690354</v>
      </c>
      <c r="N989" s="201">
        <v>189</v>
      </c>
      <c r="O989" s="201">
        <v>56</v>
      </c>
      <c r="P989" s="132">
        <v>0.29629629629629628</v>
      </c>
      <c r="Q989" s="201">
        <v>218</v>
      </c>
      <c r="R989" s="201">
        <v>66</v>
      </c>
      <c r="S989" s="132">
        <v>0.30275229357798167</v>
      </c>
      <c r="T989" s="201">
        <v>172</v>
      </c>
      <c r="U989" s="201">
        <v>60</v>
      </c>
      <c r="V989" s="132">
        <v>0.34883720930232559</v>
      </c>
      <c r="W989">
        <v>182</v>
      </c>
      <c r="X989">
        <v>39</v>
      </c>
      <c r="Y989">
        <v>0.21428571428571427</v>
      </c>
    </row>
    <row r="990" spans="1:25" x14ac:dyDescent="0.25">
      <c r="A990" s="38">
        <f>+COUNTIF($B$1:B990,ESTADISTICAS!B$9)</f>
        <v>25</v>
      </c>
      <c r="B990">
        <v>73</v>
      </c>
      <c r="C990" s="130">
        <v>73504</v>
      </c>
      <c r="D990" t="s">
        <v>2073</v>
      </c>
      <c r="E990" s="201">
        <v>448</v>
      </c>
      <c r="F990" s="201">
        <v>95</v>
      </c>
      <c r="G990" s="132">
        <v>0.21205357142857142</v>
      </c>
      <c r="H990" s="201">
        <v>459</v>
      </c>
      <c r="I990" s="201">
        <v>87</v>
      </c>
      <c r="J990" s="132">
        <v>0.18954248366013071</v>
      </c>
      <c r="K990" s="201">
        <v>468</v>
      </c>
      <c r="L990" s="201">
        <v>123</v>
      </c>
      <c r="M990" s="132">
        <v>0.26282051282051283</v>
      </c>
      <c r="N990" s="201">
        <v>401</v>
      </c>
      <c r="O990" s="201">
        <v>71</v>
      </c>
      <c r="P990" s="132">
        <v>0.17705735660847879</v>
      </c>
      <c r="Q990" s="201">
        <v>361</v>
      </c>
      <c r="R990" s="201">
        <v>83</v>
      </c>
      <c r="S990" s="132">
        <v>0.22991689750692521</v>
      </c>
      <c r="T990" s="201">
        <v>313</v>
      </c>
      <c r="U990" s="201">
        <v>107</v>
      </c>
      <c r="V990" s="132">
        <v>0.34185303514376997</v>
      </c>
      <c r="W990">
        <v>302</v>
      </c>
      <c r="X990">
        <v>78</v>
      </c>
      <c r="Y990">
        <v>0.25827814569536423</v>
      </c>
    </row>
    <row r="991" spans="1:25" x14ac:dyDescent="0.25">
      <c r="A991" s="38">
        <f>+COUNTIF($B$1:B991,ESTADISTICAS!B$9)</f>
        <v>25</v>
      </c>
      <c r="B991">
        <v>73</v>
      </c>
      <c r="C991" s="130">
        <v>73520</v>
      </c>
      <c r="D991" t="s">
        <v>2074</v>
      </c>
      <c r="E991" s="201">
        <v>64</v>
      </c>
      <c r="F991" s="201">
        <v>16</v>
      </c>
      <c r="G991" s="132">
        <v>0.25</v>
      </c>
      <c r="H991" s="201">
        <v>56</v>
      </c>
      <c r="I991" s="201">
        <v>18</v>
      </c>
      <c r="J991" s="132">
        <v>0.32142857142857145</v>
      </c>
      <c r="K991" s="201">
        <v>42</v>
      </c>
      <c r="L991" s="201">
        <v>7</v>
      </c>
      <c r="M991" s="132">
        <v>0.16666666666666666</v>
      </c>
      <c r="N991" s="201">
        <v>57</v>
      </c>
      <c r="O991" s="201">
        <v>17</v>
      </c>
      <c r="P991" s="132">
        <v>0.2982456140350877</v>
      </c>
      <c r="Q991" s="201">
        <v>46</v>
      </c>
      <c r="R991" s="201">
        <v>11</v>
      </c>
      <c r="S991" s="132">
        <v>0.2391304347826087</v>
      </c>
      <c r="T991" s="201">
        <v>51</v>
      </c>
      <c r="U991" s="201">
        <v>16</v>
      </c>
      <c r="V991" s="132">
        <v>0.31372549019607843</v>
      </c>
      <c r="W991">
        <v>68</v>
      </c>
      <c r="X991">
        <v>13</v>
      </c>
      <c r="Y991">
        <v>0.19117647058823528</v>
      </c>
    </row>
    <row r="992" spans="1:25" x14ac:dyDescent="0.25">
      <c r="A992" s="38">
        <f>+COUNTIF($B$1:B992,ESTADISTICAS!B$9)</f>
        <v>25</v>
      </c>
      <c r="B992">
        <v>73</v>
      </c>
      <c r="C992" s="130">
        <v>73547</v>
      </c>
      <c r="D992" t="s">
        <v>2075</v>
      </c>
      <c r="E992" s="201">
        <v>65</v>
      </c>
      <c r="F992" s="201">
        <v>33</v>
      </c>
      <c r="G992" s="132">
        <v>0.50769230769230766</v>
      </c>
      <c r="H992" s="201">
        <v>80</v>
      </c>
      <c r="I992" s="201">
        <v>40</v>
      </c>
      <c r="J992" s="132">
        <v>0.5</v>
      </c>
      <c r="K992" s="201">
        <v>78</v>
      </c>
      <c r="L992" s="201">
        <v>36</v>
      </c>
      <c r="M992" s="132">
        <v>0.46153846153846156</v>
      </c>
      <c r="N992" s="201">
        <v>80</v>
      </c>
      <c r="O992" s="201">
        <v>32</v>
      </c>
      <c r="P992" s="132">
        <v>0.4</v>
      </c>
      <c r="Q992" s="201">
        <v>54</v>
      </c>
      <c r="R992" s="201">
        <v>37</v>
      </c>
      <c r="S992" s="132">
        <v>0.68518518518518523</v>
      </c>
      <c r="T992" s="201">
        <v>53</v>
      </c>
      <c r="U992" s="201">
        <v>21</v>
      </c>
      <c r="V992" s="132">
        <v>0.39622641509433965</v>
      </c>
      <c r="W992">
        <v>46</v>
      </c>
      <c r="X992">
        <v>19</v>
      </c>
      <c r="Y992">
        <v>0.41304347826086957</v>
      </c>
    </row>
    <row r="993" spans="1:25" x14ac:dyDescent="0.25">
      <c r="A993" s="38">
        <f>+COUNTIF($B$1:B993,ESTADISTICAS!B$9)</f>
        <v>25</v>
      </c>
      <c r="B993">
        <v>73</v>
      </c>
      <c r="C993" s="130">
        <v>73555</v>
      </c>
      <c r="D993" t="s">
        <v>2076</v>
      </c>
      <c r="E993" s="201">
        <v>216</v>
      </c>
      <c r="F993" s="201">
        <v>65</v>
      </c>
      <c r="G993" s="132">
        <v>0.30092592592592593</v>
      </c>
      <c r="H993" s="201">
        <v>217</v>
      </c>
      <c r="I993" s="201">
        <v>43</v>
      </c>
      <c r="J993" s="132">
        <v>0.19815668202764977</v>
      </c>
      <c r="K993" s="201">
        <v>245</v>
      </c>
      <c r="L993" s="201">
        <v>71</v>
      </c>
      <c r="M993" s="132">
        <v>0.28979591836734692</v>
      </c>
      <c r="N993" s="201">
        <v>238</v>
      </c>
      <c r="O993" s="201">
        <v>55</v>
      </c>
      <c r="P993" s="132">
        <v>0.23109243697478993</v>
      </c>
      <c r="Q993" s="201">
        <v>226</v>
      </c>
      <c r="R993" s="201">
        <v>70</v>
      </c>
      <c r="S993" s="132">
        <v>0.30973451327433627</v>
      </c>
      <c r="T993" s="201">
        <v>195</v>
      </c>
      <c r="U993" s="201">
        <v>68</v>
      </c>
      <c r="V993" s="132">
        <v>0.3487179487179487</v>
      </c>
      <c r="W993">
        <v>206</v>
      </c>
      <c r="X993">
        <v>70</v>
      </c>
      <c r="Y993">
        <v>0.33980582524271846</v>
      </c>
    </row>
    <row r="994" spans="1:25" x14ac:dyDescent="0.25">
      <c r="A994" s="38">
        <f>+COUNTIF($B$1:B994,ESTADISTICAS!B$9)</f>
        <v>25</v>
      </c>
      <c r="B994">
        <v>73</v>
      </c>
      <c r="C994" s="130">
        <v>73563</v>
      </c>
      <c r="D994" t="s">
        <v>2077</v>
      </c>
      <c r="E994" s="201">
        <v>116</v>
      </c>
      <c r="F994" s="201">
        <v>34</v>
      </c>
      <c r="G994" s="132">
        <v>0.29310344827586204</v>
      </c>
      <c r="H994" s="201">
        <v>125</v>
      </c>
      <c r="I994" s="201">
        <v>59</v>
      </c>
      <c r="J994" s="132">
        <v>0.47199999999999998</v>
      </c>
      <c r="K994" s="201">
        <v>104</v>
      </c>
      <c r="L994" s="201">
        <v>53</v>
      </c>
      <c r="M994" s="132">
        <v>0.50961538461538458</v>
      </c>
      <c r="N994" s="201">
        <v>85</v>
      </c>
      <c r="O994" s="201">
        <v>39</v>
      </c>
      <c r="P994" s="132">
        <v>0.45882352941176469</v>
      </c>
      <c r="Q994" s="201">
        <v>100</v>
      </c>
      <c r="R994" s="201">
        <v>41</v>
      </c>
      <c r="S994" s="132">
        <v>0.41</v>
      </c>
      <c r="T994" s="201">
        <v>93</v>
      </c>
      <c r="U994" s="201">
        <v>35</v>
      </c>
      <c r="V994" s="132">
        <v>0.37634408602150538</v>
      </c>
      <c r="W994">
        <v>120</v>
      </c>
      <c r="X994">
        <v>47</v>
      </c>
      <c r="Y994">
        <v>0.39166666666666666</v>
      </c>
    </row>
    <row r="995" spans="1:25" x14ac:dyDescent="0.25">
      <c r="A995" s="38">
        <f>+COUNTIF($B$1:B995,ESTADISTICAS!B$9)</f>
        <v>25</v>
      </c>
      <c r="B995">
        <v>73</v>
      </c>
      <c r="C995" s="130">
        <v>73585</v>
      </c>
      <c r="D995" t="s">
        <v>2078</v>
      </c>
      <c r="E995" s="201">
        <v>286</v>
      </c>
      <c r="F995" s="201">
        <v>59</v>
      </c>
      <c r="G995" s="132">
        <v>0.2062937062937063</v>
      </c>
      <c r="H995" s="201">
        <v>297</v>
      </c>
      <c r="I995" s="201">
        <v>114</v>
      </c>
      <c r="J995" s="132">
        <v>0.38383838383838381</v>
      </c>
      <c r="K995" s="201">
        <v>304</v>
      </c>
      <c r="L995" s="201">
        <v>130</v>
      </c>
      <c r="M995" s="132">
        <v>0.42763157894736842</v>
      </c>
      <c r="N995" s="201">
        <v>293</v>
      </c>
      <c r="O995" s="201">
        <v>112</v>
      </c>
      <c r="P995" s="132">
        <v>0.38225255972696248</v>
      </c>
      <c r="Q995" s="201">
        <v>251</v>
      </c>
      <c r="R995" s="201">
        <v>126</v>
      </c>
      <c r="S995" s="132">
        <v>0.50199203187250996</v>
      </c>
      <c r="T995" s="201">
        <v>257</v>
      </c>
      <c r="U995" s="201">
        <v>118</v>
      </c>
      <c r="V995" s="132">
        <v>0.45914396887159531</v>
      </c>
      <c r="W995">
        <v>277</v>
      </c>
      <c r="X995">
        <v>133</v>
      </c>
      <c r="Y995">
        <v>0.48014440433212996</v>
      </c>
    </row>
    <row r="996" spans="1:25" x14ac:dyDescent="0.25">
      <c r="A996" s="38">
        <f>+COUNTIF($B$1:B996,ESTADISTICAS!B$9)</f>
        <v>25</v>
      </c>
      <c r="B996">
        <v>73</v>
      </c>
      <c r="C996" s="130">
        <v>73616</v>
      </c>
      <c r="D996" t="s">
        <v>2079</v>
      </c>
      <c r="E996" s="201">
        <v>163</v>
      </c>
      <c r="F996" s="201">
        <v>38</v>
      </c>
      <c r="G996" s="132">
        <v>0.23312883435582821</v>
      </c>
      <c r="H996" s="201">
        <v>138</v>
      </c>
      <c r="I996" s="201">
        <v>37</v>
      </c>
      <c r="J996" s="132">
        <v>0.26811594202898553</v>
      </c>
      <c r="K996" s="201">
        <v>183</v>
      </c>
      <c r="L996" s="201">
        <v>72</v>
      </c>
      <c r="M996" s="132">
        <v>0.39344262295081966</v>
      </c>
      <c r="N996" s="201">
        <v>187</v>
      </c>
      <c r="O996" s="201">
        <v>55</v>
      </c>
      <c r="P996" s="132">
        <v>0.29411764705882354</v>
      </c>
      <c r="Q996" s="201">
        <v>156</v>
      </c>
      <c r="R996" s="201">
        <v>41</v>
      </c>
      <c r="S996" s="132">
        <v>0.26282051282051283</v>
      </c>
      <c r="T996" s="201">
        <v>150</v>
      </c>
      <c r="U996" s="201">
        <v>35</v>
      </c>
      <c r="V996" s="132">
        <v>0.23333333333333334</v>
      </c>
      <c r="W996">
        <v>180</v>
      </c>
      <c r="X996">
        <v>43</v>
      </c>
      <c r="Y996">
        <v>0.2388888888888889</v>
      </c>
    </row>
    <row r="997" spans="1:25" x14ac:dyDescent="0.25">
      <c r="A997" s="38">
        <f>+COUNTIF($B$1:B997,ESTADISTICAS!B$9)</f>
        <v>25</v>
      </c>
      <c r="B997">
        <v>73</v>
      </c>
      <c r="C997" s="130">
        <v>73622</v>
      </c>
      <c r="D997" t="s">
        <v>2080</v>
      </c>
      <c r="E997" s="201">
        <v>33</v>
      </c>
      <c r="F997" s="201">
        <v>10</v>
      </c>
      <c r="G997" s="132">
        <v>0.30303030303030304</v>
      </c>
      <c r="H997" s="201">
        <v>40</v>
      </c>
      <c r="I997" s="201">
        <v>7</v>
      </c>
      <c r="J997" s="132">
        <v>0.17499999999999999</v>
      </c>
      <c r="K997" s="201">
        <v>34</v>
      </c>
      <c r="L997" s="201">
        <v>14</v>
      </c>
      <c r="M997" s="132">
        <v>0.41176470588235292</v>
      </c>
      <c r="N997" s="201">
        <v>60</v>
      </c>
      <c r="O997" s="201">
        <v>13</v>
      </c>
      <c r="P997" s="132">
        <v>0.21666666666666667</v>
      </c>
      <c r="Q997" s="201">
        <v>58</v>
      </c>
      <c r="R997" s="201">
        <v>20</v>
      </c>
      <c r="S997" s="132">
        <v>0.34482758620689657</v>
      </c>
      <c r="T997" s="201">
        <v>42</v>
      </c>
      <c r="U997" s="201">
        <v>10</v>
      </c>
      <c r="V997" s="132">
        <v>0.23809523809523808</v>
      </c>
      <c r="W997">
        <v>52</v>
      </c>
      <c r="X997">
        <v>18</v>
      </c>
      <c r="Y997">
        <v>0.34615384615384615</v>
      </c>
    </row>
    <row r="998" spans="1:25" x14ac:dyDescent="0.25">
      <c r="A998" s="38">
        <f>+COUNTIF($B$1:B998,ESTADISTICAS!B$9)</f>
        <v>25</v>
      </c>
      <c r="B998">
        <v>73</v>
      </c>
      <c r="C998" s="130">
        <v>73624</v>
      </c>
      <c r="D998" t="s">
        <v>2081</v>
      </c>
      <c r="E998" s="201">
        <v>248</v>
      </c>
      <c r="F998" s="201">
        <v>90</v>
      </c>
      <c r="G998" s="132">
        <v>0.36290322580645162</v>
      </c>
      <c r="H998" s="201">
        <v>269</v>
      </c>
      <c r="I998" s="201">
        <v>75</v>
      </c>
      <c r="J998" s="132">
        <v>0.27881040892193309</v>
      </c>
      <c r="K998" s="201">
        <v>257</v>
      </c>
      <c r="L998" s="201">
        <v>89</v>
      </c>
      <c r="M998" s="132">
        <v>0.34630350194552528</v>
      </c>
      <c r="N998" s="201">
        <v>284</v>
      </c>
      <c r="O998" s="201">
        <v>86</v>
      </c>
      <c r="P998" s="132">
        <v>0.30281690140845069</v>
      </c>
      <c r="Q998" s="201">
        <v>269</v>
      </c>
      <c r="R998" s="201">
        <v>99</v>
      </c>
      <c r="S998" s="132">
        <v>0.36802973977695169</v>
      </c>
      <c r="T998" s="201">
        <v>227</v>
      </c>
      <c r="U998" s="201">
        <v>79</v>
      </c>
      <c r="V998" s="132">
        <v>0.34801762114537443</v>
      </c>
      <c r="W998">
        <v>271</v>
      </c>
      <c r="X998">
        <v>115</v>
      </c>
      <c r="Y998">
        <v>0.42435424354243545</v>
      </c>
    </row>
    <row r="999" spans="1:25" x14ac:dyDescent="0.25">
      <c r="A999" s="38">
        <f>+COUNTIF($B$1:B999,ESTADISTICAS!B$9)</f>
        <v>25</v>
      </c>
      <c r="B999">
        <v>73</v>
      </c>
      <c r="C999" s="130">
        <v>73671</v>
      </c>
      <c r="D999" t="s">
        <v>2082</v>
      </c>
      <c r="E999" s="201">
        <v>191</v>
      </c>
      <c r="F999" s="201">
        <v>85</v>
      </c>
      <c r="G999" s="132">
        <v>0.44502617801047123</v>
      </c>
      <c r="H999" s="201">
        <v>190</v>
      </c>
      <c r="I999" s="201">
        <v>96</v>
      </c>
      <c r="J999" s="132">
        <v>0.50526315789473686</v>
      </c>
      <c r="K999" s="201">
        <v>212</v>
      </c>
      <c r="L999" s="201">
        <v>107</v>
      </c>
      <c r="M999" s="132">
        <v>0.50471698113207553</v>
      </c>
      <c r="N999" s="201">
        <v>162</v>
      </c>
      <c r="O999" s="201">
        <v>58</v>
      </c>
      <c r="P999" s="132">
        <v>0.35802469135802467</v>
      </c>
      <c r="Q999" s="201">
        <v>177</v>
      </c>
      <c r="R999" s="201">
        <v>92</v>
      </c>
      <c r="S999" s="132">
        <v>0.51977401129943501</v>
      </c>
      <c r="T999" s="201">
        <v>156</v>
      </c>
      <c r="U999" s="201">
        <v>81</v>
      </c>
      <c r="V999" s="132">
        <v>0.51923076923076927</v>
      </c>
      <c r="W999">
        <v>168</v>
      </c>
      <c r="X999">
        <v>74</v>
      </c>
      <c r="Y999">
        <v>0.44047619047619047</v>
      </c>
    </row>
    <row r="1000" spans="1:25" x14ac:dyDescent="0.25">
      <c r="A1000" s="38">
        <f>+COUNTIF($B$1:B1000,ESTADISTICAS!B$9)</f>
        <v>25</v>
      </c>
      <c r="B1000">
        <v>73</v>
      </c>
      <c r="C1000" s="130">
        <v>73675</v>
      </c>
      <c r="D1000" t="s">
        <v>2083</v>
      </c>
      <c r="E1000" s="201">
        <v>131</v>
      </c>
      <c r="F1000" s="201">
        <v>47</v>
      </c>
      <c r="G1000" s="132">
        <v>0.35877862595419846</v>
      </c>
      <c r="H1000" s="201">
        <v>157</v>
      </c>
      <c r="I1000" s="201">
        <v>65</v>
      </c>
      <c r="J1000" s="132">
        <v>0.4140127388535032</v>
      </c>
      <c r="K1000" s="201">
        <v>149</v>
      </c>
      <c r="L1000" s="201">
        <v>65</v>
      </c>
      <c r="M1000" s="132">
        <v>0.43624161073825501</v>
      </c>
      <c r="N1000" s="201">
        <v>115</v>
      </c>
      <c r="O1000" s="201">
        <v>33</v>
      </c>
      <c r="P1000" s="132">
        <v>0.28695652173913044</v>
      </c>
      <c r="Q1000" s="201">
        <v>158</v>
      </c>
      <c r="R1000" s="201">
        <v>52</v>
      </c>
      <c r="S1000" s="132">
        <v>0.32911392405063289</v>
      </c>
      <c r="T1000" s="201">
        <v>146</v>
      </c>
      <c r="U1000" s="201">
        <v>48</v>
      </c>
      <c r="V1000" s="132">
        <v>0.32876712328767121</v>
      </c>
      <c r="W1000">
        <v>126</v>
      </c>
      <c r="X1000">
        <v>30</v>
      </c>
      <c r="Y1000">
        <v>0.23809523809523808</v>
      </c>
    </row>
    <row r="1001" spans="1:25" x14ac:dyDescent="0.25">
      <c r="A1001" s="38">
        <f>+COUNTIF($B$1:B1001,ESTADISTICAS!B$9)</f>
        <v>25</v>
      </c>
      <c r="B1001">
        <v>73</v>
      </c>
      <c r="C1001" s="130">
        <v>73678</v>
      </c>
      <c r="D1001" t="s">
        <v>1322</v>
      </c>
      <c r="E1001" s="201">
        <v>154</v>
      </c>
      <c r="F1001" s="201">
        <v>78</v>
      </c>
      <c r="G1001" s="132">
        <v>0.50649350649350644</v>
      </c>
      <c r="H1001" s="201">
        <v>168</v>
      </c>
      <c r="I1001" s="201">
        <v>58</v>
      </c>
      <c r="J1001" s="132">
        <v>0.34523809523809523</v>
      </c>
      <c r="K1001" s="201">
        <v>178</v>
      </c>
      <c r="L1001" s="201">
        <v>72</v>
      </c>
      <c r="M1001" s="132">
        <v>0.4044943820224719</v>
      </c>
      <c r="N1001" s="201">
        <v>179</v>
      </c>
      <c r="O1001" s="201">
        <v>78</v>
      </c>
      <c r="P1001" s="132">
        <v>0.43575418994413406</v>
      </c>
      <c r="Q1001" s="201">
        <v>145</v>
      </c>
      <c r="R1001" s="201">
        <v>76</v>
      </c>
      <c r="S1001" s="132">
        <v>0.52413793103448281</v>
      </c>
      <c r="T1001" s="201">
        <v>132</v>
      </c>
      <c r="U1001" s="201">
        <v>49</v>
      </c>
      <c r="V1001" s="132">
        <v>0.37121212121212122</v>
      </c>
      <c r="W1001">
        <v>127</v>
      </c>
      <c r="X1001">
        <v>43</v>
      </c>
      <c r="Y1001">
        <v>0.33858267716535434</v>
      </c>
    </row>
    <row r="1002" spans="1:25" x14ac:dyDescent="0.25">
      <c r="A1002" s="38">
        <f>+COUNTIF($B$1:B1002,ESTADISTICAS!B$9)</f>
        <v>25</v>
      </c>
      <c r="B1002">
        <v>73</v>
      </c>
      <c r="C1002" s="130">
        <v>73686</v>
      </c>
      <c r="D1002" t="s">
        <v>2084</v>
      </c>
      <c r="E1002" s="201">
        <v>81</v>
      </c>
      <c r="F1002" s="201">
        <v>33</v>
      </c>
      <c r="G1002" s="132">
        <v>0.40740740740740738</v>
      </c>
      <c r="H1002" s="201">
        <v>41</v>
      </c>
      <c r="I1002" s="201">
        <v>13</v>
      </c>
      <c r="J1002" s="132">
        <v>0.31707317073170732</v>
      </c>
      <c r="K1002" s="201">
        <v>59</v>
      </c>
      <c r="L1002" s="201">
        <v>23</v>
      </c>
      <c r="M1002" s="132">
        <v>0.38983050847457629</v>
      </c>
      <c r="N1002" s="201">
        <v>51</v>
      </c>
      <c r="O1002" s="201">
        <v>19</v>
      </c>
      <c r="P1002" s="132">
        <v>0.37254901960784315</v>
      </c>
      <c r="Q1002" s="201">
        <v>60</v>
      </c>
      <c r="R1002" s="201">
        <v>29</v>
      </c>
      <c r="S1002" s="132">
        <v>0.48333333333333334</v>
      </c>
      <c r="T1002" s="201">
        <v>47</v>
      </c>
      <c r="U1002" s="201">
        <v>15</v>
      </c>
      <c r="V1002" s="132">
        <v>0.31914893617021278</v>
      </c>
      <c r="W1002">
        <v>60</v>
      </c>
      <c r="X1002">
        <v>26</v>
      </c>
      <c r="Y1002">
        <v>0.43333333333333335</v>
      </c>
    </row>
    <row r="1003" spans="1:25" x14ac:dyDescent="0.25">
      <c r="A1003" s="38">
        <f>+COUNTIF($B$1:B1003,ESTADISTICAS!B$9)</f>
        <v>25</v>
      </c>
      <c r="B1003">
        <v>73</v>
      </c>
      <c r="C1003" s="130">
        <v>73770</v>
      </c>
      <c r="D1003" t="s">
        <v>1591</v>
      </c>
      <c r="E1003" s="201">
        <v>32</v>
      </c>
      <c r="F1003" s="201">
        <v>11</v>
      </c>
      <c r="G1003" s="132">
        <v>0.34375</v>
      </c>
      <c r="H1003" s="201">
        <v>40</v>
      </c>
      <c r="I1003" s="201">
        <v>14</v>
      </c>
      <c r="J1003" s="132">
        <v>0.35</v>
      </c>
      <c r="K1003" s="201">
        <v>45</v>
      </c>
      <c r="L1003" s="201">
        <v>24</v>
      </c>
      <c r="M1003" s="132">
        <v>0.53333333333333333</v>
      </c>
      <c r="N1003" s="201">
        <v>40</v>
      </c>
      <c r="O1003" s="201">
        <v>24</v>
      </c>
      <c r="P1003" s="132">
        <v>0.6</v>
      </c>
      <c r="Q1003" s="201">
        <v>40</v>
      </c>
      <c r="R1003" s="201">
        <v>21</v>
      </c>
      <c r="S1003" s="132">
        <v>0.52500000000000002</v>
      </c>
      <c r="T1003" s="201">
        <v>25</v>
      </c>
      <c r="U1003" s="201">
        <v>11</v>
      </c>
      <c r="V1003" s="132">
        <v>0.44</v>
      </c>
      <c r="W1003">
        <v>26</v>
      </c>
      <c r="X1003">
        <v>8</v>
      </c>
      <c r="Y1003">
        <v>0.30769230769230771</v>
      </c>
    </row>
    <row r="1004" spans="1:25" x14ac:dyDescent="0.25">
      <c r="A1004" s="38">
        <f>+COUNTIF($B$1:B1004,ESTADISTICAS!B$9)</f>
        <v>25</v>
      </c>
      <c r="B1004">
        <v>73</v>
      </c>
      <c r="C1004" s="130">
        <v>73854</v>
      </c>
      <c r="D1004" t="s">
        <v>2085</v>
      </c>
      <c r="E1004" s="201">
        <v>75</v>
      </c>
      <c r="F1004" s="201">
        <v>31</v>
      </c>
      <c r="G1004" s="132">
        <v>0.41333333333333333</v>
      </c>
      <c r="H1004" s="201">
        <v>73</v>
      </c>
      <c r="I1004" s="201">
        <v>21</v>
      </c>
      <c r="J1004" s="132">
        <v>0.28767123287671231</v>
      </c>
      <c r="K1004" s="201">
        <v>75</v>
      </c>
      <c r="L1004" s="201">
        <v>26</v>
      </c>
      <c r="M1004" s="132">
        <v>0.34666666666666668</v>
      </c>
      <c r="N1004" s="201">
        <v>69</v>
      </c>
      <c r="O1004" s="201">
        <v>24</v>
      </c>
      <c r="P1004" s="132">
        <v>0.34782608695652173</v>
      </c>
      <c r="Q1004" s="201">
        <v>64</v>
      </c>
      <c r="R1004" s="201">
        <v>23</v>
      </c>
      <c r="S1004" s="132">
        <v>0.359375</v>
      </c>
      <c r="T1004" s="201">
        <v>53</v>
      </c>
      <c r="U1004" s="201">
        <v>13</v>
      </c>
      <c r="V1004" s="132">
        <v>0.24528301886792453</v>
      </c>
      <c r="W1004">
        <v>51</v>
      </c>
      <c r="X1004">
        <v>27</v>
      </c>
      <c r="Y1004">
        <v>0.52941176470588236</v>
      </c>
    </row>
    <row r="1005" spans="1:25" x14ac:dyDescent="0.25">
      <c r="A1005" s="38">
        <f>+COUNTIF($B$1:B1005,ESTADISTICAS!B$9)</f>
        <v>25</v>
      </c>
      <c r="B1005">
        <v>73</v>
      </c>
      <c r="C1005" s="130">
        <v>73861</v>
      </c>
      <c r="D1005" t="s">
        <v>2086</v>
      </c>
      <c r="E1005" s="201">
        <v>144</v>
      </c>
      <c r="F1005" s="201">
        <v>59</v>
      </c>
      <c r="G1005" s="132">
        <v>0.40972222222222221</v>
      </c>
      <c r="H1005" s="201">
        <v>122</v>
      </c>
      <c r="I1005" s="201">
        <v>55</v>
      </c>
      <c r="J1005" s="132">
        <v>0.45081967213114754</v>
      </c>
      <c r="K1005" s="201">
        <v>122</v>
      </c>
      <c r="L1005" s="201">
        <v>63</v>
      </c>
      <c r="M1005" s="132">
        <v>0.51639344262295084</v>
      </c>
      <c r="N1005" s="201">
        <v>125</v>
      </c>
      <c r="O1005" s="201">
        <v>50</v>
      </c>
      <c r="P1005" s="132">
        <v>0.4</v>
      </c>
      <c r="Q1005" s="201">
        <v>119</v>
      </c>
      <c r="R1005" s="201">
        <v>47</v>
      </c>
      <c r="S1005" s="132">
        <v>0.3949579831932773</v>
      </c>
      <c r="T1005" s="201">
        <v>105</v>
      </c>
      <c r="U1005" s="201">
        <v>45</v>
      </c>
      <c r="V1005" s="132">
        <v>0.42857142857142855</v>
      </c>
      <c r="W1005">
        <v>121</v>
      </c>
      <c r="X1005">
        <v>51</v>
      </c>
      <c r="Y1005">
        <v>0.42148760330578511</v>
      </c>
    </row>
    <row r="1006" spans="1:25" x14ac:dyDescent="0.25">
      <c r="A1006" s="38">
        <f>+COUNTIF($B$1:B1006,ESTADISTICAS!B$9)</f>
        <v>25</v>
      </c>
      <c r="B1006">
        <v>73</v>
      </c>
      <c r="C1006" s="130">
        <v>73870</v>
      </c>
      <c r="D1006" t="s">
        <v>2087</v>
      </c>
      <c r="E1006" s="201">
        <v>86</v>
      </c>
      <c r="F1006" s="201">
        <v>16</v>
      </c>
      <c r="G1006" s="132">
        <v>0.18604651162790697</v>
      </c>
      <c r="H1006" s="201">
        <v>71</v>
      </c>
      <c r="I1006" s="201">
        <v>12</v>
      </c>
      <c r="J1006" s="132">
        <v>0.16901408450704225</v>
      </c>
      <c r="K1006" s="201">
        <v>89</v>
      </c>
      <c r="L1006" s="201">
        <v>22</v>
      </c>
      <c r="M1006" s="132">
        <v>0.24719101123595505</v>
      </c>
      <c r="N1006" s="201">
        <v>70</v>
      </c>
      <c r="O1006" s="201">
        <v>13</v>
      </c>
      <c r="P1006" s="132">
        <v>0.18571428571428572</v>
      </c>
      <c r="Q1006" s="201">
        <v>71</v>
      </c>
      <c r="R1006" s="201">
        <v>18</v>
      </c>
      <c r="S1006" s="132">
        <v>0.25352112676056338</v>
      </c>
      <c r="T1006" s="201">
        <v>63</v>
      </c>
      <c r="U1006" s="201">
        <v>11</v>
      </c>
      <c r="V1006" s="132">
        <v>0.17460317460317459</v>
      </c>
      <c r="W1006">
        <v>89</v>
      </c>
      <c r="X1006">
        <v>29</v>
      </c>
      <c r="Y1006">
        <v>0.3258426966292135</v>
      </c>
    </row>
    <row r="1007" spans="1:25" x14ac:dyDescent="0.25">
      <c r="A1007" s="38">
        <f>+COUNTIF($B$1:B1007,ESTADISTICAS!B$9)</f>
        <v>25</v>
      </c>
      <c r="B1007">
        <v>73</v>
      </c>
      <c r="C1007" s="130">
        <v>73873</v>
      </c>
      <c r="D1007" t="s">
        <v>2088</v>
      </c>
      <c r="E1007" s="201">
        <v>74</v>
      </c>
      <c r="F1007" s="201">
        <v>22</v>
      </c>
      <c r="G1007" s="132">
        <v>0.29729729729729731</v>
      </c>
      <c r="H1007" s="201">
        <v>72</v>
      </c>
      <c r="I1007" s="201">
        <v>10</v>
      </c>
      <c r="J1007" s="132">
        <v>0.1388888888888889</v>
      </c>
      <c r="K1007" s="201">
        <v>61</v>
      </c>
      <c r="L1007" s="201">
        <v>12</v>
      </c>
      <c r="M1007" s="132">
        <v>0.19672131147540983</v>
      </c>
      <c r="N1007" s="201">
        <v>59</v>
      </c>
      <c r="O1007" s="201">
        <v>15</v>
      </c>
      <c r="P1007" s="132">
        <v>0.25423728813559321</v>
      </c>
      <c r="Q1007" s="201">
        <v>43</v>
      </c>
      <c r="R1007" s="201">
        <v>14</v>
      </c>
      <c r="S1007" s="132">
        <v>0.32558139534883723</v>
      </c>
      <c r="T1007" s="201">
        <v>42</v>
      </c>
      <c r="U1007" s="201">
        <v>15</v>
      </c>
      <c r="V1007" s="132">
        <v>0.35714285714285715</v>
      </c>
      <c r="W1007">
        <v>39</v>
      </c>
      <c r="X1007">
        <v>8</v>
      </c>
      <c r="Y1007">
        <v>0.20512820512820512</v>
      </c>
    </row>
    <row r="1008" spans="1:25" x14ac:dyDescent="0.25">
      <c r="A1008" s="38">
        <f>+COUNTIF($B$1:B1008,ESTADISTICAS!B$9)</f>
        <v>25</v>
      </c>
      <c r="B1008">
        <v>76</v>
      </c>
      <c r="C1008" s="130">
        <v>76001</v>
      </c>
      <c r="D1008" t="s">
        <v>2089</v>
      </c>
      <c r="E1008" s="201">
        <v>22560</v>
      </c>
      <c r="F1008" s="201">
        <v>6691</v>
      </c>
      <c r="G1008" s="132">
        <v>0.29658687943262413</v>
      </c>
      <c r="H1008" s="201">
        <v>22010</v>
      </c>
      <c r="I1008" s="201">
        <v>6218</v>
      </c>
      <c r="J1008" s="132">
        <v>0.2825079509313948</v>
      </c>
      <c r="K1008" s="201">
        <v>21680</v>
      </c>
      <c r="L1008" s="201">
        <v>8786</v>
      </c>
      <c r="M1008" s="132">
        <v>0.40525830258302581</v>
      </c>
      <c r="N1008" s="201">
        <v>21546</v>
      </c>
      <c r="O1008" s="201">
        <v>7290</v>
      </c>
      <c r="P1008" s="132">
        <v>0.33834586466165412</v>
      </c>
      <c r="Q1008" s="201">
        <v>20000</v>
      </c>
      <c r="R1008" s="201">
        <v>7248</v>
      </c>
      <c r="S1008" s="132">
        <v>0.3624</v>
      </c>
      <c r="T1008" s="201">
        <v>19711</v>
      </c>
      <c r="U1008" s="201">
        <v>7833</v>
      </c>
      <c r="V1008" s="132">
        <v>0.39739231900969002</v>
      </c>
      <c r="W1008">
        <v>19840</v>
      </c>
      <c r="X1008">
        <v>7903</v>
      </c>
      <c r="Y1008">
        <v>0.39833669354838708</v>
      </c>
    </row>
    <row r="1009" spans="1:25" x14ac:dyDescent="0.25">
      <c r="A1009" s="38">
        <f>+COUNTIF($B$1:B1009,ESTADISTICAS!B$9)</f>
        <v>25</v>
      </c>
      <c r="B1009">
        <v>76</v>
      </c>
      <c r="C1009" s="130">
        <v>76020</v>
      </c>
      <c r="D1009" t="s">
        <v>2090</v>
      </c>
      <c r="E1009" s="201">
        <v>88</v>
      </c>
      <c r="F1009" s="201">
        <v>19</v>
      </c>
      <c r="G1009" s="132">
        <v>0.21590909090909091</v>
      </c>
      <c r="H1009" s="201">
        <v>81</v>
      </c>
      <c r="I1009" s="201">
        <v>19</v>
      </c>
      <c r="J1009" s="132">
        <v>0.23456790123456789</v>
      </c>
      <c r="K1009" s="201">
        <v>65</v>
      </c>
      <c r="L1009" s="201">
        <v>10</v>
      </c>
      <c r="M1009" s="132">
        <v>0.15384615384615385</v>
      </c>
      <c r="N1009" s="201">
        <v>103</v>
      </c>
      <c r="O1009" s="201">
        <v>21</v>
      </c>
      <c r="P1009" s="132">
        <v>0.20388349514563106</v>
      </c>
      <c r="Q1009" s="201">
        <v>97</v>
      </c>
      <c r="R1009" s="201">
        <v>19</v>
      </c>
      <c r="S1009" s="132">
        <v>0.19587628865979381</v>
      </c>
      <c r="T1009" s="201">
        <v>96</v>
      </c>
      <c r="U1009" s="201">
        <v>17</v>
      </c>
      <c r="V1009" s="132">
        <v>0.17708333333333334</v>
      </c>
      <c r="W1009">
        <v>102</v>
      </c>
      <c r="X1009">
        <v>24</v>
      </c>
      <c r="Y1009">
        <v>0.23529411764705882</v>
      </c>
    </row>
    <row r="1010" spans="1:25" x14ac:dyDescent="0.25">
      <c r="A1010" s="38">
        <f>+COUNTIF($B$1:B1010,ESTADISTICAS!B$9)</f>
        <v>25</v>
      </c>
      <c r="B1010">
        <v>76</v>
      </c>
      <c r="C1010" s="130">
        <v>76036</v>
      </c>
      <c r="D1010" t="s">
        <v>2091</v>
      </c>
      <c r="E1010" s="201">
        <v>197</v>
      </c>
      <c r="F1010" s="201">
        <v>54</v>
      </c>
      <c r="G1010" s="132">
        <v>0.27411167512690354</v>
      </c>
      <c r="H1010" s="201">
        <v>167</v>
      </c>
      <c r="I1010" s="201">
        <v>53</v>
      </c>
      <c r="J1010" s="132">
        <v>0.31736526946107785</v>
      </c>
      <c r="K1010" s="201">
        <v>214</v>
      </c>
      <c r="L1010" s="201">
        <v>81</v>
      </c>
      <c r="M1010" s="132">
        <v>0.37850467289719625</v>
      </c>
      <c r="N1010" s="201">
        <v>194</v>
      </c>
      <c r="O1010" s="201">
        <v>53</v>
      </c>
      <c r="P1010" s="132">
        <v>0.27319587628865977</v>
      </c>
      <c r="Q1010" s="201">
        <v>192</v>
      </c>
      <c r="R1010" s="201">
        <v>74</v>
      </c>
      <c r="S1010" s="132">
        <v>0.38541666666666669</v>
      </c>
      <c r="T1010" s="201">
        <v>172</v>
      </c>
      <c r="U1010" s="201">
        <v>64</v>
      </c>
      <c r="V1010" s="132">
        <v>0.37209302325581395</v>
      </c>
      <c r="W1010">
        <v>198</v>
      </c>
      <c r="X1010">
        <v>71</v>
      </c>
      <c r="Y1010">
        <v>0.35858585858585856</v>
      </c>
    </row>
    <row r="1011" spans="1:25" x14ac:dyDescent="0.25">
      <c r="A1011" s="38">
        <f>+COUNTIF($B$1:B1011,ESTADISTICAS!B$9)</f>
        <v>25</v>
      </c>
      <c r="B1011">
        <v>76</v>
      </c>
      <c r="C1011" s="130">
        <v>76041</v>
      </c>
      <c r="D1011" t="s">
        <v>2092</v>
      </c>
      <c r="E1011" s="201">
        <v>120</v>
      </c>
      <c r="F1011" s="201">
        <v>16</v>
      </c>
      <c r="G1011" s="132">
        <v>0.13333333333333333</v>
      </c>
      <c r="H1011" s="201">
        <v>90</v>
      </c>
      <c r="I1011" s="201">
        <v>19</v>
      </c>
      <c r="J1011" s="132">
        <v>0.21111111111111111</v>
      </c>
      <c r="K1011" s="201">
        <v>126</v>
      </c>
      <c r="L1011" s="201">
        <v>29</v>
      </c>
      <c r="M1011" s="132">
        <v>0.23015873015873015</v>
      </c>
      <c r="N1011" s="201">
        <v>128</v>
      </c>
      <c r="O1011" s="201">
        <v>17</v>
      </c>
      <c r="P1011" s="132">
        <v>0.1328125</v>
      </c>
      <c r="Q1011" s="201">
        <v>116</v>
      </c>
      <c r="R1011" s="201">
        <v>22</v>
      </c>
      <c r="S1011" s="132">
        <v>0.18965517241379309</v>
      </c>
      <c r="T1011" s="201">
        <v>128</v>
      </c>
      <c r="U1011" s="201">
        <v>49</v>
      </c>
      <c r="V1011" s="132">
        <v>0.3828125</v>
      </c>
      <c r="W1011">
        <v>127</v>
      </c>
      <c r="X1011">
        <v>23</v>
      </c>
      <c r="Y1011">
        <v>0.18110236220472442</v>
      </c>
    </row>
    <row r="1012" spans="1:25" x14ac:dyDescent="0.25">
      <c r="A1012" s="38">
        <f>+COUNTIF($B$1:B1012,ESTADISTICAS!B$9)</f>
        <v>25</v>
      </c>
      <c r="B1012">
        <v>76</v>
      </c>
      <c r="C1012" s="130">
        <v>76054</v>
      </c>
      <c r="D1012" t="s">
        <v>1243</v>
      </c>
      <c r="E1012" s="201">
        <v>43</v>
      </c>
      <c r="F1012" s="201">
        <v>0</v>
      </c>
      <c r="G1012" s="132">
        <v>0</v>
      </c>
      <c r="H1012" s="201">
        <v>31</v>
      </c>
      <c r="I1012" s="201">
        <v>5</v>
      </c>
      <c r="J1012" s="132">
        <v>0.16129032258064516</v>
      </c>
      <c r="K1012" s="201">
        <v>56</v>
      </c>
      <c r="L1012" s="201">
        <v>14</v>
      </c>
      <c r="M1012" s="132">
        <v>0.25</v>
      </c>
      <c r="N1012" s="201">
        <v>46</v>
      </c>
      <c r="O1012" s="201">
        <v>9</v>
      </c>
      <c r="P1012" s="132">
        <v>0.19565217391304349</v>
      </c>
      <c r="Q1012" s="201">
        <v>36</v>
      </c>
      <c r="R1012" s="201">
        <v>6</v>
      </c>
      <c r="S1012" s="132">
        <v>0.16666666666666666</v>
      </c>
      <c r="T1012" s="201">
        <v>52</v>
      </c>
      <c r="U1012" s="201">
        <v>10</v>
      </c>
      <c r="V1012" s="132">
        <v>0.19230769230769232</v>
      </c>
      <c r="W1012">
        <v>57</v>
      </c>
      <c r="X1012">
        <v>16</v>
      </c>
      <c r="Y1012">
        <v>0.2807017543859649</v>
      </c>
    </row>
    <row r="1013" spans="1:25" x14ac:dyDescent="0.25">
      <c r="A1013" s="38">
        <f>+COUNTIF($B$1:B1013,ESTADISTICAS!B$9)</f>
        <v>25</v>
      </c>
      <c r="B1013">
        <v>76</v>
      </c>
      <c r="C1013" s="130">
        <v>76100</v>
      </c>
      <c r="D1013" t="s">
        <v>2093</v>
      </c>
      <c r="E1013" s="201">
        <v>130</v>
      </c>
      <c r="F1013" s="201">
        <v>32</v>
      </c>
      <c r="G1013" s="132">
        <v>0.24615384615384617</v>
      </c>
      <c r="H1013" s="201">
        <v>128</v>
      </c>
      <c r="I1013" s="201">
        <v>33</v>
      </c>
      <c r="J1013" s="132">
        <v>0.2578125</v>
      </c>
      <c r="K1013" s="201">
        <v>121</v>
      </c>
      <c r="L1013" s="201">
        <v>32</v>
      </c>
      <c r="M1013" s="132">
        <v>0.26446280991735538</v>
      </c>
      <c r="N1013" s="201">
        <v>143</v>
      </c>
      <c r="O1013" s="201">
        <v>33</v>
      </c>
      <c r="P1013" s="132">
        <v>0.23076923076923078</v>
      </c>
      <c r="Q1013" s="201">
        <v>132</v>
      </c>
      <c r="R1013" s="201">
        <v>40</v>
      </c>
      <c r="S1013" s="132">
        <v>0.30303030303030304</v>
      </c>
      <c r="T1013" s="201">
        <v>147</v>
      </c>
      <c r="U1013" s="201">
        <v>40</v>
      </c>
      <c r="V1013" s="132">
        <v>0.27210884353741499</v>
      </c>
      <c r="W1013">
        <v>138</v>
      </c>
      <c r="X1013">
        <v>57</v>
      </c>
      <c r="Y1013">
        <v>0.41304347826086957</v>
      </c>
    </row>
    <row r="1014" spans="1:25" x14ac:dyDescent="0.25">
      <c r="A1014" s="38">
        <f>+COUNTIF($B$1:B1014,ESTADISTICAS!B$9)</f>
        <v>25</v>
      </c>
      <c r="B1014">
        <v>76</v>
      </c>
      <c r="C1014" s="130">
        <v>76109</v>
      </c>
      <c r="D1014" t="s">
        <v>2094</v>
      </c>
      <c r="E1014" s="201">
        <v>3037</v>
      </c>
      <c r="F1014" s="201">
        <v>429</v>
      </c>
      <c r="G1014" s="132">
        <v>0.14125782021731972</v>
      </c>
      <c r="H1014" s="201">
        <v>2984</v>
      </c>
      <c r="I1014" s="201">
        <v>630</v>
      </c>
      <c r="J1014" s="132">
        <v>0.2111260053619303</v>
      </c>
      <c r="K1014" s="201">
        <v>3289</v>
      </c>
      <c r="L1014" s="201">
        <v>981</v>
      </c>
      <c r="M1014" s="132">
        <v>0.29826695044086349</v>
      </c>
      <c r="N1014" s="201">
        <v>3294</v>
      </c>
      <c r="O1014" s="201">
        <v>952</v>
      </c>
      <c r="P1014" s="132">
        <v>0.28901032179720704</v>
      </c>
      <c r="Q1014" s="201">
        <v>2947</v>
      </c>
      <c r="R1014" s="201">
        <v>913</v>
      </c>
      <c r="S1014" s="132">
        <v>0.30980658296572788</v>
      </c>
      <c r="T1014" s="201">
        <v>3237</v>
      </c>
      <c r="U1014" s="201">
        <v>1077</v>
      </c>
      <c r="V1014" s="132">
        <v>0.33271547729379053</v>
      </c>
      <c r="W1014">
        <v>3286</v>
      </c>
      <c r="X1014">
        <v>1128</v>
      </c>
      <c r="Y1014">
        <v>0.34327449786975045</v>
      </c>
    </row>
    <row r="1015" spans="1:25" x14ac:dyDescent="0.25">
      <c r="A1015" s="38">
        <f>+COUNTIF($B$1:B1015,ESTADISTICAS!B$9)</f>
        <v>25</v>
      </c>
      <c r="B1015">
        <v>76</v>
      </c>
      <c r="C1015" s="130">
        <v>76111</v>
      </c>
      <c r="D1015" t="s">
        <v>2095</v>
      </c>
      <c r="E1015" s="201">
        <v>1553</v>
      </c>
      <c r="F1015" s="201">
        <v>630</v>
      </c>
      <c r="G1015" s="132">
        <v>0.40566645202833224</v>
      </c>
      <c r="H1015" s="201">
        <v>1165</v>
      </c>
      <c r="I1015" s="201">
        <v>486</v>
      </c>
      <c r="J1015" s="132">
        <v>0.41716738197424891</v>
      </c>
      <c r="K1015" s="201">
        <v>1162</v>
      </c>
      <c r="L1015" s="201">
        <v>634</v>
      </c>
      <c r="M1015" s="132">
        <v>0.54561101549053359</v>
      </c>
      <c r="N1015" s="201">
        <v>1238</v>
      </c>
      <c r="O1015" s="201">
        <v>555</v>
      </c>
      <c r="P1015" s="132">
        <v>0.4483037156704362</v>
      </c>
      <c r="Q1015" s="201">
        <v>1112</v>
      </c>
      <c r="R1015" s="201">
        <v>564</v>
      </c>
      <c r="S1015" s="132">
        <v>0.5071942446043165</v>
      </c>
      <c r="T1015" s="201">
        <v>1065</v>
      </c>
      <c r="U1015" s="201">
        <v>549</v>
      </c>
      <c r="V1015" s="132">
        <v>0.51549295774647885</v>
      </c>
      <c r="W1015">
        <v>1182</v>
      </c>
      <c r="X1015">
        <v>648</v>
      </c>
      <c r="Y1015">
        <v>0.54822335025380708</v>
      </c>
    </row>
    <row r="1016" spans="1:25" x14ac:dyDescent="0.25">
      <c r="A1016" s="38">
        <f>+COUNTIF($B$1:B1016,ESTADISTICAS!B$9)</f>
        <v>25</v>
      </c>
      <c r="B1016">
        <v>76</v>
      </c>
      <c r="C1016" s="130">
        <v>76113</v>
      </c>
      <c r="D1016" t="s">
        <v>2096</v>
      </c>
      <c r="E1016" s="201">
        <v>261</v>
      </c>
      <c r="F1016" s="201">
        <v>89</v>
      </c>
      <c r="G1016" s="132">
        <v>0.34099616858237547</v>
      </c>
      <c r="H1016" s="201">
        <v>251</v>
      </c>
      <c r="I1016" s="201">
        <v>90</v>
      </c>
      <c r="J1016" s="132">
        <v>0.35856573705179284</v>
      </c>
      <c r="K1016" s="201">
        <v>257</v>
      </c>
      <c r="L1016" s="201">
        <v>132</v>
      </c>
      <c r="M1016" s="132">
        <v>0.51361867704280151</v>
      </c>
      <c r="N1016" s="201">
        <v>223</v>
      </c>
      <c r="O1016" s="201">
        <v>85</v>
      </c>
      <c r="P1016" s="132">
        <v>0.3811659192825112</v>
      </c>
      <c r="Q1016" s="201">
        <v>240</v>
      </c>
      <c r="R1016" s="201">
        <v>114</v>
      </c>
      <c r="S1016" s="132">
        <v>0.47499999999999998</v>
      </c>
      <c r="T1016" s="201">
        <v>235</v>
      </c>
      <c r="U1016" s="201">
        <v>64</v>
      </c>
      <c r="V1016" s="132">
        <v>0.2723404255319149</v>
      </c>
      <c r="W1016">
        <v>226</v>
      </c>
      <c r="X1016">
        <v>81</v>
      </c>
      <c r="Y1016">
        <v>0.3584070796460177</v>
      </c>
    </row>
    <row r="1017" spans="1:25" x14ac:dyDescent="0.25">
      <c r="A1017" s="38">
        <f>+COUNTIF($B$1:B1017,ESTADISTICAS!B$9)</f>
        <v>25</v>
      </c>
      <c r="B1017">
        <v>76</v>
      </c>
      <c r="C1017" s="130">
        <v>76122</v>
      </c>
      <c r="D1017" t="s">
        <v>2097</v>
      </c>
      <c r="E1017" s="201">
        <v>267</v>
      </c>
      <c r="F1017" s="201">
        <v>81</v>
      </c>
      <c r="G1017" s="132">
        <v>0.30337078651685395</v>
      </c>
      <c r="H1017" s="201">
        <v>240</v>
      </c>
      <c r="I1017" s="201">
        <v>79</v>
      </c>
      <c r="J1017" s="132">
        <v>0.32916666666666666</v>
      </c>
      <c r="K1017" s="201">
        <v>226</v>
      </c>
      <c r="L1017" s="201">
        <v>80</v>
      </c>
      <c r="M1017" s="132">
        <v>0.35398230088495575</v>
      </c>
      <c r="N1017" s="201">
        <v>218</v>
      </c>
      <c r="O1017" s="201">
        <v>63</v>
      </c>
      <c r="P1017" s="132">
        <v>0.28899082568807338</v>
      </c>
      <c r="Q1017" s="201">
        <v>210</v>
      </c>
      <c r="R1017" s="201">
        <v>90</v>
      </c>
      <c r="S1017" s="132">
        <v>0.42857142857142855</v>
      </c>
      <c r="T1017" s="201">
        <v>170</v>
      </c>
      <c r="U1017" s="201">
        <v>71</v>
      </c>
      <c r="V1017" s="132">
        <v>0.41764705882352943</v>
      </c>
      <c r="W1017">
        <v>199</v>
      </c>
      <c r="X1017">
        <v>71</v>
      </c>
      <c r="Y1017">
        <v>0.35678391959798994</v>
      </c>
    </row>
    <row r="1018" spans="1:25" x14ac:dyDescent="0.25">
      <c r="A1018" s="38">
        <f>+COUNTIF($B$1:B1018,ESTADISTICAS!B$9)</f>
        <v>25</v>
      </c>
      <c r="B1018">
        <v>76</v>
      </c>
      <c r="C1018" s="130">
        <v>76126</v>
      </c>
      <c r="D1018" t="s">
        <v>2098</v>
      </c>
      <c r="E1018" s="201">
        <v>135</v>
      </c>
      <c r="F1018" s="201">
        <v>24</v>
      </c>
      <c r="G1018" s="132">
        <v>0.17777777777777778</v>
      </c>
      <c r="H1018" s="201">
        <v>169</v>
      </c>
      <c r="I1018" s="201">
        <v>41</v>
      </c>
      <c r="J1018" s="132">
        <v>0.24260355029585798</v>
      </c>
      <c r="K1018" s="201">
        <v>161</v>
      </c>
      <c r="L1018" s="201">
        <v>61</v>
      </c>
      <c r="M1018" s="132">
        <v>0.37888198757763975</v>
      </c>
      <c r="N1018" s="201">
        <v>205</v>
      </c>
      <c r="O1018" s="201">
        <v>44</v>
      </c>
      <c r="P1018" s="132">
        <v>0.21463414634146341</v>
      </c>
      <c r="Q1018" s="201">
        <v>163</v>
      </c>
      <c r="R1018" s="201">
        <v>36</v>
      </c>
      <c r="S1018" s="132">
        <v>0.22085889570552147</v>
      </c>
      <c r="T1018" s="201">
        <v>159</v>
      </c>
      <c r="U1018" s="201">
        <v>64</v>
      </c>
      <c r="V1018" s="132">
        <v>0.40251572327044027</v>
      </c>
      <c r="W1018">
        <v>173</v>
      </c>
      <c r="X1018">
        <v>41</v>
      </c>
      <c r="Y1018">
        <v>0.23699421965317918</v>
      </c>
    </row>
    <row r="1019" spans="1:25" x14ac:dyDescent="0.25">
      <c r="A1019" s="38">
        <f>+COUNTIF($B$1:B1019,ESTADISTICAS!B$9)</f>
        <v>25</v>
      </c>
      <c r="B1019">
        <v>76</v>
      </c>
      <c r="C1019" s="130">
        <v>76130</v>
      </c>
      <c r="D1019" t="s">
        <v>1354</v>
      </c>
      <c r="E1019" s="201">
        <v>803</v>
      </c>
      <c r="F1019" s="201">
        <v>215</v>
      </c>
      <c r="G1019" s="132">
        <v>0.26774595267745954</v>
      </c>
      <c r="H1019" s="201">
        <v>733</v>
      </c>
      <c r="I1019" s="201">
        <v>207</v>
      </c>
      <c r="J1019" s="132">
        <v>0.28240109140518416</v>
      </c>
      <c r="K1019" s="201">
        <v>779</v>
      </c>
      <c r="L1019" s="201">
        <v>271</v>
      </c>
      <c r="M1019" s="132">
        <v>0.34788189987163032</v>
      </c>
      <c r="N1019" s="201">
        <v>779</v>
      </c>
      <c r="O1019" s="201">
        <v>227</v>
      </c>
      <c r="P1019" s="132">
        <v>0.29139922978177152</v>
      </c>
      <c r="Q1019" s="201">
        <v>715</v>
      </c>
      <c r="R1019" s="201">
        <v>253</v>
      </c>
      <c r="S1019" s="132">
        <v>0.35384615384615387</v>
      </c>
      <c r="T1019" s="201">
        <v>724</v>
      </c>
      <c r="U1019" s="201">
        <v>321</v>
      </c>
      <c r="V1019" s="132">
        <v>0.44337016574585636</v>
      </c>
      <c r="W1019">
        <v>856</v>
      </c>
      <c r="X1019">
        <v>291</v>
      </c>
      <c r="Y1019">
        <v>0.33995327102803741</v>
      </c>
    </row>
    <row r="1020" spans="1:25" x14ac:dyDescent="0.25">
      <c r="A1020" s="38">
        <f>+COUNTIF($B$1:B1020,ESTADISTICAS!B$9)</f>
        <v>25</v>
      </c>
      <c r="B1020">
        <v>76</v>
      </c>
      <c r="C1020" s="130">
        <v>76147</v>
      </c>
      <c r="D1020" t="s">
        <v>2099</v>
      </c>
      <c r="E1020" s="201">
        <v>1291</v>
      </c>
      <c r="F1020" s="201">
        <v>368</v>
      </c>
      <c r="G1020" s="132">
        <v>0.28505034856700234</v>
      </c>
      <c r="H1020" s="201">
        <v>1164</v>
      </c>
      <c r="I1020" s="201">
        <v>410</v>
      </c>
      <c r="J1020" s="132">
        <v>0.35223367697594504</v>
      </c>
      <c r="K1020" s="201">
        <v>1258</v>
      </c>
      <c r="L1020" s="201">
        <v>616</v>
      </c>
      <c r="M1020" s="132">
        <v>0.48966613672496023</v>
      </c>
      <c r="N1020" s="201">
        <v>1317</v>
      </c>
      <c r="O1020" s="201">
        <v>510</v>
      </c>
      <c r="P1020" s="132">
        <v>0.38724373576309795</v>
      </c>
      <c r="Q1020" s="201">
        <v>1264</v>
      </c>
      <c r="R1020" s="201">
        <v>580</v>
      </c>
      <c r="S1020" s="132">
        <v>0.45886075949367089</v>
      </c>
      <c r="T1020" s="201">
        <v>1174</v>
      </c>
      <c r="U1020" s="201">
        <v>586</v>
      </c>
      <c r="V1020" s="132">
        <v>0.49914821124361158</v>
      </c>
      <c r="W1020">
        <v>1178</v>
      </c>
      <c r="X1020">
        <v>488</v>
      </c>
      <c r="Y1020">
        <v>0.4142614601018676</v>
      </c>
    </row>
    <row r="1021" spans="1:25" x14ac:dyDescent="0.25">
      <c r="A1021" s="38">
        <f>+COUNTIF($B$1:B1021,ESTADISTICAS!B$9)</f>
        <v>25</v>
      </c>
      <c r="B1021">
        <v>76</v>
      </c>
      <c r="C1021" s="130">
        <v>76233</v>
      </c>
      <c r="D1021" t="s">
        <v>2100</v>
      </c>
      <c r="E1021" s="201">
        <v>414</v>
      </c>
      <c r="F1021" s="201">
        <v>57</v>
      </c>
      <c r="G1021" s="132">
        <v>0.13768115942028986</v>
      </c>
      <c r="H1021" s="201">
        <v>357</v>
      </c>
      <c r="I1021" s="201">
        <v>75</v>
      </c>
      <c r="J1021" s="132">
        <v>0.21008403361344538</v>
      </c>
      <c r="K1021" s="201">
        <v>323</v>
      </c>
      <c r="L1021" s="201">
        <v>72</v>
      </c>
      <c r="M1021" s="132">
        <v>0.22291021671826625</v>
      </c>
      <c r="N1021" s="201">
        <v>397</v>
      </c>
      <c r="O1021" s="201">
        <v>84</v>
      </c>
      <c r="P1021" s="132">
        <v>0.21158690176322417</v>
      </c>
      <c r="Q1021" s="201">
        <v>386</v>
      </c>
      <c r="R1021" s="201">
        <v>103</v>
      </c>
      <c r="S1021" s="132">
        <v>0.26683937823834197</v>
      </c>
      <c r="T1021" s="201">
        <v>331</v>
      </c>
      <c r="U1021" s="201">
        <v>95</v>
      </c>
      <c r="V1021" s="132">
        <v>0.28700906344410876</v>
      </c>
      <c r="W1021">
        <v>297</v>
      </c>
      <c r="X1021">
        <v>89</v>
      </c>
      <c r="Y1021">
        <v>0.29966329966329969</v>
      </c>
    </row>
    <row r="1022" spans="1:25" x14ac:dyDescent="0.25">
      <c r="A1022" s="38">
        <f>+COUNTIF($B$1:B1022,ESTADISTICAS!B$9)</f>
        <v>25</v>
      </c>
      <c r="B1022">
        <v>76</v>
      </c>
      <c r="C1022" s="130">
        <v>76243</v>
      </c>
      <c r="D1022" t="s">
        <v>2101</v>
      </c>
      <c r="E1022" s="201">
        <v>76</v>
      </c>
      <c r="F1022" s="201">
        <v>9</v>
      </c>
      <c r="G1022" s="132">
        <v>0.11842105263157894</v>
      </c>
      <c r="H1022" s="201">
        <v>75</v>
      </c>
      <c r="I1022" s="201">
        <v>16</v>
      </c>
      <c r="J1022" s="132">
        <v>0.21333333333333335</v>
      </c>
      <c r="K1022" s="201">
        <v>87</v>
      </c>
      <c r="L1022" s="201">
        <v>20</v>
      </c>
      <c r="M1022" s="132">
        <v>0.22988505747126436</v>
      </c>
      <c r="N1022" s="201">
        <v>92</v>
      </c>
      <c r="O1022" s="201">
        <v>8</v>
      </c>
      <c r="P1022" s="132">
        <v>8.6956521739130432E-2</v>
      </c>
      <c r="Q1022" s="201">
        <v>82</v>
      </c>
      <c r="R1022" s="201">
        <v>22</v>
      </c>
      <c r="S1022" s="132">
        <v>0.26829268292682928</v>
      </c>
      <c r="T1022" s="201">
        <v>75</v>
      </c>
      <c r="U1022" s="201">
        <v>8</v>
      </c>
      <c r="V1022" s="132">
        <v>0.10666666666666667</v>
      </c>
      <c r="W1022">
        <v>91</v>
      </c>
      <c r="X1022">
        <v>16</v>
      </c>
      <c r="Y1022">
        <v>0.17582417582417584</v>
      </c>
    </row>
    <row r="1023" spans="1:25" x14ac:dyDescent="0.25">
      <c r="A1023" s="38">
        <f>+COUNTIF($B$1:B1023,ESTADISTICAS!B$9)</f>
        <v>25</v>
      </c>
      <c r="B1023">
        <v>76</v>
      </c>
      <c r="C1023" s="130">
        <v>76246</v>
      </c>
      <c r="D1023" t="s">
        <v>2102</v>
      </c>
      <c r="E1023" s="201">
        <v>67</v>
      </c>
      <c r="F1023" s="201">
        <v>5</v>
      </c>
      <c r="G1023" s="132">
        <v>7.4626865671641784E-2</v>
      </c>
      <c r="H1023" s="201">
        <v>64</v>
      </c>
      <c r="I1023" s="201">
        <v>10</v>
      </c>
      <c r="J1023" s="132">
        <v>0.15625</v>
      </c>
      <c r="K1023" s="201">
        <v>64</v>
      </c>
      <c r="L1023" s="201">
        <v>7</v>
      </c>
      <c r="M1023" s="132">
        <v>0.109375</v>
      </c>
      <c r="N1023" s="201">
        <v>65</v>
      </c>
      <c r="O1023" s="201">
        <v>11</v>
      </c>
      <c r="P1023" s="132">
        <v>0.16923076923076924</v>
      </c>
      <c r="Q1023" s="201">
        <v>65</v>
      </c>
      <c r="R1023" s="201">
        <v>7</v>
      </c>
      <c r="S1023" s="132">
        <v>0.1076923076923077</v>
      </c>
      <c r="T1023" s="201">
        <v>58</v>
      </c>
      <c r="U1023" s="201">
        <v>10</v>
      </c>
      <c r="V1023" s="132">
        <v>0.17241379310344829</v>
      </c>
      <c r="W1023">
        <v>67</v>
      </c>
      <c r="X1023">
        <v>10</v>
      </c>
      <c r="Y1023">
        <v>0.14925373134328357</v>
      </c>
    </row>
    <row r="1024" spans="1:25" x14ac:dyDescent="0.25">
      <c r="A1024" s="38">
        <f>+COUNTIF($B$1:B1024,ESTADISTICAS!B$9)</f>
        <v>25</v>
      </c>
      <c r="B1024">
        <v>76</v>
      </c>
      <c r="C1024" s="130">
        <v>76248</v>
      </c>
      <c r="D1024" t="s">
        <v>2103</v>
      </c>
      <c r="E1024" s="201">
        <v>652</v>
      </c>
      <c r="F1024" s="201">
        <v>171</v>
      </c>
      <c r="G1024" s="132">
        <v>0.26226993865030673</v>
      </c>
      <c r="H1024" s="201">
        <v>589</v>
      </c>
      <c r="I1024" s="201">
        <v>164</v>
      </c>
      <c r="J1024" s="132">
        <v>0.27843803056027167</v>
      </c>
      <c r="K1024" s="201">
        <v>641</v>
      </c>
      <c r="L1024" s="201">
        <v>245</v>
      </c>
      <c r="M1024" s="132">
        <v>0.38221528861154447</v>
      </c>
      <c r="N1024" s="201">
        <v>587</v>
      </c>
      <c r="O1024" s="201">
        <v>168</v>
      </c>
      <c r="P1024" s="132">
        <v>0.28620102214650767</v>
      </c>
      <c r="Q1024" s="201">
        <v>577</v>
      </c>
      <c r="R1024" s="201">
        <v>210</v>
      </c>
      <c r="S1024" s="132">
        <v>0.36395147313691506</v>
      </c>
      <c r="T1024" s="201">
        <v>520</v>
      </c>
      <c r="U1024" s="201">
        <v>168</v>
      </c>
      <c r="V1024" s="132">
        <v>0.32307692307692309</v>
      </c>
      <c r="W1024">
        <v>608</v>
      </c>
      <c r="X1024">
        <v>203</v>
      </c>
      <c r="Y1024">
        <v>0.33388157894736842</v>
      </c>
    </row>
    <row r="1025" spans="1:25" x14ac:dyDescent="0.25">
      <c r="A1025" s="38">
        <f>+COUNTIF($B$1:B1025,ESTADISTICAS!B$9)</f>
        <v>25</v>
      </c>
      <c r="B1025">
        <v>76</v>
      </c>
      <c r="C1025" s="130">
        <v>76250</v>
      </c>
      <c r="D1025" t="s">
        <v>2104</v>
      </c>
      <c r="E1025" s="201">
        <v>35</v>
      </c>
      <c r="F1025" s="201">
        <v>5</v>
      </c>
      <c r="G1025" s="132">
        <v>0.14285714285714285</v>
      </c>
      <c r="H1025" s="201">
        <v>41</v>
      </c>
      <c r="I1025" s="201">
        <v>8</v>
      </c>
      <c r="J1025" s="132">
        <v>0.1951219512195122</v>
      </c>
      <c r="K1025" s="201">
        <v>53</v>
      </c>
      <c r="L1025" s="201">
        <v>22</v>
      </c>
      <c r="M1025" s="132">
        <v>0.41509433962264153</v>
      </c>
      <c r="N1025" s="201">
        <v>69</v>
      </c>
      <c r="O1025" s="201">
        <v>26</v>
      </c>
      <c r="P1025" s="132">
        <v>0.37681159420289856</v>
      </c>
      <c r="Q1025" s="201">
        <v>61</v>
      </c>
      <c r="R1025" s="201">
        <v>19</v>
      </c>
      <c r="S1025" s="132">
        <v>0.31147540983606559</v>
      </c>
      <c r="T1025" s="201">
        <v>65</v>
      </c>
      <c r="U1025" s="201">
        <v>15</v>
      </c>
      <c r="V1025" s="132">
        <v>0.23076923076923078</v>
      </c>
      <c r="W1025">
        <v>68</v>
      </c>
      <c r="X1025">
        <v>32</v>
      </c>
      <c r="Y1025">
        <v>0.47058823529411764</v>
      </c>
    </row>
    <row r="1026" spans="1:25" x14ac:dyDescent="0.25">
      <c r="A1026" s="38">
        <f>+COUNTIF($B$1:B1026,ESTADISTICAS!B$9)</f>
        <v>25</v>
      </c>
      <c r="B1026">
        <v>76</v>
      </c>
      <c r="C1026" s="130">
        <v>76275</v>
      </c>
      <c r="D1026" t="s">
        <v>2105</v>
      </c>
      <c r="E1026" s="201">
        <v>590</v>
      </c>
      <c r="F1026" s="201">
        <v>138</v>
      </c>
      <c r="G1026" s="132">
        <v>0.23389830508474577</v>
      </c>
      <c r="H1026" s="201">
        <v>620</v>
      </c>
      <c r="I1026" s="201">
        <v>163</v>
      </c>
      <c r="J1026" s="132">
        <v>0.26290322580645159</v>
      </c>
      <c r="K1026" s="201">
        <v>644</v>
      </c>
      <c r="L1026" s="201">
        <v>227</v>
      </c>
      <c r="M1026" s="132">
        <v>0.35248447204968947</v>
      </c>
      <c r="N1026" s="201">
        <v>618</v>
      </c>
      <c r="O1026" s="201">
        <v>179</v>
      </c>
      <c r="P1026" s="132">
        <v>0.28964401294498382</v>
      </c>
      <c r="Q1026" s="201">
        <v>597</v>
      </c>
      <c r="R1026" s="201">
        <v>217</v>
      </c>
      <c r="S1026" s="132">
        <v>0.36348408710217756</v>
      </c>
      <c r="T1026" s="201">
        <v>563</v>
      </c>
      <c r="U1026" s="201">
        <v>194</v>
      </c>
      <c r="V1026" s="132">
        <v>0.34458259325044405</v>
      </c>
      <c r="W1026">
        <v>581</v>
      </c>
      <c r="X1026">
        <v>213</v>
      </c>
      <c r="Y1026">
        <v>0.36660929432013767</v>
      </c>
    </row>
    <row r="1027" spans="1:25" x14ac:dyDescent="0.25">
      <c r="A1027" s="38">
        <f>+COUNTIF($B$1:B1027,ESTADISTICAS!B$9)</f>
        <v>25</v>
      </c>
      <c r="B1027">
        <v>76</v>
      </c>
      <c r="C1027" s="130">
        <v>76306</v>
      </c>
      <c r="D1027" t="s">
        <v>2106</v>
      </c>
      <c r="E1027" s="201">
        <v>214</v>
      </c>
      <c r="F1027" s="201">
        <v>51</v>
      </c>
      <c r="G1027" s="132">
        <v>0.23831775700934579</v>
      </c>
      <c r="H1027" s="201">
        <v>249</v>
      </c>
      <c r="I1027" s="201">
        <v>57</v>
      </c>
      <c r="J1027" s="132">
        <v>0.2289156626506024</v>
      </c>
      <c r="K1027" s="201">
        <v>245</v>
      </c>
      <c r="L1027" s="201">
        <v>99</v>
      </c>
      <c r="M1027" s="132">
        <v>0.40408163265306124</v>
      </c>
      <c r="N1027" s="201">
        <v>213</v>
      </c>
      <c r="O1027" s="201">
        <v>78</v>
      </c>
      <c r="P1027" s="132">
        <v>0.36619718309859156</v>
      </c>
      <c r="Q1027" s="201">
        <v>225</v>
      </c>
      <c r="R1027" s="201">
        <v>97</v>
      </c>
      <c r="S1027" s="132">
        <v>0.43111111111111111</v>
      </c>
      <c r="T1027" s="201">
        <v>217</v>
      </c>
      <c r="U1027" s="201">
        <v>90</v>
      </c>
      <c r="V1027" s="132">
        <v>0.41474654377880182</v>
      </c>
      <c r="W1027">
        <v>205</v>
      </c>
      <c r="X1027">
        <v>100</v>
      </c>
      <c r="Y1027">
        <v>0.48780487804878048</v>
      </c>
    </row>
    <row r="1028" spans="1:25" x14ac:dyDescent="0.25">
      <c r="A1028" s="38">
        <f>+COUNTIF($B$1:B1028,ESTADISTICAS!B$9)</f>
        <v>25</v>
      </c>
      <c r="B1028">
        <v>76</v>
      </c>
      <c r="C1028" s="130">
        <v>76318</v>
      </c>
      <c r="D1028" t="s">
        <v>2107</v>
      </c>
      <c r="E1028" s="201">
        <v>344</v>
      </c>
      <c r="F1028" s="201">
        <v>55</v>
      </c>
      <c r="G1028" s="132">
        <v>0.15988372093023256</v>
      </c>
      <c r="H1028" s="201">
        <v>271</v>
      </c>
      <c r="I1028" s="201">
        <v>53</v>
      </c>
      <c r="J1028" s="132">
        <v>0.19557195571955718</v>
      </c>
      <c r="K1028" s="201">
        <v>339</v>
      </c>
      <c r="L1028" s="201">
        <v>126</v>
      </c>
      <c r="M1028" s="132">
        <v>0.37168141592920356</v>
      </c>
      <c r="N1028" s="201">
        <v>275</v>
      </c>
      <c r="O1028" s="201">
        <v>83</v>
      </c>
      <c r="P1028" s="132">
        <v>0.30181818181818182</v>
      </c>
      <c r="Q1028" s="201">
        <v>267</v>
      </c>
      <c r="R1028" s="201">
        <v>107</v>
      </c>
      <c r="S1028" s="132">
        <v>0.40074906367041196</v>
      </c>
      <c r="T1028" s="201">
        <v>324</v>
      </c>
      <c r="U1028" s="201">
        <v>98</v>
      </c>
      <c r="V1028" s="132">
        <v>0.30246913580246915</v>
      </c>
      <c r="W1028">
        <v>280</v>
      </c>
      <c r="X1028">
        <v>96</v>
      </c>
      <c r="Y1028">
        <v>0.34285714285714286</v>
      </c>
    </row>
    <row r="1029" spans="1:25" x14ac:dyDescent="0.25">
      <c r="A1029" s="38">
        <f>+COUNTIF($B$1:B1029,ESTADISTICAS!B$9)</f>
        <v>25</v>
      </c>
      <c r="B1029">
        <v>76</v>
      </c>
      <c r="C1029" s="130">
        <v>76364</v>
      </c>
      <c r="D1029" t="s">
        <v>2108</v>
      </c>
      <c r="E1029" s="201">
        <v>1163</v>
      </c>
      <c r="F1029" s="201">
        <v>244</v>
      </c>
      <c r="G1029" s="132">
        <v>0.20980223559759242</v>
      </c>
      <c r="H1029" s="201">
        <v>1101</v>
      </c>
      <c r="I1029" s="201">
        <v>307</v>
      </c>
      <c r="J1029" s="132">
        <v>0.27883742052679383</v>
      </c>
      <c r="K1029" s="201">
        <v>1147</v>
      </c>
      <c r="L1029" s="201">
        <v>380</v>
      </c>
      <c r="M1029" s="132">
        <v>0.33129904097646035</v>
      </c>
      <c r="N1029" s="201">
        <v>1205</v>
      </c>
      <c r="O1029" s="201">
        <v>311</v>
      </c>
      <c r="P1029" s="132">
        <v>0.25809128630705397</v>
      </c>
      <c r="Q1029" s="201">
        <v>1129</v>
      </c>
      <c r="R1029" s="201">
        <v>343</v>
      </c>
      <c r="S1029" s="132">
        <v>0.30380868024800711</v>
      </c>
      <c r="T1029" s="201">
        <v>1191</v>
      </c>
      <c r="U1029" s="201">
        <v>337</v>
      </c>
      <c r="V1029" s="132">
        <v>0.28295549958018473</v>
      </c>
      <c r="W1029">
        <v>1219</v>
      </c>
      <c r="X1029">
        <v>395</v>
      </c>
      <c r="Y1029">
        <v>0.32403609515996717</v>
      </c>
    </row>
    <row r="1030" spans="1:25" x14ac:dyDescent="0.25">
      <c r="A1030" s="38">
        <f>+COUNTIF($B$1:B1030,ESTADISTICAS!B$9)</f>
        <v>25</v>
      </c>
      <c r="B1030">
        <v>76</v>
      </c>
      <c r="C1030" s="130">
        <v>76377</v>
      </c>
      <c r="D1030" t="s">
        <v>2109</v>
      </c>
      <c r="E1030" s="201">
        <v>129</v>
      </c>
      <c r="F1030" s="201">
        <v>9</v>
      </c>
      <c r="G1030" s="132">
        <v>6.9767441860465115E-2</v>
      </c>
      <c r="H1030" s="201">
        <v>139</v>
      </c>
      <c r="I1030" s="201">
        <v>17</v>
      </c>
      <c r="J1030" s="132">
        <v>0.1223021582733813</v>
      </c>
      <c r="K1030" s="201">
        <v>132</v>
      </c>
      <c r="L1030" s="201">
        <v>44</v>
      </c>
      <c r="M1030" s="132">
        <v>0.33333333333333331</v>
      </c>
      <c r="N1030" s="201">
        <v>123</v>
      </c>
      <c r="O1030" s="201">
        <v>14</v>
      </c>
      <c r="P1030" s="132">
        <v>0.11382113821138211</v>
      </c>
      <c r="Q1030" s="201">
        <v>126</v>
      </c>
      <c r="R1030" s="201">
        <v>34</v>
      </c>
      <c r="S1030" s="132">
        <v>0.26984126984126983</v>
      </c>
      <c r="T1030" s="201">
        <v>134</v>
      </c>
      <c r="U1030" s="201">
        <v>32</v>
      </c>
      <c r="V1030" s="132">
        <v>0.23880597014925373</v>
      </c>
      <c r="W1030">
        <v>131</v>
      </c>
      <c r="X1030">
        <v>35</v>
      </c>
      <c r="Y1030">
        <v>0.26717557251908397</v>
      </c>
    </row>
    <row r="1031" spans="1:25" x14ac:dyDescent="0.25">
      <c r="A1031" s="38">
        <f>+COUNTIF($B$1:B1031,ESTADISTICAS!B$9)</f>
        <v>25</v>
      </c>
      <c r="B1031">
        <v>76</v>
      </c>
      <c r="C1031" s="130">
        <v>76400</v>
      </c>
      <c r="D1031" t="s">
        <v>1293</v>
      </c>
      <c r="E1031" s="201">
        <v>380</v>
      </c>
      <c r="F1031" s="201">
        <v>68</v>
      </c>
      <c r="G1031" s="132">
        <v>0.17894736842105263</v>
      </c>
      <c r="H1031" s="201">
        <v>321</v>
      </c>
      <c r="I1031" s="201">
        <v>82</v>
      </c>
      <c r="J1031" s="132">
        <v>0.2554517133956386</v>
      </c>
      <c r="K1031" s="201">
        <v>296</v>
      </c>
      <c r="L1031" s="201">
        <v>109</v>
      </c>
      <c r="M1031" s="132">
        <v>0.36824324324324326</v>
      </c>
      <c r="N1031" s="201">
        <v>342</v>
      </c>
      <c r="O1031" s="201">
        <v>96</v>
      </c>
      <c r="P1031" s="132">
        <v>0.2807017543859649</v>
      </c>
      <c r="Q1031" s="201">
        <v>357</v>
      </c>
      <c r="R1031" s="201">
        <v>97</v>
      </c>
      <c r="S1031" s="132">
        <v>0.27170868347338933</v>
      </c>
      <c r="T1031" s="201">
        <v>340</v>
      </c>
      <c r="U1031" s="201">
        <v>103</v>
      </c>
      <c r="V1031" s="132">
        <v>0.30294117647058821</v>
      </c>
      <c r="W1031">
        <v>327</v>
      </c>
      <c r="X1031">
        <v>121</v>
      </c>
      <c r="Y1031">
        <v>0.37003058103975534</v>
      </c>
    </row>
    <row r="1032" spans="1:25" x14ac:dyDescent="0.25">
      <c r="A1032" s="38">
        <f>+COUNTIF($B$1:B1032,ESTADISTICAS!B$9)</f>
        <v>25</v>
      </c>
      <c r="B1032">
        <v>76</v>
      </c>
      <c r="C1032" s="130">
        <v>76403</v>
      </c>
      <c r="D1032" t="s">
        <v>1450</v>
      </c>
      <c r="E1032" s="201">
        <v>192</v>
      </c>
      <c r="F1032" s="201">
        <v>28</v>
      </c>
      <c r="G1032" s="132">
        <v>0.14583333333333334</v>
      </c>
      <c r="H1032" s="201">
        <v>137</v>
      </c>
      <c r="I1032" s="201">
        <v>32</v>
      </c>
      <c r="J1032" s="132">
        <v>0.23357664233576642</v>
      </c>
      <c r="K1032" s="201">
        <v>144</v>
      </c>
      <c r="L1032" s="201">
        <v>47</v>
      </c>
      <c r="M1032" s="132">
        <v>0.3263888888888889</v>
      </c>
      <c r="N1032" s="201">
        <v>152</v>
      </c>
      <c r="O1032" s="201">
        <v>42</v>
      </c>
      <c r="P1032" s="132">
        <v>0.27631578947368424</v>
      </c>
      <c r="Q1032" s="201">
        <v>132</v>
      </c>
      <c r="R1032" s="201">
        <v>45</v>
      </c>
      <c r="S1032" s="132">
        <v>0.34090909090909088</v>
      </c>
      <c r="T1032" s="201">
        <v>111</v>
      </c>
      <c r="U1032" s="201">
        <v>27</v>
      </c>
      <c r="V1032" s="132">
        <v>0.24324324324324326</v>
      </c>
      <c r="W1032">
        <v>139</v>
      </c>
      <c r="X1032">
        <v>43</v>
      </c>
      <c r="Y1032">
        <v>0.30935251798561153</v>
      </c>
    </row>
    <row r="1033" spans="1:25" x14ac:dyDescent="0.25">
      <c r="A1033" s="38">
        <f>+COUNTIF($B$1:B1033,ESTADISTICAS!B$9)</f>
        <v>25</v>
      </c>
      <c r="B1033">
        <v>76</v>
      </c>
      <c r="C1033" s="130">
        <v>76497</v>
      </c>
      <c r="D1033" t="s">
        <v>2110</v>
      </c>
      <c r="E1033" s="201">
        <v>124</v>
      </c>
      <c r="F1033" s="201">
        <v>13</v>
      </c>
      <c r="G1033" s="132">
        <v>0.10483870967741936</v>
      </c>
      <c r="H1033" s="201">
        <v>97</v>
      </c>
      <c r="I1033" s="201">
        <v>17</v>
      </c>
      <c r="J1033" s="132">
        <v>0.17525773195876287</v>
      </c>
      <c r="K1033" s="201">
        <v>105</v>
      </c>
      <c r="L1033" s="201">
        <v>25</v>
      </c>
      <c r="M1033" s="132">
        <v>0.23809523809523808</v>
      </c>
      <c r="N1033" s="201">
        <v>104</v>
      </c>
      <c r="O1033" s="201">
        <v>22</v>
      </c>
      <c r="P1033" s="132">
        <v>0.21153846153846154</v>
      </c>
      <c r="Q1033" s="201">
        <v>96</v>
      </c>
      <c r="R1033" s="201">
        <v>18</v>
      </c>
      <c r="S1033" s="132">
        <v>0.1875</v>
      </c>
      <c r="T1033" s="201">
        <v>101</v>
      </c>
      <c r="U1033" s="201">
        <v>27</v>
      </c>
      <c r="V1033" s="132">
        <v>0.26732673267326734</v>
      </c>
      <c r="W1033">
        <v>66</v>
      </c>
      <c r="X1033">
        <v>6</v>
      </c>
      <c r="Y1033">
        <v>9.0909090909090912E-2</v>
      </c>
    </row>
    <row r="1034" spans="1:25" x14ac:dyDescent="0.25">
      <c r="A1034" s="38">
        <f>+COUNTIF($B$1:B1034,ESTADISTICAS!B$9)</f>
        <v>25</v>
      </c>
      <c r="B1034">
        <v>76</v>
      </c>
      <c r="C1034" s="130">
        <v>76520</v>
      </c>
      <c r="D1034" t="s">
        <v>2111</v>
      </c>
      <c r="E1034" s="201">
        <v>2872</v>
      </c>
      <c r="F1034" s="201">
        <v>970</v>
      </c>
      <c r="G1034" s="132">
        <v>0.33774373259052926</v>
      </c>
      <c r="H1034" s="201">
        <v>2782</v>
      </c>
      <c r="I1034" s="201">
        <v>955</v>
      </c>
      <c r="J1034" s="132">
        <v>0.34327821710999279</v>
      </c>
      <c r="K1034" s="201">
        <v>3000</v>
      </c>
      <c r="L1034" s="201">
        <v>1290</v>
      </c>
      <c r="M1034" s="132">
        <v>0.43</v>
      </c>
      <c r="N1034" s="201">
        <v>2728</v>
      </c>
      <c r="O1034" s="201">
        <v>1150</v>
      </c>
      <c r="P1034" s="132">
        <v>0.4215542521994135</v>
      </c>
      <c r="Q1034" s="201">
        <v>2808</v>
      </c>
      <c r="R1034" s="201">
        <v>1258</v>
      </c>
      <c r="S1034" s="132">
        <v>0.44800569800569801</v>
      </c>
      <c r="T1034" s="201">
        <v>2628</v>
      </c>
      <c r="U1034" s="201">
        <v>1211</v>
      </c>
      <c r="V1034" s="132">
        <v>0.46080669710806699</v>
      </c>
      <c r="W1034">
        <v>2668</v>
      </c>
      <c r="X1034">
        <v>1261</v>
      </c>
      <c r="Y1034">
        <v>0.47263868065967019</v>
      </c>
    </row>
    <row r="1035" spans="1:25" x14ac:dyDescent="0.25">
      <c r="A1035" s="38">
        <f>+COUNTIF($B$1:B1035,ESTADISTICAS!B$9)</f>
        <v>25</v>
      </c>
      <c r="B1035">
        <v>76</v>
      </c>
      <c r="C1035" s="130">
        <v>76563</v>
      </c>
      <c r="D1035" t="s">
        <v>2112</v>
      </c>
      <c r="E1035" s="201">
        <v>440</v>
      </c>
      <c r="F1035" s="201">
        <v>77</v>
      </c>
      <c r="G1035" s="132">
        <v>0.17499999999999999</v>
      </c>
      <c r="H1035" s="201">
        <v>503</v>
      </c>
      <c r="I1035" s="201">
        <v>99</v>
      </c>
      <c r="J1035" s="132">
        <v>0.19681908548707752</v>
      </c>
      <c r="K1035" s="201">
        <v>537</v>
      </c>
      <c r="L1035" s="201">
        <v>145</v>
      </c>
      <c r="M1035" s="132">
        <v>0.27001862197392923</v>
      </c>
      <c r="N1035" s="201">
        <v>445</v>
      </c>
      <c r="O1035" s="201">
        <v>112</v>
      </c>
      <c r="P1035" s="132">
        <v>0.25168539325842698</v>
      </c>
      <c r="Q1035" s="201">
        <v>415</v>
      </c>
      <c r="R1035" s="201">
        <v>127</v>
      </c>
      <c r="S1035" s="132">
        <v>0.30602409638554218</v>
      </c>
      <c r="T1035" s="201">
        <v>434</v>
      </c>
      <c r="U1035" s="201">
        <v>138</v>
      </c>
      <c r="V1035" s="132">
        <v>0.31797235023041476</v>
      </c>
      <c r="W1035">
        <v>491</v>
      </c>
      <c r="X1035">
        <v>142</v>
      </c>
      <c r="Y1035">
        <v>0.28920570264765783</v>
      </c>
    </row>
    <row r="1036" spans="1:25" x14ac:dyDescent="0.25">
      <c r="A1036" s="38">
        <f>+COUNTIF($B$1:B1036,ESTADISTICAS!B$9)</f>
        <v>25</v>
      </c>
      <c r="B1036">
        <v>76</v>
      </c>
      <c r="C1036" s="130">
        <v>76606</v>
      </c>
      <c r="D1036" t="s">
        <v>1844</v>
      </c>
      <c r="E1036" s="201">
        <v>186</v>
      </c>
      <c r="F1036" s="201">
        <v>36</v>
      </c>
      <c r="G1036" s="132">
        <v>0.19354838709677419</v>
      </c>
      <c r="H1036" s="201">
        <v>209</v>
      </c>
      <c r="I1036" s="201">
        <v>40</v>
      </c>
      <c r="J1036" s="132">
        <v>0.19138755980861244</v>
      </c>
      <c r="K1036" s="201">
        <v>179</v>
      </c>
      <c r="L1036" s="201">
        <v>32</v>
      </c>
      <c r="M1036" s="132">
        <v>0.1787709497206704</v>
      </c>
      <c r="N1036" s="201">
        <v>185</v>
      </c>
      <c r="O1036" s="201">
        <v>44</v>
      </c>
      <c r="P1036" s="132">
        <v>0.23783783783783785</v>
      </c>
      <c r="Q1036" s="201">
        <v>168</v>
      </c>
      <c r="R1036" s="201">
        <v>43</v>
      </c>
      <c r="S1036" s="132">
        <v>0.25595238095238093</v>
      </c>
      <c r="T1036" s="201">
        <v>191</v>
      </c>
      <c r="U1036" s="201">
        <v>43</v>
      </c>
      <c r="V1036" s="132">
        <v>0.22513089005235601</v>
      </c>
      <c r="W1036">
        <v>175</v>
      </c>
      <c r="X1036">
        <v>29</v>
      </c>
      <c r="Y1036">
        <v>0.1657142857142857</v>
      </c>
    </row>
    <row r="1037" spans="1:25" x14ac:dyDescent="0.25">
      <c r="A1037" s="38">
        <f>+COUNTIF($B$1:B1037,ESTADISTICAS!B$9)</f>
        <v>25</v>
      </c>
      <c r="B1037">
        <v>76</v>
      </c>
      <c r="C1037" s="130">
        <v>76616</v>
      </c>
      <c r="D1037" t="s">
        <v>2113</v>
      </c>
      <c r="E1037" s="201">
        <v>122</v>
      </c>
      <c r="F1037" s="201">
        <v>23</v>
      </c>
      <c r="G1037" s="132">
        <v>0.18852459016393441</v>
      </c>
      <c r="H1037" s="201">
        <v>130</v>
      </c>
      <c r="I1037" s="201">
        <v>39</v>
      </c>
      <c r="J1037" s="132">
        <v>0.3</v>
      </c>
      <c r="K1037" s="201">
        <v>112</v>
      </c>
      <c r="L1037" s="201">
        <v>41</v>
      </c>
      <c r="M1037" s="132">
        <v>0.36607142857142855</v>
      </c>
      <c r="N1037" s="201">
        <v>129</v>
      </c>
      <c r="O1037" s="201">
        <v>41</v>
      </c>
      <c r="P1037" s="132">
        <v>0.31782945736434109</v>
      </c>
      <c r="Q1037" s="201">
        <v>138</v>
      </c>
      <c r="R1037" s="201">
        <v>50</v>
      </c>
      <c r="S1037" s="132">
        <v>0.36231884057971014</v>
      </c>
      <c r="T1037" s="201">
        <v>120</v>
      </c>
      <c r="U1037" s="201">
        <v>30</v>
      </c>
      <c r="V1037" s="132">
        <v>0.25</v>
      </c>
      <c r="W1037">
        <v>151</v>
      </c>
      <c r="X1037">
        <v>36</v>
      </c>
      <c r="Y1037">
        <v>0.23841059602649006</v>
      </c>
    </row>
    <row r="1038" spans="1:25" x14ac:dyDescent="0.25">
      <c r="A1038" s="38">
        <f>+COUNTIF($B$1:B1038,ESTADISTICAS!B$9)</f>
        <v>25</v>
      </c>
      <c r="B1038">
        <v>76</v>
      </c>
      <c r="C1038" s="130">
        <v>76622</v>
      </c>
      <c r="D1038" t="s">
        <v>2114</v>
      </c>
      <c r="E1038" s="201">
        <v>443</v>
      </c>
      <c r="F1038" s="201">
        <v>161</v>
      </c>
      <c r="G1038" s="132">
        <v>0.36343115124153497</v>
      </c>
      <c r="H1038" s="201">
        <v>415</v>
      </c>
      <c r="I1038" s="201">
        <v>166</v>
      </c>
      <c r="J1038" s="132">
        <v>0.4</v>
      </c>
      <c r="K1038" s="201">
        <v>442</v>
      </c>
      <c r="L1038" s="201">
        <v>211</v>
      </c>
      <c r="M1038" s="132">
        <v>0.47737556561085975</v>
      </c>
      <c r="N1038" s="201">
        <v>437</v>
      </c>
      <c r="O1038" s="201">
        <v>188</v>
      </c>
      <c r="P1038" s="132">
        <v>0.43020594965675057</v>
      </c>
      <c r="Q1038" s="201">
        <v>344</v>
      </c>
      <c r="R1038" s="201">
        <v>170</v>
      </c>
      <c r="S1038" s="132">
        <v>0.4941860465116279</v>
      </c>
      <c r="T1038" s="201">
        <v>391</v>
      </c>
      <c r="U1038" s="201">
        <v>205</v>
      </c>
      <c r="V1038" s="132">
        <v>0.52429667519181589</v>
      </c>
      <c r="W1038">
        <v>352</v>
      </c>
      <c r="X1038">
        <v>192</v>
      </c>
      <c r="Y1038">
        <v>0.54545454545454541</v>
      </c>
    </row>
    <row r="1039" spans="1:25" x14ac:dyDescent="0.25">
      <c r="A1039" s="38">
        <f>+COUNTIF($B$1:B1039,ESTADISTICAS!B$9)</f>
        <v>25</v>
      </c>
      <c r="B1039">
        <v>76</v>
      </c>
      <c r="C1039" s="130">
        <v>76670</v>
      </c>
      <c r="D1039" t="s">
        <v>1323</v>
      </c>
      <c r="E1039" s="201">
        <v>127</v>
      </c>
      <c r="F1039" s="201">
        <v>28</v>
      </c>
      <c r="G1039" s="132">
        <v>0.22047244094488189</v>
      </c>
      <c r="H1039" s="201">
        <v>107</v>
      </c>
      <c r="I1039" s="201">
        <v>18</v>
      </c>
      <c r="J1039" s="132">
        <v>0.16822429906542055</v>
      </c>
      <c r="K1039" s="201">
        <v>109</v>
      </c>
      <c r="L1039" s="201">
        <v>46</v>
      </c>
      <c r="M1039" s="132">
        <v>0.42201834862385323</v>
      </c>
      <c r="N1039" s="201">
        <v>121</v>
      </c>
      <c r="O1039" s="201">
        <v>48</v>
      </c>
      <c r="P1039" s="132">
        <v>0.39669421487603307</v>
      </c>
      <c r="Q1039" s="201">
        <v>135</v>
      </c>
      <c r="R1039" s="201">
        <v>65</v>
      </c>
      <c r="S1039" s="132">
        <v>0.48148148148148145</v>
      </c>
      <c r="T1039" s="201">
        <v>152</v>
      </c>
      <c r="U1039" s="201">
        <v>61</v>
      </c>
      <c r="V1039" s="132">
        <v>0.40131578947368424</v>
      </c>
      <c r="W1039">
        <v>136</v>
      </c>
      <c r="X1039">
        <v>41</v>
      </c>
      <c r="Y1039">
        <v>0.3014705882352941</v>
      </c>
    </row>
    <row r="1040" spans="1:25" x14ac:dyDescent="0.25">
      <c r="A1040" s="38">
        <f>+COUNTIF($B$1:B1040,ESTADISTICAS!B$9)</f>
        <v>25</v>
      </c>
      <c r="B1040">
        <v>76</v>
      </c>
      <c r="C1040" s="130">
        <v>76736</v>
      </c>
      <c r="D1040" t="s">
        <v>2115</v>
      </c>
      <c r="E1040" s="201">
        <v>354</v>
      </c>
      <c r="F1040" s="201">
        <v>54</v>
      </c>
      <c r="G1040" s="132">
        <v>0.15254237288135594</v>
      </c>
      <c r="H1040" s="201">
        <v>355</v>
      </c>
      <c r="I1040" s="201">
        <v>80</v>
      </c>
      <c r="J1040" s="132">
        <v>0.22535211267605634</v>
      </c>
      <c r="K1040" s="201">
        <v>366</v>
      </c>
      <c r="L1040" s="201">
        <v>116</v>
      </c>
      <c r="M1040" s="132">
        <v>0.31693989071038253</v>
      </c>
      <c r="N1040" s="201">
        <v>291</v>
      </c>
      <c r="O1040" s="201">
        <v>69</v>
      </c>
      <c r="P1040" s="132">
        <v>0.23711340206185566</v>
      </c>
      <c r="Q1040" s="201">
        <v>270</v>
      </c>
      <c r="R1040" s="201">
        <v>68</v>
      </c>
      <c r="S1040" s="132">
        <v>0.25185185185185183</v>
      </c>
      <c r="T1040" s="201">
        <v>322</v>
      </c>
      <c r="U1040" s="201">
        <v>79</v>
      </c>
      <c r="V1040" s="132">
        <v>0.24534161490683229</v>
      </c>
      <c r="W1040">
        <v>346</v>
      </c>
      <c r="X1040">
        <v>88</v>
      </c>
      <c r="Y1040">
        <v>0.25433526011560692</v>
      </c>
    </row>
    <row r="1041" spans="1:25" x14ac:dyDescent="0.25">
      <c r="A1041" s="38">
        <f>+COUNTIF($B$1:B1041,ESTADISTICAS!B$9)</f>
        <v>25</v>
      </c>
      <c r="B1041">
        <v>76</v>
      </c>
      <c r="C1041" s="130">
        <v>76823</v>
      </c>
      <c r="D1041" t="s">
        <v>2116</v>
      </c>
      <c r="E1041" s="201">
        <v>132</v>
      </c>
      <c r="F1041" s="201">
        <v>19</v>
      </c>
      <c r="G1041" s="132">
        <v>0.14393939393939395</v>
      </c>
      <c r="H1041" s="201">
        <v>142</v>
      </c>
      <c r="I1041" s="201">
        <v>31</v>
      </c>
      <c r="J1041" s="132">
        <v>0.21830985915492956</v>
      </c>
      <c r="K1041" s="201">
        <v>138</v>
      </c>
      <c r="L1041" s="201">
        <v>41</v>
      </c>
      <c r="M1041" s="132">
        <v>0.29710144927536231</v>
      </c>
      <c r="N1041" s="201">
        <v>143</v>
      </c>
      <c r="O1041" s="201">
        <v>26</v>
      </c>
      <c r="P1041" s="132">
        <v>0.18181818181818182</v>
      </c>
      <c r="Q1041" s="201">
        <v>133</v>
      </c>
      <c r="R1041" s="201">
        <v>34</v>
      </c>
      <c r="S1041" s="132">
        <v>0.25563909774436089</v>
      </c>
      <c r="T1041" s="201">
        <v>135</v>
      </c>
      <c r="U1041" s="201">
        <v>30</v>
      </c>
      <c r="V1041" s="132">
        <v>0.22222222222222221</v>
      </c>
      <c r="W1041">
        <v>157</v>
      </c>
      <c r="X1041">
        <v>40</v>
      </c>
      <c r="Y1041">
        <v>0.25477707006369427</v>
      </c>
    </row>
    <row r="1042" spans="1:25" x14ac:dyDescent="0.25">
      <c r="A1042" s="38">
        <f>+COUNTIF($B$1:B1042,ESTADISTICAS!B$9)</f>
        <v>25</v>
      </c>
      <c r="B1042">
        <v>76</v>
      </c>
      <c r="C1042" s="130">
        <v>76828</v>
      </c>
      <c r="D1042" t="s">
        <v>2117</v>
      </c>
      <c r="E1042" s="201">
        <v>153</v>
      </c>
      <c r="F1042" s="201">
        <v>23</v>
      </c>
      <c r="G1042" s="132">
        <v>0.15032679738562091</v>
      </c>
      <c r="H1042" s="201">
        <v>164</v>
      </c>
      <c r="I1042" s="201">
        <v>30</v>
      </c>
      <c r="J1042" s="132">
        <v>0.18292682926829268</v>
      </c>
      <c r="K1042" s="201">
        <v>152</v>
      </c>
      <c r="L1042" s="201">
        <v>32</v>
      </c>
      <c r="M1042" s="132">
        <v>0.21052631578947367</v>
      </c>
      <c r="N1042" s="201">
        <v>174</v>
      </c>
      <c r="O1042" s="201">
        <v>34</v>
      </c>
      <c r="P1042" s="132">
        <v>0.19540229885057472</v>
      </c>
      <c r="Q1042" s="201">
        <v>193</v>
      </c>
      <c r="R1042" s="201">
        <v>61</v>
      </c>
      <c r="S1042" s="132">
        <v>0.31606217616580312</v>
      </c>
      <c r="T1042" s="201">
        <v>173</v>
      </c>
      <c r="U1042" s="201">
        <v>40</v>
      </c>
      <c r="V1042" s="132">
        <v>0.23121387283236994</v>
      </c>
      <c r="W1042">
        <v>210</v>
      </c>
      <c r="X1042">
        <v>56</v>
      </c>
      <c r="Y1042">
        <v>0.26666666666666666</v>
      </c>
    </row>
    <row r="1043" spans="1:25" x14ac:dyDescent="0.25">
      <c r="A1043" s="38">
        <f>+COUNTIF($B$1:B1043,ESTADISTICAS!B$9)</f>
        <v>25</v>
      </c>
      <c r="B1043">
        <v>76</v>
      </c>
      <c r="C1043" s="130">
        <v>76834</v>
      </c>
      <c r="D1043" t="s">
        <v>2118</v>
      </c>
      <c r="E1043" s="201">
        <v>2320</v>
      </c>
      <c r="F1043" s="201">
        <v>797</v>
      </c>
      <c r="G1043" s="132">
        <v>0.3435344827586207</v>
      </c>
      <c r="H1043" s="201">
        <v>2362</v>
      </c>
      <c r="I1043" s="201">
        <v>873</v>
      </c>
      <c r="J1043" s="132">
        <v>0.36960203217612192</v>
      </c>
      <c r="K1043" s="201">
        <v>2340</v>
      </c>
      <c r="L1043" s="201">
        <v>1086</v>
      </c>
      <c r="M1043" s="132">
        <v>0.46410256410256412</v>
      </c>
      <c r="N1043" s="201">
        <v>2370</v>
      </c>
      <c r="O1043" s="201">
        <v>1024</v>
      </c>
      <c r="P1043" s="132">
        <v>0.43206751054852321</v>
      </c>
      <c r="Q1043" s="201">
        <v>2304</v>
      </c>
      <c r="R1043" s="201">
        <v>1132</v>
      </c>
      <c r="S1043" s="132">
        <v>0.49131944444444442</v>
      </c>
      <c r="T1043" s="201">
        <v>2319</v>
      </c>
      <c r="U1043" s="201">
        <v>1074</v>
      </c>
      <c r="V1043" s="132">
        <v>0.46313065976714102</v>
      </c>
      <c r="W1043">
        <v>2245</v>
      </c>
      <c r="X1043">
        <v>1011</v>
      </c>
      <c r="Y1043">
        <v>0.45033407572383072</v>
      </c>
    </row>
    <row r="1044" spans="1:25" x14ac:dyDescent="0.25">
      <c r="A1044" s="38">
        <f>+COUNTIF($B$1:B1044,ESTADISTICAS!B$9)</f>
        <v>25</v>
      </c>
      <c r="B1044">
        <v>76</v>
      </c>
      <c r="C1044" s="130">
        <v>76845</v>
      </c>
      <c r="D1044" t="s">
        <v>2119</v>
      </c>
      <c r="E1044" s="201">
        <v>31</v>
      </c>
      <c r="F1044" s="201">
        <v>6</v>
      </c>
      <c r="G1044" s="132">
        <v>0.19354838709677419</v>
      </c>
      <c r="H1044" s="201">
        <v>40</v>
      </c>
      <c r="I1044" s="201">
        <v>16</v>
      </c>
      <c r="J1044" s="132">
        <v>0.4</v>
      </c>
      <c r="K1044" s="201">
        <v>29</v>
      </c>
      <c r="L1044" s="201">
        <v>14</v>
      </c>
      <c r="M1044" s="132">
        <v>0.48275862068965519</v>
      </c>
      <c r="N1044" s="201">
        <v>34</v>
      </c>
      <c r="O1044" s="201">
        <v>9</v>
      </c>
      <c r="P1044" s="132">
        <v>0.26470588235294118</v>
      </c>
      <c r="Q1044" s="201">
        <v>51</v>
      </c>
      <c r="R1044" s="201">
        <v>14</v>
      </c>
      <c r="S1044" s="132">
        <v>0.27450980392156865</v>
      </c>
      <c r="T1044" s="201">
        <v>47</v>
      </c>
      <c r="U1044" s="201">
        <v>14</v>
      </c>
      <c r="V1044" s="132">
        <v>0.2978723404255319</v>
      </c>
      <c r="W1044">
        <v>37</v>
      </c>
      <c r="X1044">
        <v>6</v>
      </c>
      <c r="Y1044">
        <v>0.16216216216216217</v>
      </c>
    </row>
    <row r="1045" spans="1:25" x14ac:dyDescent="0.25">
      <c r="A1045" s="38">
        <f>+COUNTIF($B$1:B1045,ESTADISTICAS!B$9)</f>
        <v>25</v>
      </c>
      <c r="B1045">
        <v>76</v>
      </c>
      <c r="C1045" s="130">
        <v>76863</v>
      </c>
      <c r="D1045" t="s">
        <v>2120</v>
      </c>
      <c r="E1045" s="201">
        <v>68</v>
      </c>
      <c r="F1045" s="201">
        <v>12</v>
      </c>
      <c r="G1045" s="132">
        <v>0.17647058823529413</v>
      </c>
      <c r="H1045" s="201">
        <v>80</v>
      </c>
      <c r="I1045" s="201">
        <v>10</v>
      </c>
      <c r="J1045" s="132">
        <v>0.125</v>
      </c>
      <c r="K1045" s="201">
        <v>78</v>
      </c>
      <c r="L1045" s="201">
        <v>19</v>
      </c>
      <c r="M1045" s="132">
        <v>0.24358974358974358</v>
      </c>
      <c r="N1045" s="201">
        <v>52</v>
      </c>
      <c r="O1045" s="201">
        <v>17</v>
      </c>
      <c r="P1045" s="132">
        <v>0.32692307692307693</v>
      </c>
      <c r="Q1045" s="201">
        <v>55</v>
      </c>
      <c r="R1045" s="201">
        <v>19</v>
      </c>
      <c r="S1045" s="132">
        <v>0.34545454545454546</v>
      </c>
      <c r="T1045" s="201">
        <v>75</v>
      </c>
      <c r="U1045" s="201">
        <v>10</v>
      </c>
      <c r="V1045" s="132">
        <v>0.13333333333333333</v>
      </c>
      <c r="W1045">
        <v>80</v>
      </c>
      <c r="X1045">
        <v>14</v>
      </c>
      <c r="Y1045">
        <v>0.17499999999999999</v>
      </c>
    </row>
    <row r="1046" spans="1:25" x14ac:dyDescent="0.25">
      <c r="A1046" s="38">
        <f>+COUNTIF($B$1:B1046,ESTADISTICAS!B$9)</f>
        <v>25</v>
      </c>
      <c r="B1046">
        <v>76</v>
      </c>
      <c r="C1046" s="130">
        <v>76869</v>
      </c>
      <c r="D1046" t="s">
        <v>2121</v>
      </c>
      <c r="E1046" s="201">
        <v>114</v>
      </c>
      <c r="F1046" s="201">
        <v>14</v>
      </c>
      <c r="G1046" s="132">
        <v>0.12280701754385964</v>
      </c>
      <c r="H1046" s="201">
        <v>117</v>
      </c>
      <c r="I1046" s="201">
        <v>22</v>
      </c>
      <c r="J1046" s="132">
        <v>0.18803418803418803</v>
      </c>
      <c r="K1046" s="201">
        <v>97</v>
      </c>
      <c r="L1046" s="201">
        <v>11</v>
      </c>
      <c r="M1046" s="132">
        <v>0.1134020618556701</v>
      </c>
      <c r="N1046" s="201">
        <v>117</v>
      </c>
      <c r="O1046" s="201">
        <v>25</v>
      </c>
      <c r="P1046" s="132">
        <v>0.21367521367521367</v>
      </c>
      <c r="Q1046" s="201">
        <v>117</v>
      </c>
      <c r="R1046" s="201">
        <v>26</v>
      </c>
      <c r="S1046" s="132">
        <v>0.22222222222222221</v>
      </c>
      <c r="T1046" s="201">
        <v>98</v>
      </c>
      <c r="U1046" s="201">
        <v>27</v>
      </c>
      <c r="V1046" s="132">
        <v>0.27551020408163263</v>
      </c>
      <c r="W1046">
        <v>98</v>
      </c>
      <c r="X1046">
        <v>19</v>
      </c>
      <c r="Y1046">
        <v>0.19387755102040816</v>
      </c>
    </row>
    <row r="1047" spans="1:25" x14ac:dyDescent="0.25">
      <c r="A1047" s="38">
        <f>+COUNTIF($B$1:B1047,ESTADISTICAS!B$9)</f>
        <v>25</v>
      </c>
      <c r="B1047">
        <v>76</v>
      </c>
      <c r="C1047" s="130">
        <v>76890</v>
      </c>
      <c r="D1047" t="s">
        <v>2122</v>
      </c>
      <c r="E1047" s="201">
        <v>145</v>
      </c>
      <c r="F1047" s="201">
        <v>30</v>
      </c>
      <c r="G1047" s="132">
        <v>0.20689655172413793</v>
      </c>
      <c r="H1047" s="201">
        <v>129</v>
      </c>
      <c r="I1047" s="201">
        <v>40</v>
      </c>
      <c r="J1047" s="132">
        <v>0.31007751937984496</v>
      </c>
      <c r="K1047" s="201">
        <v>134</v>
      </c>
      <c r="L1047" s="201">
        <v>36</v>
      </c>
      <c r="M1047" s="132">
        <v>0.26865671641791045</v>
      </c>
      <c r="N1047" s="201">
        <v>147</v>
      </c>
      <c r="O1047" s="201">
        <v>37</v>
      </c>
      <c r="P1047" s="132">
        <v>0.25170068027210885</v>
      </c>
      <c r="Q1047" s="201">
        <v>125</v>
      </c>
      <c r="R1047" s="201">
        <v>55</v>
      </c>
      <c r="S1047" s="132">
        <v>0.44</v>
      </c>
      <c r="T1047" s="201">
        <v>152</v>
      </c>
      <c r="U1047" s="201">
        <v>53</v>
      </c>
      <c r="V1047" s="132">
        <v>0.34868421052631576</v>
      </c>
      <c r="W1047">
        <v>145</v>
      </c>
      <c r="X1047">
        <v>43</v>
      </c>
      <c r="Y1047">
        <v>0.29655172413793102</v>
      </c>
    </row>
    <row r="1048" spans="1:25" x14ac:dyDescent="0.25">
      <c r="A1048" s="38">
        <f>+COUNTIF($B$1:B1048,ESTADISTICAS!B$9)</f>
        <v>25</v>
      </c>
      <c r="B1048">
        <v>76</v>
      </c>
      <c r="C1048" s="130">
        <v>76892</v>
      </c>
      <c r="D1048" t="s">
        <v>2123</v>
      </c>
      <c r="E1048" s="201">
        <v>1188</v>
      </c>
      <c r="F1048" s="201">
        <v>248</v>
      </c>
      <c r="G1048" s="132">
        <v>0.20875420875420875</v>
      </c>
      <c r="H1048" s="201">
        <v>1105</v>
      </c>
      <c r="I1048" s="201">
        <v>306</v>
      </c>
      <c r="J1048" s="132">
        <v>0.27692307692307694</v>
      </c>
      <c r="K1048" s="201">
        <v>1170</v>
      </c>
      <c r="L1048" s="201">
        <v>414</v>
      </c>
      <c r="M1048" s="132">
        <v>0.35384615384615387</v>
      </c>
      <c r="N1048" s="201">
        <v>1188</v>
      </c>
      <c r="O1048" s="201">
        <v>390</v>
      </c>
      <c r="P1048" s="132">
        <v>0.32828282828282829</v>
      </c>
      <c r="Q1048" s="201">
        <v>1079</v>
      </c>
      <c r="R1048" s="201">
        <v>368</v>
      </c>
      <c r="S1048" s="132">
        <v>0.34105653382761819</v>
      </c>
      <c r="T1048" s="201">
        <v>1165</v>
      </c>
      <c r="U1048" s="201">
        <v>405</v>
      </c>
      <c r="V1048" s="132">
        <v>0.34763948497854075</v>
      </c>
      <c r="W1048">
        <v>1172</v>
      </c>
      <c r="X1048">
        <v>437</v>
      </c>
      <c r="Y1048">
        <v>0.37286689419795221</v>
      </c>
    </row>
    <row r="1049" spans="1:25" x14ac:dyDescent="0.25">
      <c r="A1049" s="38">
        <f>+COUNTIF($B$1:B1049,ESTADISTICAS!B$9)</f>
        <v>25</v>
      </c>
      <c r="B1049">
        <v>76</v>
      </c>
      <c r="C1049" s="130">
        <v>76895</v>
      </c>
      <c r="D1049" t="s">
        <v>2124</v>
      </c>
      <c r="E1049" s="201">
        <v>437</v>
      </c>
      <c r="F1049" s="201">
        <v>121</v>
      </c>
      <c r="G1049" s="132">
        <v>0.27688787185354691</v>
      </c>
      <c r="H1049" s="201">
        <v>425</v>
      </c>
      <c r="I1049" s="201">
        <v>148</v>
      </c>
      <c r="J1049" s="132">
        <v>0.34823529411764703</v>
      </c>
      <c r="K1049" s="201">
        <v>452</v>
      </c>
      <c r="L1049" s="201">
        <v>194</v>
      </c>
      <c r="M1049" s="132">
        <v>0.42920353982300885</v>
      </c>
      <c r="N1049" s="201">
        <v>469</v>
      </c>
      <c r="O1049" s="201">
        <v>193</v>
      </c>
      <c r="P1049" s="132">
        <v>0.4115138592750533</v>
      </c>
      <c r="Q1049" s="201">
        <v>376</v>
      </c>
      <c r="R1049" s="201">
        <v>165</v>
      </c>
      <c r="S1049" s="132">
        <v>0.43882978723404253</v>
      </c>
      <c r="T1049" s="201">
        <v>441</v>
      </c>
      <c r="U1049" s="201">
        <v>180</v>
      </c>
      <c r="V1049" s="132">
        <v>0.40816326530612246</v>
      </c>
      <c r="W1049">
        <v>434</v>
      </c>
      <c r="X1049">
        <v>186</v>
      </c>
      <c r="Y1049">
        <v>0.42857142857142855</v>
      </c>
    </row>
    <row r="1050" spans="1:25" x14ac:dyDescent="0.25">
      <c r="A1050" s="38">
        <f>+COUNTIF($B$1:B1050,ESTADISTICAS!B$9)</f>
        <v>25</v>
      </c>
      <c r="B1050">
        <v>81</v>
      </c>
      <c r="C1050" s="130">
        <v>81001</v>
      </c>
      <c r="D1050" t="s">
        <v>2125</v>
      </c>
      <c r="E1050" s="201">
        <v>720</v>
      </c>
      <c r="F1050" s="201">
        <v>330</v>
      </c>
      <c r="G1050" s="132">
        <v>0.45833333333333331</v>
      </c>
      <c r="H1050" s="201">
        <v>726</v>
      </c>
      <c r="I1050" s="201">
        <v>360</v>
      </c>
      <c r="J1050" s="132">
        <v>0.49586776859504134</v>
      </c>
      <c r="K1050" s="201">
        <v>716</v>
      </c>
      <c r="L1050" s="201">
        <v>306</v>
      </c>
      <c r="M1050" s="132">
        <v>0.42737430167597767</v>
      </c>
      <c r="N1050" s="201">
        <v>731</v>
      </c>
      <c r="O1050" s="201">
        <v>296</v>
      </c>
      <c r="P1050" s="132">
        <v>0.40492476060191518</v>
      </c>
      <c r="Q1050" s="201">
        <v>692</v>
      </c>
      <c r="R1050" s="201">
        <v>249</v>
      </c>
      <c r="S1050" s="132">
        <v>0.35982658959537572</v>
      </c>
      <c r="T1050" s="201">
        <v>752</v>
      </c>
      <c r="U1050" s="201">
        <v>277</v>
      </c>
      <c r="V1050" s="132">
        <v>0.36835106382978722</v>
      </c>
      <c r="W1050">
        <v>710</v>
      </c>
      <c r="X1050">
        <v>264</v>
      </c>
      <c r="Y1050">
        <v>0.37183098591549296</v>
      </c>
    </row>
    <row r="1051" spans="1:25" x14ac:dyDescent="0.25">
      <c r="A1051" s="38">
        <f>+COUNTIF($B$1:B1051,ESTADISTICAS!B$9)</f>
        <v>25</v>
      </c>
      <c r="B1051">
        <v>81</v>
      </c>
      <c r="C1051" s="130">
        <v>81065</v>
      </c>
      <c r="D1051" t="s">
        <v>2126</v>
      </c>
      <c r="E1051" s="201">
        <v>328</v>
      </c>
      <c r="F1051" s="201">
        <v>100</v>
      </c>
      <c r="G1051" s="132">
        <v>0.3048780487804878</v>
      </c>
      <c r="H1051" s="201">
        <v>315</v>
      </c>
      <c r="I1051" s="201">
        <v>82</v>
      </c>
      <c r="J1051" s="132">
        <v>0.26031746031746034</v>
      </c>
      <c r="K1051" s="201">
        <v>311</v>
      </c>
      <c r="L1051" s="201">
        <v>94</v>
      </c>
      <c r="M1051" s="132">
        <v>0.30225080385852088</v>
      </c>
      <c r="N1051" s="201">
        <v>333</v>
      </c>
      <c r="O1051" s="201">
        <v>79</v>
      </c>
      <c r="P1051" s="132">
        <v>0.23723723723723725</v>
      </c>
      <c r="Q1051" s="201">
        <v>310</v>
      </c>
      <c r="R1051" s="201">
        <v>91</v>
      </c>
      <c r="S1051" s="132">
        <v>0.29354838709677417</v>
      </c>
      <c r="T1051" s="201">
        <v>310</v>
      </c>
      <c r="U1051" s="201">
        <v>86</v>
      </c>
      <c r="V1051" s="132">
        <v>0.27741935483870966</v>
      </c>
      <c r="W1051">
        <v>328</v>
      </c>
      <c r="X1051">
        <v>70</v>
      </c>
      <c r="Y1051">
        <v>0.21341463414634146</v>
      </c>
    </row>
    <row r="1052" spans="1:25" x14ac:dyDescent="0.25">
      <c r="A1052" s="38">
        <f>+COUNTIF($B$1:B1052,ESTADISTICAS!B$9)</f>
        <v>25</v>
      </c>
      <c r="B1052">
        <v>81</v>
      </c>
      <c r="C1052" s="130">
        <v>81220</v>
      </c>
      <c r="D1052" t="s">
        <v>2127</v>
      </c>
      <c r="E1052" s="201">
        <v>37</v>
      </c>
      <c r="F1052" s="201">
        <v>9</v>
      </c>
      <c r="G1052" s="132">
        <v>0.24324324324324326</v>
      </c>
      <c r="H1052" s="201">
        <v>47</v>
      </c>
      <c r="I1052" s="201">
        <v>11</v>
      </c>
      <c r="J1052" s="132">
        <v>0.23404255319148937</v>
      </c>
      <c r="K1052" s="201">
        <v>33</v>
      </c>
      <c r="L1052" s="201">
        <v>5</v>
      </c>
      <c r="M1052" s="132">
        <v>0.15151515151515152</v>
      </c>
      <c r="N1052" s="201">
        <v>28</v>
      </c>
      <c r="O1052" s="201">
        <v>8</v>
      </c>
      <c r="P1052" s="132">
        <v>0.2857142857142857</v>
      </c>
      <c r="Q1052" s="201">
        <v>38</v>
      </c>
      <c r="R1052" s="201">
        <v>14</v>
      </c>
      <c r="S1052" s="132">
        <v>0.36842105263157893</v>
      </c>
      <c r="T1052" s="201">
        <v>30</v>
      </c>
      <c r="U1052" s="201">
        <v>7</v>
      </c>
      <c r="V1052" s="132">
        <v>0.23333333333333334</v>
      </c>
      <c r="W1052">
        <v>21</v>
      </c>
      <c r="X1052">
        <v>7</v>
      </c>
      <c r="Y1052">
        <v>0.33333333333333331</v>
      </c>
    </row>
    <row r="1053" spans="1:25" x14ac:dyDescent="0.25">
      <c r="A1053" s="38">
        <f>+COUNTIF($B$1:B1053,ESTADISTICAS!B$9)</f>
        <v>25</v>
      </c>
      <c r="B1053">
        <v>81</v>
      </c>
      <c r="C1053" s="130">
        <v>81300</v>
      </c>
      <c r="D1053" t="s">
        <v>2128</v>
      </c>
      <c r="E1053" s="201">
        <v>163</v>
      </c>
      <c r="F1053" s="201">
        <v>36</v>
      </c>
      <c r="G1053" s="132">
        <v>0.22085889570552147</v>
      </c>
      <c r="H1053" s="201">
        <v>177</v>
      </c>
      <c r="I1053" s="201">
        <v>45</v>
      </c>
      <c r="J1053" s="132">
        <v>0.25423728813559321</v>
      </c>
      <c r="K1053" s="201">
        <v>200</v>
      </c>
      <c r="L1053" s="201">
        <v>48</v>
      </c>
      <c r="M1053" s="132">
        <v>0.24</v>
      </c>
      <c r="N1053" s="201">
        <v>216</v>
      </c>
      <c r="O1053" s="201">
        <v>23</v>
      </c>
      <c r="P1053" s="132">
        <v>0.10648148148148148</v>
      </c>
      <c r="Q1053" s="201">
        <v>214</v>
      </c>
      <c r="R1053" s="201">
        <v>53</v>
      </c>
      <c r="S1053" s="132">
        <v>0.24766355140186916</v>
      </c>
      <c r="T1053" s="201">
        <v>195</v>
      </c>
      <c r="U1053" s="201">
        <v>43</v>
      </c>
      <c r="V1053" s="132">
        <v>0.22051282051282051</v>
      </c>
      <c r="W1053">
        <v>174</v>
      </c>
      <c r="X1053">
        <v>42</v>
      </c>
      <c r="Y1053">
        <v>0.2413793103448276</v>
      </c>
    </row>
    <row r="1054" spans="1:25" x14ac:dyDescent="0.25">
      <c r="A1054" s="38">
        <f>+COUNTIF($B$1:B1054,ESTADISTICAS!B$9)</f>
        <v>25</v>
      </c>
      <c r="B1054">
        <v>81</v>
      </c>
      <c r="C1054" s="130">
        <v>81591</v>
      </c>
      <c r="D1054" t="s">
        <v>2129</v>
      </c>
      <c r="E1054" s="201">
        <v>49</v>
      </c>
      <c r="F1054" s="201">
        <v>14</v>
      </c>
      <c r="G1054" s="132">
        <v>0.2857142857142857</v>
      </c>
      <c r="H1054" s="201">
        <v>36</v>
      </c>
      <c r="I1054" s="201">
        <v>11</v>
      </c>
      <c r="J1054" s="132">
        <v>0.30555555555555558</v>
      </c>
      <c r="K1054" s="201">
        <v>46</v>
      </c>
      <c r="L1054" s="201">
        <v>12</v>
      </c>
      <c r="M1054" s="132">
        <v>0.2608695652173913</v>
      </c>
      <c r="N1054" s="201">
        <v>31</v>
      </c>
      <c r="O1054" s="201">
        <v>7</v>
      </c>
      <c r="P1054" s="132">
        <v>0.22580645161290322</v>
      </c>
      <c r="Q1054" s="201">
        <v>21</v>
      </c>
      <c r="R1054" s="201">
        <v>5</v>
      </c>
      <c r="S1054" s="132">
        <v>0.23809523809523808</v>
      </c>
      <c r="T1054" s="201">
        <v>37</v>
      </c>
      <c r="U1054" s="201">
        <v>13</v>
      </c>
      <c r="V1054" s="132">
        <v>0.35135135135135137</v>
      </c>
      <c r="W1054">
        <v>26</v>
      </c>
      <c r="X1054">
        <v>7</v>
      </c>
      <c r="Y1054">
        <v>0.26923076923076922</v>
      </c>
    </row>
    <row r="1055" spans="1:25" x14ac:dyDescent="0.25">
      <c r="A1055" s="38">
        <f>+COUNTIF($B$1:B1055,ESTADISTICAS!B$9)</f>
        <v>25</v>
      </c>
      <c r="B1055">
        <v>81</v>
      </c>
      <c r="C1055" s="130">
        <v>81736</v>
      </c>
      <c r="D1055" t="s">
        <v>2130</v>
      </c>
      <c r="E1055" s="201">
        <v>374</v>
      </c>
      <c r="F1055" s="201">
        <v>139</v>
      </c>
      <c r="G1055" s="132">
        <v>0.37165775401069517</v>
      </c>
      <c r="H1055" s="201">
        <v>422</v>
      </c>
      <c r="I1055" s="201">
        <v>191</v>
      </c>
      <c r="J1055" s="132">
        <v>0.45260663507109006</v>
      </c>
      <c r="K1055" s="201">
        <v>453</v>
      </c>
      <c r="L1055" s="201">
        <v>200</v>
      </c>
      <c r="M1055" s="132">
        <v>0.44150110375275936</v>
      </c>
      <c r="N1055" s="201">
        <v>468</v>
      </c>
      <c r="O1055" s="201">
        <v>188</v>
      </c>
      <c r="P1055" s="132">
        <v>0.40170940170940173</v>
      </c>
      <c r="Q1055" s="201">
        <v>526</v>
      </c>
      <c r="R1055" s="201">
        <v>218</v>
      </c>
      <c r="S1055" s="132">
        <v>0.4144486692015209</v>
      </c>
      <c r="T1055" s="201">
        <v>466</v>
      </c>
      <c r="U1055" s="201">
        <v>164</v>
      </c>
      <c r="V1055" s="132">
        <v>0.35193133047210301</v>
      </c>
      <c r="W1055">
        <v>583</v>
      </c>
      <c r="X1055">
        <v>199</v>
      </c>
      <c r="Y1055">
        <v>0.34133790737564323</v>
      </c>
    </row>
    <row r="1056" spans="1:25" x14ac:dyDescent="0.25">
      <c r="A1056" s="38">
        <f>+COUNTIF($B$1:B1056,ESTADISTICAS!B$9)</f>
        <v>25</v>
      </c>
      <c r="B1056">
        <v>81</v>
      </c>
      <c r="C1056" s="130">
        <v>81794</v>
      </c>
      <c r="D1056" t="s">
        <v>2486</v>
      </c>
      <c r="E1056" s="201">
        <v>449</v>
      </c>
      <c r="F1056" s="201">
        <v>133</v>
      </c>
      <c r="G1056" s="132">
        <v>0.29621380846325168</v>
      </c>
      <c r="H1056" s="201">
        <v>539</v>
      </c>
      <c r="I1056" s="201">
        <v>182</v>
      </c>
      <c r="J1056" s="132">
        <v>0.33766233766233766</v>
      </c>
      <c r="K1056" s="201">
        <v>535</v>
      </c>
      <c r="L1056" s="201">
        <v>170</v>
      </c>
      <c r="M1056" s="132">
        <v>0.31775700934579437</v>
      </c>
      <c r="N1056" s="201">
        <v>511</v>
      </c>
      <c r="O1056" s="201">
        <v>157</v>
      </c>
      <c r="P1056" s="132">
        <v>0.30724070450097846</v>
      </c>
      <c r="Q1056" s="201">
        <v>580</v>
      </c>
      <c r="R1056" s="201">
        <v>190</v>
      </c>
      <c r="S1056" s="132">
        <v>0.32758620689655171</v>
      </c>
      <c r="T1056" s="201">
        <v>607</v>
      </c>
      <c r="U1056" s="201">
        <v>175</v>
      </c>
      <c r="V1056" s="132">
        <v>0.28830313014827019</v>
      </c>
      <c r="W1056">
        <v>592</v>
      </c>
      <c r="X1056">
        <v>147</v>
      </c>
      <c r="Y1056">
        <v>0.2483108108108108</v>
      </c>
    </row>
    <row r="1057" spans="1:25" x14ac:dyDescent="0.25">
      <c r="A1057" s="38">
        <f>+COUNTIF($B$1:B1057,ESTADISTICAS!B$9)</f>
        <v>25</v>
      </c>
      <c r="B1057">
        <v>85</v>
      </c>
      <c r="C1057" s="130">
        <v>85001</v>
      </c>
      <c r="D1057" t="s">
        <v>2131</v>
      </c>
      <c r="E1057" s="201">
        <v>1763</v>
      </c>
      <c r="F1057" s="201">
        <v>890</v>
      </c>
      <c r="G1057" s="132">
        <v>0.5048213272830403</v>
      </c>
      <c r="H1057" s="201">
        <v>1812</v>
      </c>
      <c r="I1057" s="201">
        <v>846</v>
      </c>
      <c r="J1057" s="132">
        <v>0.46688741721854304</v>
      </c>
      <c r="K1057" s="201">
        <v>1819</v>
      </c>
      <c r="L1057" s="201">
        <v>847</v>
      </c>
      <c r="M1057" s="132">
        <v>0.46564046179219354</v>
      </c>
      <c r="N1057" s="201">
        <v>1854</v>
      </c>
      <c r="O1057" s="201">
        <v>840</v>
      </c>
      <c r="P1057" s="132">
        <v>0.45307443365695793</v>
      </c>
      <c r="Q1057" s="201">
        <v>1782</v>
      </c>
      <c r="R1057" s="201">
        <v>782</v>
      </c>
      <c r="S1057" s="132">
        <v>0.4388327721661055</v>
      </c>
      <c r="T1057" s="201">
        <v>1897</v>
      </c>
      <c r="U1057" s="201">
        <v>842</v>
      </c>
      <c r="V1057" s="132">
        <v>0.44385872430152873</v>
      </c>
      <c r="W1057">
        <v>1950</v>
      </c>
      <c r="X1057">
        <v>818</v>
      </c>
      <c r="Y1057">
        <v>0.41948717948717951</v>
      </c>
    </row>
    <row r="1058" spans="1:25" x14ac:dyDescent="0.25">
      <c r="A1058" s="38">
        <f>+COUNTIF($B$1:B1058,ESTADISTICAS!B$9)</f>
        <v>25</v>
      </c>
      <c r="B1058">
        <v>85</v>
      </c>
      <c r="C1058" s="130">
        <v>85010</v>
      </c>
      <c r="D1058" t="s">
        <v>2132</v>
      </c>
      <c r="E1058" s="201">
        <v>450</v>
      </c>
      <c r="F1058" s="201">
        <v>194</v>
      </c>
      <c r="G1058" s="132">
        <v>0.43111111111111111</v>
      </c>
      <c r="H1058" s="201">
        <v>440</v>
      </c>
      <c r="I1058" s="201">
        <v>193</v>
      </c>
      <c r="J1058" s="132">
        <v>0.43863636363636366</v>
      </c>
      <c r="K1058" s="201">
        <v>475</v>
      </c>
      <c r="L1058" s="201">
        <v>185</v>
      </c>
      <c r="M1058" s="132">
        <v>0.38947368421052631</v>
      </c>
      <c r="N1058" s="201">
        <v>402</v>
      </c>
      <c r="O1058" s="201">
        <v>154</v>
      </c>
      <c r="P1058" s="132">
        <v>0.38308457711442784</v>
      </c>
      <c r="Q1058" s="201">
        <v>440</v>
      </c>
      <c r="R1058" s="201">
        <v>194</v>
      </c>
      <c r="S1058" s="132">
        <v>0.44090909090909092</v>
      </c>
      <c r="T1058" s="201">
        <v>423</v>
      </c>
      <c r="U1058" s="201">
        <v>169</v>
      </c>
      <c r="V1058" s="132">
        <v>0.39952718676122934</v>
      </c>
      <c r="W1058">
        <v>373</v>
      </c>
      <c r="X1058">
        <v>159</v>
      </c>
      <c r="Y1058">
        <v>0.42627345844504022</v>
      </c>
    </row>
    <row r="1059" spans="1:25" x14ac:dyDescent="0.25">
      <c r="A1059" s="38">
        <f>+COUNTIF($B$1:B1059,ESTADISTICAS!B$9)</f>
        <v>25</v>
      </c>
      <c r="B1059">
        <v>85</v>
      </c>
      <c r="C1059" s="130">
        <v>85015</v>
      </c>
      <c r="D1059" t="s">
        <v>2133</v>
      </c>
      <c r="E1059" s="201">
        <v>17</v>
      </c>
      <c r="F1059" s="201">
        <v>2</v>
      </c>
      <c r="G1059" s="132">
        <v>0.11764705882352941</v>
      </c>
      <c r="H1059" s="201">
        <v>43</v>
      </c>
      <c r="I1059" s="201">
        <v>14</v>
      </c>
      <c r="J1059" s="132">
        <v>0.32558139534883723</v>
      </c>
      <c r="K1059" s="201">
        <v>16</v>
      </c>
      <c r="L1059" s="201">
        <v>8</v>
      </c>
      <c r="M1059" s="132">
        <v>0.5</v>
      </c>
      <c r="N1059" s="201">
        <v>27</v>
      </c>
      <c r="O1059" s="201">
        <v>8</v>
      </c>
      <c r="P1059" s="132">
        <v>0.29629629629629628</v>
      </c>
      <c r="Q1059" s="201">
        <v>18</v>
      </c>
      <c r="R1059" s="201">
        <v>7</v>
      </c>
      <c r="S1059" s="132">
        <v>0.3888888888888889</v>
      </c>
      <c r="T1059" s="201">
        <v>22</v>
      </c>
      <c r="U1059" s="201">
        <v>8</v>
      </c>
      <c r="V1059" s="132">
        <v>0.36363636363636365</v>
      </c>
      <c r="W1059">
        <v>21</v>
      </c>
      <c r="X1059">
        <v>11</v>
      </c>
      <c r="Y1059">
        <v>0.52380952380952384</v>
      </c>
    </row>
    <row r="1060" spans="1:25" x14ac:dyDescent="0.25">
      <c r="A1060" s="38">
        <f>+COUNTIF($B$1:B1060,ESTADISTICAS!B$9)</f>
        <v>25</v>
      </c>
      <c r="B1060">
        <v>85</v>
      </c>
      <c r="C1060" s="130">
        <v>85125</v>
      </c>
      <c r="D1060" t="s">
        <v>2134</v>
      </c>
      <c r="E1060" s="201">
        <v>160</v>
      </c>
      <c r="F1060" s="201">
        <v>35</v>
      </c>
      <c r="G1060" s="132">
        <v>0.21875</v>
      </c>
      <c r="H1060" s="201">
        <v>136</v>
      </c>
      <c r="I1060" s="201">
        <v>20</v>
      </c>
      <c r="J1060" s="132">
        <v>0.14705882352941177</v>
      </c>
      <c r="K1060" s="201">
        <v>143</v>
      </c>
      <c r="L1060" s="201">
        <v>34</v>
      </c>
      <c r="M1060" s="132">
        <v>0.23776223776223776</v>
      </c>
      <c r="N1060" s="201">
        <v>172</v>
      </c>
      <c r="O1060" s="201">
        <v>30</v>
      </c>
      <c r="P1060" s="132">
        <v>0.1744186046511628</v>
      </c>
      <c r="Q1060" s="201">
        <v>139</v>
      </c>
      <c r="R1060" s="201">
        <v>20</v>
      </c>
      <c r="S1060" s="132">
        <v>0.14388489208633093</v>
      </c>
      <c r="T1060" s="201">
        <v>158</v>
      </c>
      <c r="U1060" s="201">
        <v>35</v>
      </c>
      <c r="V1060" s="132">
        <v>0.22151898734177214</v>
      </c>
      <c r="W1060">
        <v>107</v>
      </c>
      <c r="X1060">
        <v>16</v>
      </c>
      <c r="Y1060">
        <v>0.14953271028037382</v>
      </c>
    </row>
    <row r="1061" spans="1:25" x14ac:dyDescent="0.25">
      <c r="A1061" s="38">
        <f>+COUNTIF($B$1:B1061,ESTADISTICAS!B$9)</f>
        <v>25</v>
      </c>
      <c r="B1061">
        <v>85</v>
      </c>
      <c r="C1061" s="130">
        <v>85136</v>
      </c>
      <c r="D1061" t="s">
        <v>2135</v>
      </c>
      <c r="E1061" s="201">
        <v>15</v>
      </c>
      <c r="F1061" s="201">
        <v>7</v>
      </c>
      <c r="G1061" s="132">
        <v>0.46666666666666667</v>
      </c>
      <c r="H1061" s="201">
        <v>16</v>
      </c>
      <c r="I1061" s="201">
        <v>6</v>
      </c>
      <c r="J1061" s="132">
        <v>0.375</v>
      </c>
      <c r="K1061" s="201">
        <v>16</v>
      </c>
      <c r="L1061" s="201">
        <v>6</v>
      </c>
      <c r="M1061" s="132">
        <v>0.375</v>
      </c>
      <c r="N1061" s="201">
        <v>14</v>
      </c>
      <c r="O1061" s="201">
        <v>7</v>
      </c>
      <c r="P1061" s="132">
        <v>0.5</v>
      </c>
      <c r="Q1061" s="201">
        <v>17</v>
      </c>
      <c r="R1061" s="201">
        <v>6</v>
      </c>
      <c r="S1061" s="132">
        <v>0.35294117647058826</v>
      </c>
      <c r="T1061" s="201">
        <v>15</v>
      </c>
      <c r="U1061" s="201">
        <v>5</v>
      </c>
      <c r="V1061" s="132">
        <v>0.33333333333333331</v>
      </c>
      <c r="W1061">
        <v>14</v>
      </c>
      <c r="X1061">
        <v>5</v>
      </c>
      <c r="Y1061">
        <v>0.35714285714285715</v>
      </c>
    </row>
    <row r="1062" spans="1:25" x14ac:dyDescent="0.25">
      <c r="A1062" s="38">
        <f>+COUNTIF($B$1:B1062,ESTADISTICAS!B$9)</f>
        <v>25</v>
      </c>
      <c r="B1062">
        <v>85</v>
      </c>
      <c r="C1062" s="130">
        <v>85139</v>
      </c>
      <c r="D1062" t="s">
        <v>2136</v>
      </c>
      <c r="E1062" s="201">
        <v>159</v>
      </c>
      <c r="F1062" s="201">
        <v>32</v>
      </c>
      <c r="G1062" s="132">
        <v>0.20125786163522014</v>
      </c>
      <c r="H1062" s="201">
        <v>140</v>
      </c>
      <c r="I1062" s="201">
        <v>51</v>
      </c>
      <c r="J1062" s="132">
        <v>0.36428571428571427</v>
      </c>
      <c r="K1062" s="201">
        <v>164</v>
      </c>
      <c r="L1062" s="201">
        <v>52</v>
      </c>
      <c r="M1062" s="132">
        <v>0.31707317073170732</v>
      </c>
      <c r="N1062" s="201">
        <v>154</v>
      </c>
      <c r="O1062" s="201">
        <v>39</v>
      </c>
      <c r="P1062" s="132">
        <v>0.25324675324675322</v>
      </c>
      <c r="Q1062" s="201">
        <v>145</v>
      </c>
      <c r="R1062" s="201">
        <v>50</v>
      </c>
      <c r="S1062" s="132">
        <v>0.34482758620689657</v>
      </c>
      <c r="T1062" s="201">
        <v>148</v>
      </c>
      <c r="U1062" s="201">
        <v>53</v>
      </c>
      <c r="V1062" s="132">
        <v>0.35810810810810811</v>
      </c>
      <c r="W1062">
        <v>133</v>
      </c>
      <c r="X1062">
        <v>36</v>
      </c>
      <c r="Y1062">
        <v>0.27067669172932329</v>
      </c>
    </row>
    <row r="1063" spans="1:25" x14ac:dyDescent="0.25">
      <c r="A1063" s="38">
        <f>+COUNTIF($B$1:B1063,ESTADISTICAS!B$9)</f>
        <v>25</v>
      </c>
      <c r="B1063">
        <v>85</v>
      </c>
      <c r="C1063" s="130">
        <v>85162</v>
      </c>
      <c r="D1063" t="s">
        <v>2137</v>
      </c>
      <c r="E1063" s="201">
        <v>201</v>
      </c>
      <c r="F1063" s="201">
        <v>73</v>
      </c>
      <c r="G1063" s="132">
        <v>0.36318407960199006</v>
      </c>
      <c r="H1063" s="201">
        <v>214</v>
      </c>
      <c r="I1063" s="201">
        <v>72</v>
      </c>
      <c r="J1063" s="132">
        <v>0.3364485981308411</v>
      </c>
      <c r="K1063" s="201">
        <v>218</v>
      </c>
      <c r="L1063" s="201">
        <v>73</v>
      </c>
      <c r="M1063" s="132">
        <v>0.33486238532110091</v>
      </c>
      <c r="N1063" s="201">
        <v>201</v>
      </c>
      <c r="O1063" s="201">
        <v>50</v>
      </c>
      <c r="P1063" s="132">
        <v>0.24875621890547264</v>
      </c>
      <c r="Q1063" s="201">
        <v>204</v>
      </c>
      <c r="R1063" s="201">
        <v>60</v>
      </c>
      <c r="S1063" s="132">
        <v>0.29411764705882354</v>
      </c>
      <c r="T1063" s="201">
        <v>199</v>
      </c>
      <c r="U1063" s="201">
        <v>70</v>
      </c>
      <c r="V1063" s="132">
        <v>0.35175879396984927</v>
      </c>
      <c r="W1063">
        <v>207</v>
      </c>
      <c r="X1063">
        <v>65</v>
      </c>
      <c r="Y1063">
        <v>0.3140096618357488</v>
      </c>
    </row>
    <row r="1064" spans="1:25" x14ac:dyDescent="0.25">
      <c r="A1064" s="38">
        <f>+COUNTIF($B$1:B1064,ESTADISTICAS!B$9)</f>
        <v>25</v>
      </c>
      <c r="B1064">
        <v>85</v>
      </c>
      <c r="C1064" s="130">
        <v>85225</v>
      </c>
      <c r="D1064" t="s">
        <v>2138</v>
      </c>
      <c r="E1064" s="201">
        <v>87</v>
      </c>
      <c r="F1064" s="201">
        <v>18</v>
      </c>
      <c r="G1064" s="132">
        <v>0.20689655172413793</v>
      </c>
      <c r="H1064" s="201">
        <v>66</v>
      </c>
      <c r="I1064" s="201">
        <v>12</v>
      </c>
      <c r="J1064" s="132">
        <v>0.18181818181818182</v>
      </c>
      <c r="K1064" s="201">
        <v>77</v>
      </c>
      <c r="L1064" s="201">
        <v>19</v>
      </c>
      <c r="M1064" s="132">
        <v>0.24675324675324675</v>
      </c>
      <c r="N1064" s="201">
        <v>75</v>
      </c>
      <c r="O1064" s="201">
        <v>15</v>
      </c>
      <c r="P1064" s="132">
        <v>0.2</v>
      </c>
      <c r="Q1064" s="201">
        <v>72</v>
      </c>
      <c r="R1064" s="201">
        <v>15</v>
      </c>
      <c r="S1064" s="132">
        <v>0.20833333333333334</v>
      </c>
      <c r="T1064" s="201">
        <v>73</v>
      </c>
      <c r="U1064" s="201">
        <v>13</v>
      </c>
      <c r="V1064" s="132">
        <v>0.17808219178082191</v>
      </c>
      <c r="W1064">
        <v>82</v>
      </c>
      <c r="X1064">
        <v>26</v>
      </c>
      <c r="Y1064">
        <v>0.31707317073170732</v>
      </c>
    </row>
    <row r="1065" spans="1:25" x14ac:dyDescent="0.25">
      <c r="A1065" s="38">
        <f>+COUNTIF($B$1:B1065,ESTADISTICAS!B$9)</f>
        <v>25</v>
      </c>
      <c r="B1065">
        <v>85</v>
      </c>
      <c r="C1065" s="130">
        <v>85230</v>
      </c>
      <c r="D1065" t="s">
        <v>2139</v>
      </c>
      <c r="E1065" s="201">
        <v>87</v>
      </c>
      <c r="F1065" s="201">
        <v>23</v>
      </c>
      <c r="G1065" s="132">
        <v>0.26436781609195403</v>
      </c>
      <c r="H1065" s="201">
        <v>85</v>
      </c>
      <c r="I1065" s="201">
        <v>28</v>
      </c>
      <c r="J1065" s="132">
        <v>0.32941176470588235</v>
      </c>
      <c r="K1065" s="201">
        <v>81</v>
      </c>
      <c r="L1065" s="201">
        <v>19</v>
      </c>
      <c r="M1065" s="132">
        <v>0.23456790123456789</v>
      </c>
      <c r="N1065" s="201">
        <v>99</v>
      </c>
      <c r="O1065" s="201">
        <v>28</v>
      </c>
      <c r="P1065" s="132">
        <v>0.28282828282828282</v>
      </c>
      <c r="Q1065" s="201">
        <v>104</v>
      </c>
      <c r="R1065" s="201">
        <v>27</v>
      </c>
      <c r="S1065" s="132">
        <v>0.25961538461538464</v>
      </c>
      <c r="T1065" s="201">
        <v>105</v>
      </c>
      <c r="U1065" s="201">
        <v>18</v>
      </c>
      <c r="V1065" s="132">
        <v>0.17142857142857143</v>
      </c>
      <c r="W1065">
        <v>95</v>
      </c>
      <c r="X1065">
        <v>13</v>
      </c>
      <c r="Y1065">
        <v>0.1368421052631579</v>
      </c>
    </row>
    <row r="1066" spans="1:25" x14ac:dyDescent="0.25">
      <c r="A1066" s="38">
        <f>+COUNTIF($B$1:B1066,ESTADISTICAS!B$9)</f>
        <v>25</v>
      </c>
      <c r="B1066">
        <v>85</v>
      </c>
      <c r="C1066" s="130">
        <v>85250</v>
      </c>
      <c r="D1066" t="s">
        <v>2140</v>
      </c>
      <c r="E1066" s="201">
        <v>371</v>
      </c>
      <c r="F1066" s="201">
        <v>119</v>
      </c>
      <c r="G1066" s="132">
        <v>0.32075471698113206</v>
      </c>
      <c r="H1066" s="201">
        <v>365</v>
      </c>
      <c r="I1066" s="201">
        <v>152</v>
      </c>
      <c r="J1066" s="132">
        <v>0.41643835616438357</v>
      </c>
      <c r="K1066" s="201">
        <v>317</v>
      </c>
      <c r="L1066" s="201">
        <v>113</v>
      </c>
      <c r="M1066" s="132">
        <v>0.35646687697160884</v>
      </c>
      <c r="N1066" s="201">
        <v>399</v>
      </c>
      <c r="O1066" s="201">
        <v>117</v>
      </c>
      <c r="P1066" s="132">
        <v>0.2932330827067669</v>
      </c>
      <c r="Q1066" s="201">
        <v>339</v>
      </c>
      <c r="R1066" s="201">
        <v>121</v>
      </c>
      <c r="S1066" s="132">
        <v>0.35693215339233036</v>
      </c>
      <c r="T1066" s="201">
        <v>369</v>
      </c>
      <c r="U1066" s="201">
        <v>130</v>
      </c>
      <c r="V1066" s="132">
        <v>0.35230352303523033</v>
      </c>
      <c r="W1066">
        <v>380</v>
      </c>
      <c r="X1066">
        <v>124</v>
      </c>
      <c r="Y1066">
        <v>0.32631578947368423</v>
      </c>
    </row>
    <row r="1067" spans="1:25" x14ac:dyDescent="0.25">
      <c r="A1067" s="38">
        <f>+COUNTIF($B$1:B1067,ESTADISTICAS!B$9)</f>
        <v>25</v>
      </c>
      <c r="B1067">
        <v>85</v>
      </c>
      <c r="C1067" s="130">
        <v>85263</v>
      </c>
      <c r="D1067" t="s">
        <v>2141</v>
      </c>
      <c r="E1067" s="201">
        <v>90</v>
      </c>
      <c r="F1067" s="201">
        <v>29</v>
      </c>
      <c r="G1067" s="132">
        <v>0.32222222222222224</v>
      </c>
      <c r="H1067" s="201">
        <v>82</v>
      </c>
      <c r="I1067" s="201">
        <v>26</v>
      </c>
      <c r="J1067" s="132">
        <v>0.31707317073170732</v>
      </c>
      <c r="K1067" s="201">
        <v>84</v>
      </c>
      <c r="L1067" s="201">
        <v>21</v>
      </c>
      <c r="M1067" s="132">
        <v>0.25</v>
      </c>
      <c r="N1067" s="201">
        <v>117</v>
      </c>
      <c r="O1067" s="201">
        <v>34</v>
      </c>
      <c r="P1067" s="132">
        <v>0.29059829059829062</v>
      </c>
      <c r="Q1067" s="201">
        <v>119</v>
      </c>
      <c r="R1067" s="201">
        <v>27</v>
      </c>
      <c r="S1067" s="132">
        <v>0.22689075630252101</v>
      </c>
      <c r="T1067" s="201">
        <v>115</v>
      </c>
      <c r="U1067" s="201">
        <v>27</v>
      </c>
      <c r="V1067" s="132">
        <v>0.23478260869565218</v>
      </c>
      <c r="W1067">
        <v>101</v>
      </c>
      <c r="X1067">
        <v>29</v>
      </c>
      <c r="Y1067">
        <v>0.28712871287128711</v>
      </c>
    </row>
    <row r="1068" spans="1:25" x14ac:dyDescent="0.25">
      <c r="A1068" s="38">
        <f>+COUNTIF($B$1:B1068,ESTADISTICAS!B$9)</f>
        <v>25</v>
      </c>
      <c r="B1068">
        <v>85</v>
      </c>
      <c r="C1068" s="130">
        <v>85279</v>
      </c>
      <c r="D1068" t="s">
        <v>2142</v>
      </c>
      <c r="E1068" s="201">
        <v>15</v>
      </c>
      <c r="F1068" s="201">
        <v>6</v>
      </c>
      <c r="G1068" s="132">
        <v>0.4</v>
      </c>
      <c r="H1068" s="201">
        <v>12</v>
      </c>
      <c r="I1068" s="201">
        <v>2</v>
      </c>
      <c r="J1068" s="132">
        <v>0.16666666666666666</v>
      </c>
      <c r="K1068" s="201">
        <v>11</v>
      </c>
      <c r="L1068" s="201">
        <v>5</v>
      </c>
      <c r="M1068" s="132">
        <v>0.45454545454545453</v>
      </c>
      <c r="N1068" s="201">
        <v>16</v>
      </c>
      <c r="O1068" s="201">
        <v>3</v>
      </c>
      <c r="P1068" s="132">
        <v>0.1875</v>
      </c>
      <c r="Q1068" s="201">
        <v>7</v>
      </c>
      <c r="R1068" s="201">
        <v>2</v>
      </c>
      <c r="S1068" s="132">
        <v>0.2857142857142857</v>
      </c>
      <c r="T1068" s="201">
        <v>14</v>
      </c>
      <c r="U1068" s="201">
        <v>7</v>
      </c>
      <c r="V1068" s="132">
        <v>0.5</v>
      </c>
      <c r="W1068">
        <v>7</v>
      </c>
      <c r="X1068">
        <v>3</v>
      </c>
      <c r="Y1068">
        <v>0.42857142857142855</v>
      </c>
    </row>
    <row r="1069" spans="1:25" x14ac:dyDescent="0.25">
      <c r="A1069" s="38">
        <f>+COUNTIF($B$1:B1069,ESTADISTICAS!B$9)</f>
        <v>25</v>
      </c>
      <c r="B1069">
        <v>85</v>
      </c>
      <c r="C1069" s="130">
        <v>85300</v>
      </c>
      <c r="D1069" t="s">
        <v>1313</v>
      </c>
      <c r="E1069" s="201">
        <v>67</v>
      </c>
      <c r="F1069" s="201">
        <v>20</v>
      </c>
      <c r="G1069" s="132">
        <v>0.29850746268656714</v>
      </c>
      <c r="H1069" s="201">
        <v>61</v>
      </c>
      <c r="I1069" s="201">
        <v>29</v>
      </c>
      <c r="J1069" s="132">
        <v>0.47540983606557374</v>
      </c>
      <c r="K1069" s="201">
        <v>72</v>
      </c>
      <c r="L1069" s="201">
        <v>33</v>
      </c>
      <c r="M1069" s="132">
        <v>0.45833333333333331</v>
      </c>
      <c r="N1069" s="201">
        <v>50</v>
      </c>
      <c r="O1069" s="201">
        <v>19</v>
      </c>
      <c r="P1069" s="132">
        <v>0.38</v>
      </c>
      <c r="Q1069" s="201">
        <v>60</v>
      </c>
      <c r="R1069" s="201">
        <v>15</v>
      </c>
      <c r="S1069" s="132">
        <v>0.25</v>
      </c>
      <c r="T1069" s="201">
        <v>40</v>
      </c>
      <c r="U1069" s="201">
        <v>21</v>
      </c>
      <c r="V1069" s="132">
        <v>0.52500000000000002</v>
      </c>
      <c r="W1069">
        <v>45</v>
      </c>
      <c r="X1069">
        <v>19</v>
      </c>
      <c r="Y1069">
        <v>0.42222222222222222</v>
      </c>
    </row>
    <row r="1070" spans="1:25" x14ac:dyDescent="0.25">
      <c r="A1070" s="38">
        <f>+COUNTIF($B$1:B1070,ESTADISTICAS!B$9)</f>
        <v>25</v>
      </c>
      <c r="B1070">
        <v>85</v>
      </c>
      <c r="C1070" s="130">
        <v>85315</v>
      </c>
      <c r="D1070" t="s">
        <v>2143</v>
      </c>
      <c r="E1070" s="201">
        <v>18</v>
      </c>
      <c r="F1070" s="201">
        <v>4</v>
      </c>
      <c r="G1070" s="132">
        <v>0.22222222222222221</v>
      </c>
      <c r="H1070" s="201">
        <v>21</v>
      </c>
      <c r="I1070" s="201">
        <v>5</v>
      </c>
      <c r="J1070" s="132">
        <v>0.23809523809523808</v>
      </c>
      <c r="K1070" s="201">
        <v>23</v>
      </c>
      <c r="L1070" s="201">
        <v>4</v>
      </c>
      <c r="M1070" s="132">
        <v>0.17391304347826086</v>
      </c>
      <c r="N1070" s="201">
        <v>14</v>
      </c>
      <c r="O1070" s="201">
        <v>5</v>
      </c>
      <c r="P1070" s="132">
        <v>0.35714285714285715</v>
      </c>
      <c r="Q1070" s="201">
        <v>17</v>
      </c>
      <c r="R1070" s="201">
        <v>8</v>
      </c>
      <c r="S1070" s="132">
        <v>0.47058823529411764</v>
      </c>
      <c r="T1070" s="201">
        <v>18</v>
      </c>
      <c r="U1070" s="201">
        <v>5</v>
      </c>
      <c r="V1070" s="132">
        <v>0.27777777777777779</v>
      </c>
      <c r="W1070">
        <v>17</v>
      </c>
      <c r="X1070">
        <v>9</v>
      </c>
      <c r="Y1070">
        <v>0.52941176470588236</v>
      </c>
    </row>
    <row r="1071" spans="1:25" x14ac:dyDescent="0.25">
      <c r="A1071" s="38">
        <f>+COUNTIF($B$1:B1071,ESTADISTICAS!B$9)</f>
        <v>25</v>
      </c>
      <c r="B1071">
        <v>85</v>
      </c>
      <c r="C1071" s="130">
        <v>85325</v>
      </c>
      <c r="D1071" t="s">
        <v>2144</v>
      </c>
      <c r="E1071" s="201">
        <v>56</v>
      </c>
      <c r="F1071" s="201">
        <v>19</v>
      </c>
      <c r="G1071" s="132">
        <v>0.3392857142857143</v>
      </c>
      <c r="H1071" s="201">
        <v>52</v>
      </c>
      <c r="I1071" s="201">
        <v>23</v>
      </c>
      <c r="J1071" s="132">
        <v>0.44230769230769229</v>
      </c>
      <c r="K1071" s="201">
        <v>45</v>
      </c>
      <c r="L1071" s="201">
        <v>18</v>
      </c>
      <c r="M1071" s="132">
        <v>0.4</v>
      </c>
      <c r="N1071" s="201">
        <v>60</v>
      </c>
      <c r="O1071" s="201">
        <v>23</v>
      </c>
      <c r="P1071" s="132">
        <v>0.38333333333333336</v>
      </c>
      <c r="Q1071" s="201">
        <v>47</v>
      </c>
      <c r="R1071" s="201">
        <v>20</v>
      </c>
      <c r="S1071" s="132">
        <v>0.42553191489361702</v>
      </c>
      <c r="T1071" s="201">
        <v>64</v>
      </c>
      <c r="U1071" s="201">
        <v>16</v>
      </c>
      <c r="V1071" s="132">
        <v>0.25</v>
      </c>
      <c r="W1071">
        <v>41</v>
      </c>
      <c r="X1071">
        <v>14</v>
      </c>
      <c r="Y1071">
        <v>0.34146341463414637</v>
      </c>
    </row>
    <row r="1072" spans="1:25" x14ac:dyDescent="0.25">
      <c r="A1072" s="38">
        <f>+COUNTIF($B$1:B1072,ESTADISTICAS!B$9)</f>
        <v>25</v>
      </c>
      <c r="B1072">
        <v>85</v>
      </c>
      <c r="C1072" s="130">
        <v>85400</v>
      </c>
      <c r="D1072" t="s">
        <v>2145</v>
      </c>
      <c r="E1072" s="201">
        <v>36</v>
      </c>
      <c r="F1072" s="201">
        <v>12</v>
      </c>
      <c r="G1072" s="132">
        <v>0.33333333333333331</v>
      </c>
      <c r="H1072" s="201">
        <v>27</v>
      </c>
      <c r="I1072" s="201">
        <v>12</v>
      </c>
      <c r="J1072" s="132">
        <v>0.44444444444444442</v>
      </c>
      <c r="K1072" s="201">
        <v>31</v>
      </c>
      <c r="L1072" s="201">
        <v>5</v>
      </c>
      <c r="M1072" s="132">
        <v>0.16129032258064516</v>
      </c>
      <c r="N1072" s="201">
        <v>50</v>
      </c>
      <c r="O1072" s="201">
        <v>16</v>
      </c>
      <c r="P1072" s="132">
        <v>0.32</v>
      </c>
      <c r="Q1072" s="201">
        <v>60</v>
      </c>
      <c r="R1072" s="201">
        <v>26</v>
      </c>
      <c r="S1072" s="132">
        <v>0.43333333333333335</v>
      </c>
      <c r="T1072" s="201">
        <v>51</v>
      </c>
      <c r="U1072" s="201">
        <v>14</v>
      </c>
      <c r="V1072" s="132">
        <v>0.27450980392156865</v>
      </c>
      <c r="W1072">
        <v>44</v>
      </c>
      <c r="X1072">
        <v>9</v>
      </c>
      <c r="Y1072">
        <v>0.20454545454545456</v>
      </c>
    </row>
    <row r="1073" spans="1:25" x14ac:dyDescent="0.25">
      <c r="A1073" s="38">
        <f>+COUNTIF($B$1:B1073,ESTADISTICAS!B$9)</f>
        <v>25</v>
      </c>
      <c r="B1073">
        <v>85</v>
      </c>
      <c r="C1073" s="130">
        <v>85410</v>
      </c>
      <c r="D1073" t="s">
        <v>2146</v>
      </c>
      <c r="E1073" s="201">
        <v>270</v>
      </c>
      <c r="F1073" s="201">
        <v>110</v>
      </c>
      <c r="G1073" s="132">
        <v>0.40740740740740738</v>
      </c>
      <c r="H1073" s="201">
        <v>328</v>
      </c>
      <c r="I1073" s="201">
        <v>141</v>
      </c>
      <c r="J1073" s="132">
        <v>0.4298780487804878</v>
      </c>
      <c r="K1073" s="201">
        <v>297</v>
      </c>
      <c r="L1073" s="201">
        <v>122</v>
      </c>
      <c r="M1073" s="132">
        <v>0.41077441077441079</v>
      </c>
      <c r="N1073" s="201">
        <v>289</v>
      </c>
      <c r="O1073" s="201">
        <v>100</v>
      </c>
      <c r="P1073" s="132">
        <v>0.34602076124567471</v>
      </c>
      <c r="Q1073" s="201">
        <v>299</v>
      </c>
      <c r="R1073" s="201">
        <v>117</v>
      </c>
      <c r="S1073" s="132">
        <v>0.39130434782608697</v>
      </c>
      <c r="T1073" s="201">
        <v>318</v>
      </c>
      <c r="U1073" s="201">
        <v>126</v>
      </c>
      <c r="V1073" s="132">
        <v>0.39622641509433965</v>
      </c>
      <c r="W1073">
        <v>336</v>
      </c>
      <c r="X1073">
        <v>123</v>
      </c>
      <c r="Y1073">
        <v>0.36607142857142855</v>
      </c>
    </row>
    <row r="1074" spans="1:25" x14ac:dyDescent="0.25">
      <c r="A1074" s="38">
        <f>+COUNTIF($B$1:B1074,ESTADISTICAS!B$9)</f>
        <v>25</v>
      </c>
      <c r="B1074">
        <v>85</v>
      </c>
      <c r="C1074" s="130">
        <v>85430</v>
      </c>
      <c r="D1074" t="s">
        <v>2147</v>
      </c>
      <c r="E1074" s="201">
        <v>145</v>
      </c>
      <c r="F1074" s="201">
        <v>19</v>
      </c>
      <c r="G1074" s="132">
        <v>0.1310344827586207</v>
      </c>
      <c r="H1074" s="201">
        <v>122</v>
      </c>
      <c r="I1074" s="201">
        <v>33</v>
      </c>
      <c r="J1074" s="132">
        <v>0.27049180327868855</v>
      </c>
      <c r="K1074" s="201">
        <v>163</v>
      </c>
      <c r="L1074" s="201">
        <v>40</v>
      </c>
      <c r="M1074" s="132">
        <v>0.24539877300613497</v>
      </c>
      <c r="N1074" s="201">
        <v>131</v>
      </c>
      <c r="O1074" s="201">
        <v>30</v>
      </c>
      <c r="P1074" s="132">
        <v>0.22900763358778625</v>
      </c>
      <c r="Q1074" s="201">
        <v>129</v>
      </c>
      <c r="R1074" s="201">
        <v>33</v>
      </c>
      <c r="S1074" s="132">
        <v>0.2558139534883721</v>
      </c>
      <c r="T1074" s="201">
        <v>131</v>
      </c>
      <c r="U1074" s="201">
        <v>32</v>
      </c>
      <c r="V1074" s="132">
        <v>0.24427480916030533</v>
      </c>
      <c r="W1074">
        <v>118</v>
      </c>
      <c r="X1074">
        <v>34</v>
      </c>
      <c r="Y1074">
        <v>0.28813559322033899</v>
      </c>
    </row>
    <row r="1075" spans="1:25" x14ac:dyDescent="0.25">
      <c r="A1075" s="38">
        <f>+COUNTIF($B$1:B1075,ESTADISTICAS!B$9)</f>
        <v>25</v>
      </c>
      <c r="B1075">
        <v>85</v>
      </c>
      <c r="C1075" s="130">
        <v>85440</v>
      </c>
      <c r="D1075" t="s">
        <v>1404</v>
      </c>
      <c r="E1075" s="201">
        <v>322</v>
      </c>
      <c r="F1075" s="201">
        <v>115</v>
      </c>
      <c r="G1075" s="132">
        <v>0.35714285714285715</v>
      </c>
      <c r="H1075" s="201">
        <v>348</v>
      </c>
      <c r="I1075" s="201">
        <v>142</v>
      </c>
      <c r="J1075" s="132">
        <v>0.40804597701149425</v>
      </c>
      <c r="K1075" s="201">
        <v>381</v>
      </c>
      <c r="L1075" s="201">
        <v>141</v>
      </c>
      <c r="M1075" s="132">
        <v>0.37007874015748032</v>
      </c>
      <c r="N1075" s="201">
        <v>333</v>
      </c>
      <c r="O1075" s="201">
        <v>108</v>
      </c>
      <c r="P1075" s="132">
        <v>0.32432432432432434</v>
      </c>
      <c r="Q1075" s="201">
        <v>313</v>
      </c>
      <c r="R1075" s="201">
        <v>98</v>
      </c>
      <c r="S1075" s="132">
        <v>0.31309904153354634</v>
      </c>
      <c r="T1075" s="201">
        <v>313</v>
      </c>
      <c r="U1075" s="201">
        <v>91</v>
      </c>
      <c r="V1075" s="132">
        <v>0.29073482428115016</v>
      </c>
      <c r="W1075">
        <v>350</v>
      </c>
      <c r="X1075">
        <v>115</v>
      </c>
      <c r="Y1075">
        <v>0.32857142857142857</v>
      </c>
    </row>
    <row r="1076" spans="1:25" x14ac:dyDescent="0.25">
      <c r="A1076" s="38">
        <f>+COUNTIF($B$1:B1076,ESTADISTICAS!B$9)</f>
        <v>25</v>
      </c>
      <c r="B1076">
        <v>86</v>
      </c>
      <c r="C1076" s="130">
        <v>86001</v>
      </c>
      <c r="D1076" t="s">
        <v>2487</v>
      </c>
      <c r="E1076" s="201">
        <v>567</v>
      </c>
      <c r="F1076" s="201">
        <v>252</v>
      </c>
      <c r="G1076" s="132">
        <v>0.44444444444444442</v>
      </c>
      <c r="H1076" s="201">
        <v>555</v>
      </c>
      <c r="I1076" s="201">
        <v>178</v>
      </c>
      <c r="J1076" s="132">
        <v>0.32072072072072072</v>
      </c>
      <c r="K1076" s="201">
        <v>554</v>
      </c>
      <c r="L1076" s="201">
        <v>190</v>
      </c>
      <c r="M1076" s="132">
        <v>0.34296028880866425</v>
      </c>
      <c r="N1076" s="201">
        <v>546</v>
      </c>
      <c r="O1076" s="201">
        <v>183</v>
      </c>
      <c r="P1076" s="132">
        <v>0.33516483516483514</v>
      </c>
      <c r="Q1076" s="201">
        <v>499</v>
      </c>
      <c r="R1076" s="201">
        <v>208</v>
      </c>
      <c r="S1076" s="132">
        <v>0.41683366733466931</v>
      </c>
      <c r="T1076" s="201">
        <v>505</v>
      </c>
      <c r="U1076" s="201">
        <v>194</v>
      </c>
      <c r="V1076" s="132">
        <v>0.38415841584158417</v>
      </c>
      <c r="W1076">
        <v>605</v>
      </c>
      <c r="X1076">
        <v>247</v>
      </c>
      <c r="Y1076">
        <v>0.40826446280991735</v>
      </c>
    </row>
    <row r="1077" spans="1:25" x14ac:dyDescent="0.25">
      <c r="A1077" s="38">
        <f>+COUNTIF($B$1:B1077,ESTADISTICAS!B$9)</f>
        <v>25</v>
      </c>
      <c r="B1077">
        <v>86</v>
      </c>
      <c r="C1077" s="130">
        <v>86219</v>
      </c>
      <c r="D1077" t="s">
        <v>1853</v>
      </c>
      <c r="E1077" s="201">
        <v>68</v>
      </c>
      <c r="F1077" s="201">
        <v>25</v>
      </c>
      <c r="G1077" s="132">
        <v>0.36764705882352944</v>
      </c>
      <c r="H1077" s="201">
        <v>59</v>
      </c>
      <c r="I1077" s="201">
        <v>19</v>
      </c>
      <c r="J1077" s="132">
        <v>0.32203389830508472</v>
      </c>
      <c r="K1077" s="201">
        <v>62</v>
      </c>
      <c r="L1077" s="201">
        <v>16</v>
      </c>
      <c r="M1077" s="132">
        <v>0.25806451612903225</v>
      </c>
      <c r="N1077" s="201">
        <v>53</v>
      </c>
      <c r="O1077" s="201">
        <v>13</v>
      </c>
      <c r="P1077" s="132">
        <v>0.24528301886792453</v>
      </c>
      <c r="Q1077" s="201">
        <v>61</v>
      </c>
      <c r="R1077" s="201">
        <v>16</v>
      </c>
      <c r="S1077" s="132">
        <v>0.26229508196721313</v>
      </c>
      <c r="T1077" s="201">
        <v>48</v>
      </c>
      <c r="U1077" s="201">
        <v>15</v>
      </c>
      <c r="V1077" s="132">
        <v>0.3125</v>
      </c>
      <c r="W1077">
        <v>38</v>
      </c>
      <c r="X1077">
        <v>13</v>
      </c>
      <c r="Y1077">
        <v>0.34210526315789475</v>
      </c>
    </row>
    <row r="1078" spans="1:25" x14ac:dyDescent="0.25">
      <c r="A1078" s="38">
        <f>+COUNTIF($B$1:B1078,ESTADISTICAS!B$9)</f>
        <v>25</v>
      </c>
      <c r="B1078">
        <v>86</v>
      </c>
      <c r="C1078" s="130">
        <v>86320</v>
      </c>
      <c r="D1078" t="s">
        <v>2148</v>
      </c>
      <c r="E1078" s="201">
        <v>438</v>
      </c>
      <c r="F1078" s="201">
        <v>121</v>
      </c>
      <c r="G1078" s="132">
        <v>0.27625570776255709</v>
      </c>
      <c r="H1078" s="201">
        <v>492</v>
      </c>
      <c r="I1078" s="201">
        <v>98</v>
      </c>
      <c r="J1078" s="132">
        <v>0.1991869918699187</v>
      </c>
      <c r="K1078" s="201">
        <v>495</v>
      </c>
      <c r="L1078" s="201">
        <v>118</v>
      </c>
      <c r="M1078" s="132">
        <v>0.23838383838383839</v>
      </c>
      <c r="N1078" s="201">
        <v>522</v>
      </c>
      <c r="O1078" s="201">
        <v>129</v>
      </c>
      <c r="P1078" s="132">
        <v>0.2471264367816092</v>
      </c>
      <c r="Q1078" s="201">
        <v>482</v>
      </c>
      <c r="R1078" s="201">
        <v>147</v>
      </c>
      <c r="S1078" s="132">
        <v>0.30497925311203322</v>
      </c>
      <c r="T1078" s="201">
        <v>494</v>
      </c>
      <c r="U1078" s="201">
        <v>116</v>
      </c>
      <c r="V1078" s="132">
        <v>0.23481781376518218</v>
      </c>
      <c r="W1078">
        <v>431</v>
      </c>
      <c r="X1078">
        <v>102</v>
      </c>
      <c r="Y1078">
        <v>0.23665893271461716</v>
      </c>
    </row>
    <row r="1079" spans="1:25" x14ac:dyDescent="0.25">
      <c r="A1079" s="38">
        <f>+COUNTIF($B$1:B1079,ESTADISTICAS!B$9)</f>
        <v>25</v>
      </c>
      <c r="B1079">
        <v>86</v>
      </c>
      <c r="C1079" s="130">
        <v>86568</v>
      </c>
      <c r="D1079" t="s">
        <v>2488</v>
      </c>
      <c r="E1079" s="201">
        <v>463</v>
      </c>
      <c r="F1079" s="201">
        <v>196</v>
      </c>
      <c r="G1079" s="132">
        <v>0.42332613390928725</v>
      </c>
      <c r="H1079" s="201">
        <v>543</v>
      </c>
      <c r="I1079" s="201">
        <v>189</v>
      </c>
      <c r="J1079" s="132">
        <v>0.34806629834254144</v>
      </c>
      <c r="K1079" s="201">
        <v>608</v>
      </c>
      <c r="L1079" s="201">
        <v>259</v>
      </c>
      <c r="M1079" s="132">
        <v>0.42598684210526316</v>
      </c>
      <c r="N1079" s="201">
        <v>616</v>
      </c>
      <c r="O1079" s="201">
        <v>253</v>
      </c>
      <c r="P1079" s="132">
        <v>0.4107142857142857</v>
      </c>
      <c r="Q1079" s="201">
        <v>604</v>
      </c>
      <c r="R1079" s="201">
        <v>257</v>
      </c>
      <c r="S1079" s="132">
        <v>0.42549668874172186</v>
      </c>
      <c r="T1079" s="201">
        <v>515</v>
      </c>
      <c r="U1079" s="201">
        <v>168</v>
      </c>
      <c r="V1079" s="132">
        <v>0.32621359223300972</v>
      </c>
      <c r="W1079">
        <v>562</v>
      </c>
      <c r="X1079">
        <v>205</v>
      </c>
      <c r="Y1079">
        <v>0.36476868327402134</v>
      </c>
    </row>
    <row r="1080" spans="1:25" x14ac:dyDescent="0.25">
      <c r="A1080" s="38">
        <f>+COUNTIF($B$1:B1080,ESTADISTICAS!B$9)</f>
        <v>25</v>
      </c>
      <c r="B1080">
        <v>86</v>
      </c>
      <c r="C1080" s="130">
        <v>86569</v>
      </c>
      <c r="D1080" t="s">
        <v>2149</v>
      </c>
      <c r="E1080" s="201">
        <v>100</v>
      </c>
      <c r="F1080" s="201">
        <v>22</v>
      </c>
      <c r="G1080" s="132">
        <v>0.22</v>
      </c>
      <c r="H1080" s="201">
        <v>91</v>
      </c>
      <c r="I1080" s="201">
        <v>18</v>
      </c>
      <c r="J1080" s="132">
        <v>0.19780219780219779</v>
      </c>
      <c r="K1080" s="201">
        <v>103</v>
      </c>
      <c r="L1080" s="201">
        <v>29</v>
      </c>
      <c r="M1080" s="132">
        <v>0.28155339805825241</v>
      </c>
      <c r="N1080" s="201">
        <v>113</v>
      </c>
      <c r="O1080" s="201">
        <v>26</v>
      </c>
      <c r="P1080" s="132">
        <v>0.23008849557522124</v>
      </c>
      <c r="Q1080" s="201">
        <v>90</v>
      </c>
      <c r="R1080" s="201">
        <v>41</v>
      </c>
      <c r="S1080" s="132">
        <v>0.45555555555555555</v>
      </c>
      <c r="T1080" s="201">
        <v>95</v>
      </c>
      <c r="U1080" s="201">
        <v>21</v>
      </c>
      <c r="V1080" s="132">
        <v>0.22105263157894736</v>
      </c>
      <c r="W1080">
        <v>72</v>
      </c>
      <c r="X1080">
        <v>16</v>
      </c>
      <c r="Y1080">
        <v>0.22222222222222221</v>
      </c>
    </row>
    <row r="1081" spans="1:25" x14ac:dyDescent="0.25">
      <c r="A1081" s="38">
        <f>+COUNTIF($B$1:B1081,ESTADISTICAS!B$9)</f>
        <v>25</v>
      </c>
      <c r="B1081">
        <v>86</v>
      </c>
      <c r="C1081" s="130">
        <v>86571</v>
      </c>
      <c r="D1081" t="s">
        <v>2150</v>
      </c>
      <c r="E1081" s="201">
        <v>109</v>
      </c>
      <c r="F1081" s="201">
        <v>26</v>
      </c>
      <c r="G1081" s="132">
        <v>0.23853211009174313</v>
      </c>
      <c r="H1081" s="201">
        <v>138</v>
      </c>
      <c r="I1081" s="201">
        <v>34</v>
      </c>
      <c r="J1081" s="132">
        <v>0.24637681159420291</v>
      </c>
      <c r="K1081" s="201">
        <v>120</v>
      </c>
      <c r="L1081" s="201">
        <v>20</v>
      </c>
      <c r="M1081" s="132">
        <v>0.16666666666666666</v>
      </c>
      <c r="N1081" s="201">
        <v>145</v>
      </c>
      <c r="O1081" s="201">
        <v>23</v>
      </c>
      <c r="P1081" s="132">
        <v>0.15862068965517243</v>
      </c>
      <c r="Q1081" s="201">
        <v>133</v>
      </c>
      <c r="R1081" s="201">
        <v>29</v>
      </c>
      <c r="S1081" s="132">
        <v>0.21804511278195488</v>
      </c>
      <c r="T1081" s="201">
        <v>139</v>
      </c>
      <c r="U1081" s="201">
        <v>23</v>
      </c>
      <c r="V1081" s="132">
        <v>0.16546762589928057</v>
      </c>
      <c r="W1081">
        <v>149</v>
      </c>
      <c r="X1081">
        <v>20</v>
      </c>
      <c r="Y1081">
        <v>0.13422818791946309</v>
      </c>
    </row>
    <row r="1082" spans="1:25" x14ac:dyDescent="0.25">
      <c r="A1082" s="38">
        <f>+COUNTIF($B$1:B1082,ESTADISTICAS!B$9)</f>
        <v>25</v>
      </c>
      <c r="B1082">
        <v>86</v>
      </c>
      <c r="C1082" s="130">
        <v>86573</v>
      </c>
      <c r="D1082" t="s">
        <v>2151</v>
      </c>
      <c r="E1082" s="201">
        <v>161</v>
      </c>
      <c r="F1082" s="201">
        <v>36</v>
      </c>
      <c r="G1082" s="132">
        <v>0.2236024844720497</v>
      </c>
      <c r="H1082" s="201">
        <v>173</v>
      </c>
      <c r="I1082" s="201">
        <v>25</v>
      </c>
      <c r="J1082" s="132">
        <v>0.14450867052023122</v>
      </c>
      <c r="K1082" s="201">
        <v>205</v>
      </c>
      <c r="L1082" s="201">
        <v>37</v>
      </c>
      <c r="M1082" s="132">
        <v>0.18048780487804877</v>
      </c>
      <c r="N1082" s="201">
        <v>200</v>
      </c>
      <c r="O1082" s="201">
        <v>32</v>
      </c>
      <c r="P1082" s="132">
        <v>0.16</v>
      </c>
      <c r="Q1082" s="201">
        <v>207</v>
      </c>
      <c r="R1082" s="201">
        <v>75</v>
      </c>
      <c r="S1082" s="132">
        <v>0.36231884057971014</v>
      </c>
      <c r="T1082" s="201">
        <v>199</v>
      </c>
      <c r="U1082" s="201">
        <v>41</v>
      </c>
      <c r="V1082" s="132">
        <v>0.20603015075376885</v>
      </c>
      <c r="W1082">
        <v>162</v>
      </c>
      <c r="X1082">
        <v>33</v>
      </c>
      <c r="Y1082">
        <v>0.20370370370370369</v>
      </c>
    </row>
    <row r="1083" spans="1:25" x14ac:dyDescent="0.25">
      <c r="A1083" s="38">
        <f>+COUNTIF($B$1:B1083,ESTADISTICAS!B$9)</f>
        <v>25</v>
      </c>
      <c r="B1083">
        <v>86</v>
      </c>
      <c r="C1083" s="130">
        <v>86749</v>
      </c>
      <c r="D1083" t="s">
        <v>2152</v>
      </c>
      <c r="E1083" s="201">
        <v>270</v>
      </c>
      <c r="F1083" s="201">
        <v>93</v>
      </c>
      <c r="G1083" s="132">
        <v>0.34444444444444444</v>
      </c>
      <c r="H1083" s="201">
        <v>309</v>
      </c>
      <c r="I1083" s="201">
        <v>73</v>
      </c>
      <c r="J1083" s="132">
        <v>0.23624595469255663</v>
      </c>
      <c r="K1083" s="201">
        <v>237</v>
      </c>
      <c r="L1083" s="201">
        <v>75</v>
      </c>
      <c r="M1083" s="132">
        <v>0.31645569620253167</v>
      </c>
      <c r="N1083" s="201">
        <v>288</v>
      </c>
      <c r="O1083" s="201">
        <v>90</v>
      </c>
      <c r="P1083" s="132">
        <v>0.3125</v>
      </c>
      <c r="Q1083" s="201">
        <v>282</v>
      </c>
      <c r="R1083" s="201">
        <v>125</v>
      </c>
      <c r="S1083" s="132">
        <v>0.4432624113475177</v>
      </c>
      <c r="T1083" s="201">
        <v>227</v>
      </c>
      <c r="U1083" s="201">
        <v>77</v>
      </c>
      <c r="V1083" s="132">
        <v>0.33920704845814981</v>
      </c>
      <c r="W1083">
        <v>242</v>
      </c>
      <c r="X1083">
        <v>69</v>
      </c>
      <c r="Y1083">
        <v>0.28512396694214875</v>
      </c>
    </row>
    <row r="1084" spans="1:25" x14ac:dyDescent="0.25">
      <c r="A1084" s="38">
        <f>+COUNTIF($B$1:B1084,ESTADISTICAS!B$9)</f>
        <v>25</v>
      </c>
      <c r="B1084">
        <v>86</v>
      </c>
      <c r="C1084" s="130">
        <v>86755</v>
      </c>
      <c r="D1084" t="s">
        <v>1318</v>
      </c>
      <c r="E1084" s="201">
        <v>60</v>
      </c>
      <c r="F1084" s="201">
        <v>23</v>
      </c>
      <c r="G1084" s="132">
        <v>0.38333333333333336</v>
      </c>
      <c r="H1084" s="201">
        <v>54</v>
      </c>
      <c r="I1084" s="201">
        <v>11</v>
      </c>
      <c r="J1084" s="132">
        <v>0.20370370370370369</v>
      </c>
      <c r="K1084" s="201">
        <v>51</v>
      </c>
      <c r="L1084" s="201">
        <v>14</v>
      </c>
      <c r="M1084" s="132">
        <v>0.27450980392156865</v>
      </c>
      <c r="N1084" s="201">
        <v>57</v>
      </c>
      <c r="O1084" s="201">
        <v>6</v>
      </c>
      <c r="P1084" s="132">
        <v>0.10526315789473684</v>
      </c>
      <c r="Q1084" s="201">
        <v>43</v>
      </c>
      <c r="R1084" s="201">
        <v>11</v>
      </c>
      <c r="S1084" s="132">
        <v>0.2558139534883721</v>
      </c>
      <c r="T1084" s="201">
        <v>42</v>
      </c>
      <c r="U1084" s="201">
        <v>11</v>
      </c>
      <c r="V1084" s="132">
        <v>0.26190476190476192</v>
      </c>
      <c r="W1084">
        <v>67</v>
      </c>
      <c r="X1084">
        <v>29</v>
      </c>
      <c r="Y1084">
        <v>0.43283582089552236</v>
      </c>
    </row>
    <row r="1085" spans="1:25" x14ac:dyDescent="0.25">
      <c r="A1085" s="38">
        <f>+COUNTIF($B$1:B1085,ESTADISTICAS!B$9)</f>
        <v>25</v>
      </c>
      <c r="B1085">
        <v>86</v>
      </c>
      <c r="C1085" s="130">
        <v>86757</v>
      </c>
      <c r="D1085" t="s">
        <v>2016</v>
      </c>
      <c r="E1085" s="201">
        <v>186</v>
      </c>
      <c r="F1085" s="201">
        <v>38</v>
      </c>
      <c r="G1085" s="132">
        <v>0.20430107526881722</v>
      </c>
      <c r="H1085" s="201">
        <v>200</v>
      </c>
      <c r="I1085" s="201">
        <v>25</v>
      </c>
      <c r="J1085" s="132">
        <v>0.125</v>
      </c>
      <c r="K1085" s="201">
        <v>226</v>
      </c>
      <c r="L1085" s="201">
        <v>29</v>
      </c>
      <c r="M1085" s="132">
        <v>0.12831858407079647</v>
      </c>
      <c r="N1085" s="201">
        <v>262</v>
      </c>
      <c r="O1085" s="201">
        <v>35</v>
      </c>
      <c r="P1085" s="132">
        <v>0.13358778625954199</v>
      </c>
      <c r="Q1085" s="201">
        <v>245</v>
      </c>
      <c r="R1085" s="201">
        <v>44</v>
      </c>
      <c r="S1085" s="132">
        <v>0.17959183673469387</v>
      </c>
      <c r="T1085" s="201">
        <v>195</v>
      </c>
      <c r="U1085" s="201">
        <v>27</v>
      </c>
      <c r="V1085" s="132">
        <v>0.13846153846153847</v>
      </c>
      <c r="W1085">
        <v>204</v>
      </c>
      <c r="X1085">
        <v>28</v>
      </c>
      <c r="Y1085">
        <v>0.13725490196078433</v>
      </c>
    </row>
    <row r="1086" spans="1:25" x14ac:dyDescent="0.25">
      <c r="A1086" s="38">
        <f>+COUNTIF($B$1:B1086,ESTADISTICAS!B$9)</f>
        <v>25</v>
      </c>
      <c r="B1086">
        <v>86</v>
      </c>
      <c r="C1086" s="130">
        <v>86760</v>
      </c>
      <c r="D1086" t="s">
        <v>1926</v>
      </c>
      <c r="E1086" s="201">
        <v>81</v>
      </c>
      <c r="F1086" s="201">
        <v>12</v>
      </c>
      <c r="G1086" s="132">
        <v>0.14814814814814814</v>
      </c>
      <c r="H1086" s="201">
        <v>86</v>
      </c>
      <c r="I1086" s="201">
        <v>13</v>
      </c>
      <c r="J1086" s="132">
        <v>0.15116279069767441</v>
      </c>
      <c r="K1086" s="201">
        <v>73</v>
      </c>
      <c r="L1086" s="201">
        <v>11</v>
      </c>
      <c r="M1086" s="132">
        <v>0.15068493150684931</v>
      </c>
      <c r="N1086" s="201">
        <v>97</v>
      </c>
      <c r="O1086" s="201">
        <v>12</v>
      </c>
      <c r="P1086" s="132">
        <v>0.12371134020618557</v>
      </c>
      <c r="Q1086" s="201">
        <v>78</v>
      </c>
      <c r="R1086" s="201">
        <v>10</v>
      </c>
      <c r="S1086" s="132">
        <v>0.12820512820512819</v>
      </c>
      <c r="T1086" s="201">
        <v>75</v>
      </c>
      <c r="U1086" s="201">
        <v>11</v>
      </c>
      <c r="V1086" s="132">
        <v>0.14666666666666667</v>
      </c>
      <c r="W1086">
        <v>83</v>
      </c>
      <c r="X1086">
        <v>6</v>
      </c>
      <c r="Y1086">
        <v>7.2289156626506021E-2</v>
      </c>
    </row>
    <row r="1087" spans="1:25" x14ac:dyDescent="0.25">
      <c r="A1087" s="38">
        <f>+COUNTIF($B$1:B1087,ESTADISTICAS!B$9)</f>
        <v>25</v>
      </c>
      <c r="B1087">
        <v>86</v>
      </c>
      <c r="C1087" s="130">
        <v>86865</v>
      </c>
      <c r="D1087" t="s">
        <v>2489</v>
      </c>
      <c r="E1087" s="201">
        <v>445</v>
      </c>
      <c r="F1087" s="201">
        <v>135</v>
      </c>
      <c r="G1087" s="132">
        <v>0.30337078651685395</v>
      </c>
      <c r="H1087" s="201">
        <v>405</v>
      </c>
      <c r="I1087" s="201">
        <v>73</v>
      </c>
      <c r="J1087" s="132">
        <v>0.18024691358024691</v>
      </c>
      <c r="K1087" s="201">
        <v>397</v>
      </c>
      <c r="L1087" s="201">
        <v>79</v>
      </c>
      <c r="M1087" s="132">
        <v>0.19899244332493704</v>
      </c>
      <c r="N1087" s="201">
        <v>481</v>
      </c>
      <c r="O1087" s="201">
        <v>114</v>
      </c>
      <c r="P1087" s="132">
        <v>0.23700623700623702</v>
      </c>
      <c r="Q1087" s="201">
        <v>425</v>
      </c>
      <c r="R1087" s="201">
        <v>99</v>
      </c>
      <c r="S1087" s="132">
        <v>0.23294117647058823</v>
      </c>
      <c r="T1087" s="201">
        <v>424</v>
      </c>
      <c r="U1087" s="201">
        <v>97</v>
      </c>
      <c r="V1087" s="132">
        <v>0.22877358490566038</v>
      </c>
      <c r="W1087">
        <v>369</v>
      </c>
      <c r="X1087">
        <v>95</v>
      </c>
      <c r="Y1087">
        <v>0.25745257452574527</v>
      </c>
    </row>
    <row r="1088" spans="1:25" x14ac:dyDescent="0.25">
      <c r="A1088" s="38">
        <f>+COUNTIF($B$1:B1088,ESTADISTICAS!B$9)</f>
        <v>25</v>
      </c>
      <c r="B1088">
        <v>86</v>
      </c>
      <c r="C1088" s="130">
        <v>86885</v>
      </c>
      <c r="D1088" t="s">
        <v>2153</v>
      </c>
      <c r="E1088" s="201">
        <v>221</v>
      </c>
      <c r="F1088" s="201">
        <v>73</v>
      </c>
      <c r="G1088" s="132">
        <v>0.33031674208144796</v>
      </c>
      <c r="H1088" s="201">
        <v>220</v>
      </c>
      <c r="I1088" s="201">
        <v>61</v>
      </c>
      <c r="J1088" s="132">
        <v>0.27727272727272728</v>
      </c>
      <c r="K1088" s="201">
        <v>265</v>
      </c>
      <c r="L1088" s="201">
        <v>99</v>
      </c>
      <c r="M1088" s="132">
        <v>0.37358490566037733</v>
      </c>
      <c r="N1088" s="201">
        <v>225</v>
      </c>
      <c r="O1088" s="201">
        <v>74</v>
      </c>
      <c r="P1088" s="132">
        <v>0.3288888888888889</v>
      </c>
      <c r="Q1088" s="201">
        <v>311</v>
      </c>
      <c r="R1088" s="201">
        <v>125</v>
      </c>
      <c r="S1088" s="132">
        <v>0.40192926045016075</v>
      </c>
      <c r="T1088" s="201">
        <v>247</v>
      </c>
      <c r="U1088" s="201">
        <v>85</v>
      </c>
      <c r="V1088" s="132">
        <v>0.34412955465587042</v>
      </c>
      <c r="W1088">
        <v>271</v>
      </c>
      <c r="X1088">
        <v>70</v>
      </c>
      <c r="Y1088">
        <v>0.25830258302583026</v>
      </c>
    </row>
    <row r="1089" spans="1:25" x14ac:dyDescent="0.25">
      <c r="A1089" s="38">
        <f>+COUNTIF($B$1:B1089,ESTADISTICAS!B$9)</f>
        <v>25</v>
      </c>
      <c r="B1089">
        <v>88</v>
      </c>
      <c r="C1089" s="130">
        <v>88001</v>
      </c>
      <c r="D1089" t="s">
        <v>2011</v>
      </c>
      <c r="E1089" s="201">
        <v>550</v>
      </c>
      <c r="F1089" s="201">
        <v>308</v>
      </c>
      <c r="G1089" s="132">
        <v>0.56000000000000005</v>
      </c>
      <c r="H1089" s="201">
        <v>618</v>
      </c>
      <c r="I1089" s="201">
        <v>201</v>
      </c>
      <c r="J1089" s="132">
        <v>0.32524271844660196</v>
      </c>
      <c r="K1089" s="201">
        <v>589</v>
      </c>
      <c r="L1089" s="201">
        <v>298</v>
      </c>
      <c r="M1089" s="132">
        <v>0.50594227504244482</v>
      </c>
      <c r="N1089" s="201">
        <v>571</v>
      </c>
      <c r="O1089" s="201">
        <v>222</v>
      </c>
      <c r="P1089" s="132">
        <v>0.38879159369527144</v>
      </c>
      <c r="Q1089" s="201">
        <v>538</v>
      </c>
      <c r="R1089" s="201">
        <v>267</v>
      </c>
      <c r="S1089" s="132">
        <v>0.49628252788104088</v>
      </c>
      <c r="T1089" s="201">
        <v>506</v>
      </c>
      <c r="U1089" s="201">
        <v>219</v>
      </c>
      <c r="V1089" s="132">
        <v>0.43280632411067194</v>
      </c>
      <c r="W1089">
        <v>529</v>
      </c>
      <c r="X1089">
        <v>320</v>
      </c>
      <c r="Y1089">
        <v>0.60491493383742911</v>
      </c>
    </row>
    <row r="1090" spans="1:25" x14ac:dyDescent="0.25">
      <c r="A1090" s="38">
        <f>+COUNTIF($B$1:B1090,ESTADISTICAS!B$9)</f>
        <v>25</v>
      </c>
      <c r="B1090">
        <v>88</v>
      </c>
      <c r="C1090" s="130">
        <v>88564</v>
      </c>
      <c r="D1090" t="s">
        <v>1882</v>
      </c>
      <c r="E1090" s="201">
        <v>47</v>
      </c>
      <c r="F1090" s="201">
        <v>24</v>
      </c>
      <c r="G1090" s="132">
        <v>0.51063829787234039</v>
      </c>
      <c r="H1090" s="201">
        <v>51</v>
      </c>
      <c r="I1090" s="201">
        <v>12</v>
      </c>
      <c r="J1090" s="132">
        <v>0.23529411764705882</v>
      </c>
      <c r="K1090" s="201">
        <v>53</v>
      </c>
      <c r="L1090" s="201">
        <v>27</v>
      </c>
      <c r="M1090" s="132">
        <v>0.50943396226415094</v>
      </c>
      <c r="N1090" s="201">
        <v>52</v>
      </c>
      <c r="O1090" s="201">
        <v>31</v>
      </c>
      <c r="P1090" s="132">
        <v>0.59615384615384615</v>
      </c>
      <c r="Q1090" s="201">
        <v>62</v>
      </c>
      <c r="R1090" s="201">
        <v>27</v>
      </c>
      <c r="S1090" s="132">
        <v>0.43548387096774194</v>
      </c>
      <c r="T1090" s="201">
        <v>51</v>
      </c>
      <c r="U1090" s="201">
        <v>16</v>
      </c>
      <c r="V1090" s="132">
        <v>0.31372549019607843</v>
      </c>
      <c r="W1090">
        <v>30</v>
      </c>
      <c r="X1090">
        <v>14</v>
      </c>
      <c r="Y1090">
        <v>0.46666666666666667</v>
      </c>
    </row>
    <row r="1091" spans="1:25" x14ac:dyDescent="0.25">
      <c r="A1091" s="38">
        <f>+COUNTIF($B$1:B1091,ESTADISTICAS!B$9)</f>
        <v>25</v>
      </c>
      <c r="B1091">
        <v>91</v>
      </c>
      <c r="C1091" s="130">
        <v>91001</v>
      </c>
      <c r="D1091" t="s">
        <v>2154</v>
      </c>
      <c r="E1091" s="201">
        <v>531</v>
      </c>
      <c r="F1091" s="201">
        <v>83</v>
      </c>
      <c r="G1091" s="132">
        <v>0.15630885122410546</v>
      </c>
      <c r="H1091" s="201">
        <v>589</v>
      </c>
      <c r="I1091" s="201">
        <v>88</v>
      </c>
      <c r="J1091" s="132">
        <v>0.14940577249575551</v>
      </c>
      <c r="K1091" s="201">
        <v>669</v>
      </c>
      <c r="L1091" s="201">
        <v>125</v>
      </c>
      <c r="M1091" s="132">
        <v>0.18684603886397608</v>
      </c>
      <c r="N1091" s="201">
        <v>630</v>
      </c>
      <c r="O1091" s="201">
        <v>106</v>
      </c>
      <c r="P1091" s="132">
        <v>0.16825396825396827</v>
      </c>
      <c r="Q1091" s="201">
        <v>617</v>
      </c>
      <c r="R1091" s="201">
        <v>116</v>
      </c>
      <c r="S1091" s="132">
        <v>0.18800648298217179</v>
      </c>
      <c r="T1091" s="201">
        <v>514</v>
      </c>
      <c r="U1091" s="201">
        <v>94</v>
      </c>
      <c r="V1091" s="132">
        <v>0.1828793774319066</v>
      </c>
      <c r="W1091">
        <v>565</v>
      </c>
      <c r="X1091">
        <v>106</v>
      </c>
      <c r="Y1091">
        <v>0.18761061946902655</v>
      </c>
    </row>
    <row r="1092" spans="1:25" x14ac:dyDescent="0.25">
      <c r="A1092" s="38">
        <f>+COUNTIF($B$1:B1092,ESTADISTICAS!B$9)</f>
        <v>25</v>
      </c>
      <c r="B1092">
        <v>91</v>
      </c>
      <c r="C1092" s="130">
        <v>91263</v>
      </c>
      <c r="D1092" t="s">
        <v>2490</v>
      </c>
      <c r="E1092" s="201">
        <v>18</v>
      </c>
      <c r="F1092" s="201">
        <v>0</v>
      </c>
      <c r="G1092" s="132">
        <v>0</v>
      </c>
      <c r="H1092" s="201">
        <v>19</v>
      </c>
      <c r="I1092" s="201">
        <v>2</v>
      </c>
      <c r="J1092" s="132">
        <v>0.10526315789473684</v>
      </c>
      <c r="K1092" s="201">
        <v>15</v>
      </c>
      <c r="L1092" s="201">
        <v>0</v>
      </c>
      <c r="M1092" s="132">
        <v>0</v>
      </c>
      <c r="N1092" s="201">
        <v>15</v>
      </c>
      <c r="O1092" s="201">
        <v>0</v>
      </c>
      <c r="P1092" s="132">
        <v>0</v>
      </c>
      <c r="Q1092" s="201">
        <v>16</v>
      </c>
      <c r="R1092" s="201">
        <v>2</v>
      </c>
      <c r="S1092" s="132">
        <v>0.125</v>
      </c>
      <c r="T1092" s="201">
        <v>12</v>
      </c>
      <c r="U1092" s="201">
        <v>1</v>
      </c>
      <c r="V1092" s="132">
        <v>8.3333333333333329E-2</v>
      </c>
      <c r="W1092">
        <v>9</v>
      </c>
      <c r="X1092">
        <v>0</v>
      </c>
      <c r="Y1092">
        <v>0</v>
      </c>
    </row>
    <row r="1093" spans="1:25" x14ac:dyDescent="0.25">
      <c r="A1093" s="38">
        <f>+COUNTIF($B$1:B1093,ESTADISTICAS!B$9)</f>
        <v>25</v>
      </c>
      <c r="B1093">
        <v>91</v>
      </c>
      <c r="C1093" s="130">
        <v>91405</v>
      </c>
      <c r="D1093" t="s">
        <v>2491</v>
      </c>
      <c r="E1093" s="201">
        <v>20</v>
      </c>
      <c r="F1093" s="201">
        <v>0</v>
      </c>
      <c r="G1093" s="132">
        <v>0</v>
      </c>
      <c r="H1093" s="201">
        <v>27</v>
      </c>
      <c r="I1093" s="201">
        <v>0</v>
      </c>
      <c r="J1093" s="132">
        <v>0</v>
      </c>
      <c r="K1093" s="201">
        <v>27</v>
      </c>
      <c r="L1093" s="201">
        <v>1</v>
      </c>
      <c r="M1093" s="132">
        <v>3.7037037037037035E-2</v>
      </c>
      <c r="N1093" s="201">
        <v>24</v>
      </c>
      <c r="O1093" s="201">
        <v>1</v>
      </c>
      <c r="P1093" s="132">
        <v>4.1666666666666664E-2</v>
      </c>
      <c r="Q1093" s="201">
        <v>22</v>
      </c>
      <c r="R1093" s="201">
        <v>1</v>
      </c>
      <c r="S1093" s="132">
        <v>4.5454545454545456E-2</v>
      </c>
      <c r="T1093" s="201">
        <v>22</v>
      </c>
      <c r="U1093" s="201">
        <v>3</v>
      </c>
      <c r="V1093" s="132">
        <v>0.13636363636363635</v>
      </c>
      <c r="W1093">
        <v>26</v>
      </c>
      <c r="X1093">
        <v>1</v>
      </c>
      <c r="Y1093">
        <v>3.8461538461538464E-2</v>
      </c>
    </row>
    <row r="1094" spans="1:25" x14ac:dyDescent="0.25">
      <c r="A1094" s="38">
        <f>+COUNTIF($B$1:B1094,ESTADISTICAS!B$9)</f>
        <v>25</v>
      </c>
      <c r="B1094">
        <v>91</v>
      </c>
      <c r="C1094" s="130">
        <v>91407</v>
      </c>
      <c r="D1094" t="s">
        <v>2492</v>
      </c>
      <c r="E1094" s="201">
        <v>16</v>
      </c>
      <c r="F1094" s="201">
        <v>1</v>
      </c>
      <c r="G1094" s="132">
        <v>6.25E-2</v>
      </c>
      <c r="H1094" s="201">
        <v>25</v>
      </c>
      <c r="I1094" s="201">
        <v>1</v>
      </c>
      <c r="J1094" s="132">
        <v>0.04</v>
      </c>
      <c r="K1094" s="201">
        <v>15</v>
      </c>
      <c r="L1094" s="201">
        <v>0</v>
      </c>
      <c r="M1094" s="132">
        <v>0</v>
      </c>
      <c r="N1094" s="201">
        <v>25</v>
      </c>
      <c r="O1094" s="201">
        <v>1</v>
      </c>
      <c r="P1094" s="132">
        <v>0.04</v>
      </c>
      <c r="Q1094" s="201">
        <v>18</v>
      </c>
      <c r="R1094" s="201">
        <v>3</v>
      </c>
      <c r="S1094" s="132">
        <v>0.16666666666666666</v>
      </c>
      <c r="T1094" s="201">
        <v>21</v>
      </c>
      <c r="U1094" s="201">
        <v>1</v>
      </c>
      <c r="V1094" s="132">
        <v>4.7619047619047616E-2</v>
      </c>
      <c r="W1094">
        <v>23</v>
      </c>
      <c r="X1094">
        <v>1</v>
      </c>
      <c r="Y1094">
        <v>4.3478260869565216E-2</v>
      </c>
    </row>
    <row r="1095" spans="1:25" x14ac:dyDescent="0.25">
      <c r="A1095" s="38">
        <f>+COUNTIF($B$1:B1095,ESTADISTICAS!B$9)</f>
        <v>25</v>
      </c>
      <c r="B1095">
        <v>91</v>
      </c>
      <c r="C1095" s="130">
        <v>91430</v>
      </c>
      <c r="D1095" t="s">
        <v>2493</v>
      </c>
      <c r="E1095" s="201"/>
      <c r="F1095" s="201"/>
      <c r="G1095" s="132" t="s">
        <v>2510</v>
      </c>
      <c r="H1095" s="201"/>
      <c r="I1095" s="201"/>
      <c r="J1095" s="132" t="s">
        <v>2510</v>
      </c>
      <c r="K1095" s="201"/>
      <c r="L1095" s="201"/>
      <c r="M1095" s="132" t="s">
        <v>2510</v>
      </c>
      <c r="N1095" s="201"/>
      <c r="O1095" s="201"/>
      <c r="P1095" s="132" t="s">
        <v>2510</v>
      </c>
      <c r="Q1095" s="201"/>
      <c r="R1095" s="201"/>
      <c r="S1095" s="132" t="s">
        <v>2510</v>
      </c>
      <c r="T1095" s="201"/>
      <c r="U1095" s="201"/>
      <c r="V1095" s="132" t="s">
        <v>2510</v>
      </c>
      <c r="W1095">
        <v>0</v>
      </c>
      <c r="X1095">
        <v>0</v>
      </c>
      <c r="Y1095" t="s">
        <v>2510</v>
      </c>
    </row>
    <row r="1096" spans="1:25" x14ac:dyDescent="0.25">
      <c r="A1096" s="38">
        <f>+COUNTIF($B$1:B1096,ESTADISTICAS!B$9)</f>
        <v>25</v>
      </c>
      <c r="B1096">
        <v>91</v>
      </c>
      <c r="C1096" s="130">
        <v>91460</v>
      </c>
      <c r="D1096" t="s">
        <v>2494</v>
      </c>
      <c r="E1096" s="201">
        <v>12</v>
      </c>
      <c r="F1096" s="201">
        <v>0</v>
      </c>
      <c r="G1096" s="132">
        <v>0</v>
      </c>
      <c r="H1096" s="201">
        <v>12</v>
      </c>
      <c r="I1096" s="201">
        <v>0</v>
      </c>
      <c r="J1096" s="132">
        <v>0</v>
      </c>
      <c r="K1096" s="201">
        <v>15</v>
      </c>
      <c r="L1096" s="201">
        <v>0</v>
      </c>
      <c r="M1096" s="132">
        <v>0</v>
      </c>
      <c r="N1096" s="201">
        <v>12</v>
      </c>
      <c r="O1096" s="201">
        <v>0</v>
      </c>
      <c r="P1096" s="132">
        <v>0</v>
      </c>
      <c r="Q1096" s="201">
        <v>19</v>
      </c>
      <c r="R1096" s="201">
        <v>3</v>
      </c>
      <c r="S1096" s="132">
        <v>0.15789473684210525</v>
      </c>
      <c r="T1096" s="201">
        <v>17</v>
      </c>
      <c r="U1096" s="201">
        <v>0</v>
      </c>
      <c r="V1096" s="132">
        <v>0</v>
      </c>
      <c r="W1096">
        <v>11</v>
      </c>
      <c r="X1096">
        <v>3</v>
      </c>
      <c r="Y1096">
        <v>0.27272727272727271</v>
      </c>
    </row>
    <row r="1097" spans="1:25" x14ac:dyDescent="0.25">
      <c r="A1097" s="38">
        <f>+COUNTIF($B$1:B1097,ESTADISTICAS!B$9)</f>
        <v>25</v>
      </c>
      <c r="B1097">
        <v>91</v>
      </c>
      <c r="C1097" s="130">
        <v>91530</v>
      </c>
      <c r="D1097" t="s">
        <v>2495</v>
      </c>
      <c r="E1097" s="201"/>
      <c r="F1097" s="201"/>
      <c r="G1097" s="132" t="s">
        <v>2510</v>
      </c>
      <c r="H1097" s="201"/>
      <c r="I1097" s="201"/>
      <c r="J1097" s="132" t="s">
        <v>2510</v>
      </c>
      <c r="K1097" s="201"/>
      <c r="L1097" s="201"/>
      <c r="M1097" s="132" t="s">
        <v>2510</v>
      </c>
      <c r="N1097" s="201"/>
      <c r="O1097" s="201"/>
      <c r="P1097" s="132" t="s">
        <v>2510</v>
      </c>
      <c r="Q1097" s="201"/>
      <c r="R1097" s="201"/>
      <c r="S1097" s="132" t="s">
        <v>2510</v>
      </c>
      <c r="T1097" s="201"/>
      <c r="U1097" s="201"/>
      <c r="V1097" s="132" t="s">
        <v>2510</v>
      </c>
      <c r="W1097">
        <v>0</v>
      </c>
      <c r="X1097">
        <v>0</v>
      </c>
      <c r="Y1097" t="s">
        <v>2510</v>
      </c>
    </row>
    <row r="1098" spans="1:25" x14ac:dyDescent="0.25">
      <c r="A1098" s="38">
        <f>+COUNTIF($B$1:B1098,ESTADISTICAS!B$9)</f>
        <v>25</v>
      </c>
      <c r="B1098">
        <v>91</v>
      </c>
      <c r="C1098" s="130">
        <v>91536</v>
      </c>
      <c r="D1098" t="s">
        <v>2496</v>
      </c>
      <c r="E1098" s="201"/>
      <c r="F1098" s="201"/>
      <c r="G1098" s="132" t="s">
        <v>2510</v>
      </c>
      <c r="H1098" s="201"/>
      <c r="I1098" s="201"/>
      <c r="J1098" s="132" t="s">
        <v>2510</v>
      </c>
      <c r="K1098" s="201"/>
      <c r="L1098" s="201"/>
      <c r="M1098" s="132" t="s">
        <v>2510</v>
      </c>
      <c r="N1098" s="201"/>
      <c r="O1098" s="201"/>
      <c r="P1098" s="132" t="s">
        <v>2510</v>
      </c>
      <c r="Q1098" s="201"/>
      <c r="R1098" s="201"/>
      <c r="S1098" s="132" t="s">
        <v>2510</v>
      </c>
      <c r="T1098" s="201"/>
      <c r="U1098" s="201"/>
      <c r="V1098" s="132" t="s">
        <v>2510</v>
      </c>
      <c r="W1098">
        <v>0</v>
      </c>
      <c r="X1098">
        <v>0</v>
      </c>
      <c r="Y1098" t="s">
        <v>2510</v>
      </c>
    </row>
    <row r="1099" spans="1:25" x14ac:dyDescent="0.25">
      <c r="A1099" s="38">
        <f>+COUNTIF($B$1:B1099,ESTADISTICAS!B$9)</f>
        <v>25</v>
      </c>
      <c r="B1099">
        <v>91</v>
      </c>
      <c r="C1099" s="130">
        <v>91540</v>
      </c>
      <c r="D1099" t="s">
        <v>2155</v>
      </c>
      <c r="E1099" s="201">
        <v>72</v>
      </c>
      <c r="F1099" s="201">
        <v>5</v>
      </c>
      <c r="G1099" s="132">
        <v>6.9444444444444448E-2</v>
      </c>
      <c r="H1099" s="201">
        <v>60</v>
      </c>
      <c r="I1099" s="201">
        <v>0</v>
      </c>
      <c r="J1099" s="132">
        <v>0</v>
      </c>
      <c r="K1099" s="201">
        <v>64</v>
      </c>
      <c r="L1099" s="201">
        <v>3</v>
      </c>
      <c r="M1099" s="132">
        <v>4.6875E-2</v>
      </c>
      <c r="N1099" s="201">
        <v>84</v>
      </c>
      <c r="O1099" s="201">
        <v>2</v>
      </c>
      <c r="P1099" s="132">
        <v>2.3809523809523808E-2</v>
      </c>
      <c r="Q1099" s="201">
        <v>70</v>
      </c>
      <c r="R1099" s="201">
        <v>4</v>
      </c>
      <c r="S1099" s="132">
        <v>5.7142857142857141E-2</v>
      </c>
      <c r="T1099" s="201">
        <v>67</v>
      </c>
      <c r="U1099" s="201">
        <v>4</v>
      </c>
      <c r="V1099" s="132">
        <v>5.9701492537313432E-2</v>
      </c>
      <c r="W1099">
        <v>54</v>
      </c>
      <c r="X1099">
        <v>2</v>
      </c>
      <c r="Y1099">
        <v>3.7037037037037035E-2</v>
      </c>
    </row>
    <row r="1100" spans="1:25" x14ac:dyDescent="0.25">
      <c r="A1100" s="38">
        <f>+COUNTIF($B$1:B1100,ESTADISTICAS!B$9)</f>
        <v>25</v>
      </c>
      <c r="B1100">
        <v>91</v>
      </c>
      <c r="C1100" s="130">
        <v>91669</v>
      </c>
      <c r="D1100" t="s">
        <v>2497</v>
      </c>
      <c r="E1100" s="201">
        <v>7</v>
      </c>
      <c r="F1100" s="201">
        <v>0</v>
      </c>
      <c r="G1100" s="132">
        <v>0</v>
      </c>
      <c r="H1100" s="201">
        <v>8</v>
      </c>
      <c r="I1100" s="201">
        <v>0</v>
      </c>
      <c r="J1100" s="132">
        <v>0</v>
      </c>
      <c r="K1100" s="201">
        <v>3</v>
      </c>
      <c r="L1100" s="201">
        <v>0</v>
      </c>
      <c r="M1100" s="132">
        <v>0</v>
      </c>
      <c r="N1100" s="201">
        <v>5</v>
      </c>
      <c r="O1100" s="201">
        <v>0</v>
      </c>
      <c r="P1100" s="132">
        <v>0</v>
      </c>
      <c r="Q1100" s="201">
        <v>4</v>
      </c>
      <c r="R1100" s="201">
        <v>0</v>
      </c>
      <c r="S1100" s="132">
        <v>0</v>
      </c>
      <c r="T1100" s="201">
        <v>5</v>
      </c>
      <c r="U1100" s="201">
        <v>0</v>
      </c>
      <c r="V1100" s="132">
        <v>0</v>
      </c>
      <c r="W1100">
        <v>8</v>
      </c>
      <c r="X1100">
        <v>0</v>
      </c>
      <c r="Y1100">
        <v>0</v>
      </c>
    </row>
    <row r="1101" spans="1:25" x14ac:dyDescent="0.25">
      <c r="A1101" s="38">
        <f>+COUNTIF($B$1:B1101,ESTADISTICAS!B$9)</f>
        <v>25</v>
      </c>
      <c r="B1101">
        <v>91</v>
      </c>
      <c r="C1101" s="130">
        <v>91798</v>
      </c>
      <c r="D1101" t="s">
        <v>2498</v>
      </c>
      <c r="E1101" s="201">
        <v>13</v>
      </c>
      <c r="F1101" s="201">
        <v>1</v>
      </c>
      <c r="G1101" s="132">
        <v>7.6923076923076927E-2</v>
      </c>
      <c r="H1101" s="201">
        <v>19</v>
      </c>
      <c r="I1101" s="201">
        <v>0</v>
      </c>
      <c r="J1101" s="132">
        <v>0</v>
      </c>
      <c r="K1101" s="201">
        <v>16</v>
      </c>
      <c r="L1101" s="201">
        <v>0</v>
      </c>
      <c r="M1101" s="132">
        <v>0</v>
      </c>
      <c r="N1101" s="201">
        <v>14</v>
      </c>
      <c r="O1101" s="201">
        <v>0</v>
      </c>
      <c r="P1101" s="132">
        <v>0</v>
      </c>
      <c r="Q1101" s="201">
        <v>17</v>
      </c>
      <c r="R1101" s="201">
        <v>0</v>
      </c>
      <c r="S1101" s="132">
        <v>0</v>
      </c>
      <c r="T1101" s="201">
        <v>21</v>
      </c>
      <c r="U1101" s="201">
        <v>2</v>
      </c>
      <c r="V1101" s="132">
        <v>9.5238095238095233E-2</v>
      </c>
      <c r="W1101">
        <v>14</v>
      </c>
      <c r="X1101">
        <v>1</v>
      </c>
      <c r="Y1101">
        <v>7.1428571428571425E-2</v>
      </c>
    </row>
    <row r="1102" spans="1:25" x14ac:dyDescent="0.25">
      <c r="A1102" s="38">
        <f>+COUNTIF($B$1:B1102,ESTADISTICAS!B$9)</f>
        <v>25</v>
      </c>
      <c r="B1102">
        <v>94</v>
      </c>
      <c r="C1102" s="130">
        <v>94001</v>
      </c>
      <c r="D1102" t="s">
        <v>2156</v>
      </c>
      <c r="E1102" s="201">
        <v>160</v>
      </c>
      <c r="F1102" s="201">
        <v>84</v>
      </c>
      <c r="G1102" s="132">
        <v>0.52500000000000002</v>
      </c>
      <c r="H1102" s="201">
        <v>118</v>
      </c>
      <c r="I1102" s="201">
        <v>55</v>
      </c>
      <c r="J1102" s="132">
        <v>0.46610169491525422</v>
      </c>
      <c r="K1102" s="201">
        <v>134</v>
      </c>
      <c r="L1102" s="201">
        <v>63</v>
      </c>
      <c r="M1102" s="132">
        <v>0.47014925373134331</v>
      </c>
      <c r="N1102" s="201">
        <v>147</v>
      </c>
      <c r="O1102" s="201">
        <v>43</v>
      </c>
      <c r="P1102" s="132">
        <v>0.29251700680272108</v>
      </c>
      <c r="Q1102" s="201">
        <v>155</v>
      </c>
      <c r="R1102" s="201">
        <v>82</v>
      </c>
      <c r="S1102" s="132">
        <v>0.52903225806451615</v>
      </c>
      <c r="T1102" s="201">
        <v>146</v>
      </c>
      <c r="U1102" s="201">
        <v>55</v>
      </c>
      <c r="V1102" s="132">
        <v>0.37671232876712329</v>
      </c>
      <c r="W1102">
        <v>205</v>
      </c>
      <c r="X1102">
        <v>92</v>
      </c>
      <c r="Y1102">
        <v>0.44878048780487806</v>
      </c>
    </row>
    <row r="1103" spans="1:25" x14ac:dyDescent="0.25">
      <c r="A1103" s="38">
        <f>+COUNTIF($B$1:B1103,ESTADISTICAS!B$9)</f>
        <v>25</v>
      </c>
      <c r="B1103">
        <v>94</v>
      </c>
      <c r="C1103" s="130">
        <v>94343</v>
      </c>
      <c r="D1103" t="s">
        <v>2499</v>
      </c>
      <c r="E1103" s="201">
        <v>45</v>
      </c>
      <c r="F1103" s="201">
        <v>17</v>
      </c>
      <c r="G1103" s="132">
        <v>0.37777777777777777</v>
      </c>
      <c r="H1103" s="201">
        <v>32</v>
      </c>
      <c r="I1103" s="201">
        <v>4</v>
      </c>
      <c r="J1103" s="132">
        <v>0.125</v>
      </c>
      <c r="K1103" s="201">
        <v>58</v>
      </c>
      <c r="L1103" s="201">
        <v>4</v>
      </c>
      <c r="M1103" s="132">
        <v>6.8965517241379309E-2</v>
      </c>
      <c r="N1103" s="201">
        <v>28</v>
      </c>
      <c r="O1103" s="201">
        <v>1</v>
      </c>
      <c r="P1103" s="132">
        <v>3.5714285714285712E-2</v>
      </c>
      <c r="Q1103" s="201">
        <v>56</v>
      </c>
      <c r="R1103" s="201">
        <v>7</v>
      </c>
      <c r="S1103" s="132">
        <v>0.125</v>
      </c>
      <c r="T1103" s="201">
        <v>57</v>
      </c>
      <c r="U1103" s="201">
        <v>4</v>
      </c>
      <c r="V1103" s="132">
        <v>7.0175438596491224E-2</v>
      </c>
      <c r="W1103">
        <v>94</v>
      </c>
      <c r="X1103">
        <v>3</v>
      </c>
      <c r="Y1103">
        <v>3.1914893617021274E-2</v>
      </c>
    </row>
    <row r="1104" spans="1:25" x14ac:dyDescent="0.25">
      <c r="A1104" s="38">
        <f>+COUNTIF($B$1:B1104,ESTADISTICAS!B$9)</f>
        <v>25</v>
      </c>
      <c r="B1104">
        <v>94</v>
      </c>
      <c r="C1104" s="130">
        <v>94663</v>
      </c>
      <c r="D1104" t="s">
        <v>2500</v>
      </c>
      <c r="E1104" s="201">
        <v>25</v>
      </c>
      <c r="F1104" s="201">
        <v>1</v>
      </c>
      <c r="G1104" s="132">
        <v>0.04</v>
      </c>
      <c r="H1104" s="201">
        <v>20</v>
      </c>
      <c r="I1104" s="201">
        <v>4</v>
      </c>
      <c r="J1104" s="132">
        <v>0.2</v>
      </c>
      <c r="K1104" s="201">
        <v>11</v>
      </c>
      <c r="L1104" s="201">
        <v>2</v>
      </c>
      <c r="M1104" s="132">
        <v>0.18181818181818182</v>
      </c>
      <c r="N1104" s="201">
        <v>15</v>
      </c>
      <c r="O1104" s="201">
        <v>0</v>
      </c>
      <c r="P1104" s="132">
        <v>0</v>
      </c>
      <c r="Q1104" s="201">
        <v>8</v>
      </c>
      <c r="R1104" s="201">
        <v>0</v>
      </c>
      <c r="S1104" s="132">
        <v>0</v>
      </c>
      <c r="T1104" s="201">
        <v>15</v>
      </c>
      <c r="U1104" s="201">
        <v>0</v>
      </c>
      <c r="V1104" s="132">
        <v>0</v>
      </c>
      <c r="W1104">
        <v>0</v>
      </c>
      <c r="X1104">
        <v>0</v>
      </c>
      <c r="Y1104" t="s">
        <v>2510</v>
      </c>
    </row>
    <row r="1105" spans="1:25" x14ac:dyDescent="0.25">
      <c r="A1105" s="38">
        <f>+COUNTIF($B$1:B1105,ESTADISTICAS!B$9)</f>
        <v>25</v>
      </c>
      <c r="B1105">
        <v>94</v>
      </c>
      <c r="C1105" s="130">
        <v>94883</v>
      </c>
      <c r="D1105" t="s">
        <v>2501</v>
      </c>
      <c r="E1105" s="201">
        <v>12</v>
      </c>
      <c r="F1105" s="201">
        <v>0</v>
      </c>
      <c r="G1105" s="132">
        <v>0</v>
      </c>
      <c r="H1105" s="201">
        <v>18</v>
      </c>
      <c r="I1105" s="201">
        <v>6</v>
      </c>
      <c r="J1105" s="132">
        <v>0.33333333333333331</v>
      </c>
      <c r="K1105" s="201">
        <v>11</v>
      </c>
      <c r="L1105" s="201">
        <v>0</v>
      </c>
      <c r="M1105" s="132">
        <v>0</v>
      </c>
      <c r="N1105" s="201">
        <v>9</v>
      </c>
      <c r="O1105" s="201">
        <v>0</v>
      </c>
      <c r="P1105" s="132">
        <v>0</v>
      </c>
      <c r="Q1105" s="201">
        <v>11</v>
      </c>
      <c r="R1105" s="201">
        <v>2</v>
      </c>
      <c r="S1105" s="132">
        <v>0.18181818181818182</v>
      </c>
      <c r="T1105" s="201">
        <v>16</v>
      </c>
      <c r="U1105" s="201">
        <v>0</v>
      </c>
      <c r="V1105" s="132">
        <v>0</v>
      </c>
      <c r="W1105">
        <v>8</v>
      </c>
      <c r="X1105">
        <v>3</v>
      </c>
      <c r="Y1105">
        <v>0.375</v>
      </c>
    </row>
    <row r="1106" spans="1:25" x14ac:dyDescent="0.25">
      <c r="A1106" s="38">
        <f>+COUNTIF($B$1:B1106,ESTADISTICAS!B$9)</f>
        <v>25</v>
      </c>
      <c r="B1106">
        <v>94</v>
      </c>
      <c r="C1106" s="130">
        <v>94884</v>
      </c>
      <c r="D1106" t="s">
        <v>2502</v>
      </c>
      <c r="E1106" s="201"/>
      <c r="F1106" s="201"/>
      <c r="G1106" s="132" t="s">
        <v>2510</v>
      </c>
      <c r="H1106" s="201"/>
      <c r="I1106" s="201"/>
      <c r="J1106" s="132" t="s">
        <v>2510</v>
      </c>
      <c r="K1106" s="201"/>
      <c r="L1106" s="201"/>
      <c r="M1106" s="132" t="s">
        <v>2510</v>
      </c>
      <c r="N1106" s="201"/>
      <c r="O1106" s="201"/>
      <c r="P1106" s="132" t="s">
        <v>2510</v>
      </c>
      <c r="Q1106" s="201"/>
      <c r="R1106" s="201"/>
      <c r="S1106" s="132" t="s">
        <v>2510</v>
      </c>
      <c r="T1106" s="201"/>
      <c r="U1106" s="201"/>
      <c r="V1106" s="132" t="s">
        <v>2510</v>
      </c>
      <c r="W1106">
        <v>11</v>
      </c>
      <c r="X1106">
        <v>0</v>
      </c>
      <c r="Y1106">
        <v>0</v>
      </c>
    </row>
    <row r="1107" spans="1:25" x14ac:dyDescent="0.25">
      <c r="A1107" s="38">
        <f>+COUNTIF($B$1:B1107,ESTADISTICAS!B$9)</f>
        <v>25</v>
      </c>
      <c r="B1107">
        <v>94</v>
      </c>
      <c r="C1107" s="130">
        <v>94885</v>
      </c>
      <c r="D1107" t="s">
        <v>2503</v>
      </c>
      <c r="E1107" s="201"/>
      <c r="F1107" s="201"/>
      <c r="G1107" s="132" t="s">
        <v>2510</v>
      </c>
      <c r="H1107" s="201"/>
      <c r="I1107" s="201"/>
      <c r="J1107" s="132" t="s">
        <v>2510</v>
      </c>
      <c r="K1107" s="201"/>
      <c r="L1107" s="201"/>
      <c r="M1107" s="132" t="s">
        <v>2510</v>
      </c>
      <c r="N1107" s="201"/>
      <c r="O1107" s="201"/>
      <c r="P1107" s="132" t="s">
        <v>2510</v>
      </c>
      <c r="Q1107" s="201"/>
      <c r="R1107" s="201"/>
      <c r="S1107" s="132" t="s">
        <v>2510</v>
      </c>
      <c r="T1107" s="201"/>
      <c r="U1107" s="201"/>
      <c r="V1107" s="132" t="s">
        <v>2510</v>
      </c>
      <c r="W1107">
        <v>0</v>
      </c>
      <c r="X1107">
        <v>0</v>
      </c>
      <c r="Y1107" t="s">
        <v>2510</v>
      </c>
    </row>
    <row r="1108" spans="1:25" x14ac:dyDescent="0.25">
      <c r="A1108" s="38">
        <f>+COUNTIF($B$1:B1108,ESTADISTICAS!B$9)</f>
        <v>25</v>
      </c>
      <c r="B1108">
        <v>94</v>
      </c>
      <c r="C1108" s="130">
        <v>94886</v>
      </c>
      <c r="D1108" t="s">
        <v>2504</v>
      </c>
      <c r="E1108" s="201"/>
      <c r="F1108" s="201"/>
      <c r="G1108" s="132" t="s">
        <v>2510</v>
      </c>
      <c r="H1108" s="201"/>
      <c r="I1108" s="201"/>
      <c r="J1108" s="132" t="s">
        <v>2510</v>
      </c>
      <c r="K1108" s="201"/>
      <c r="L1108" s="201"/>
      <c r="M1108" s="132" t="s">
        <v>2510</v>
      </c>
      <c r="N1108" s="201"/>
      <c r="O1108" s="201"/>
      <c r="P1108" s="132" t="s">
        <v>2510</v>
      </c>
      <c r="Q1108" s="201"/>
      <c r="R1108" s="201"/>
      <c r="S1108" s="132" t="s">
        <v>2510</v>
      </c>
      <c r="T1108" s="201"/>
      <c r="U1108" s="201"/>
      <c r="V1108" s="132" t="s">
        <v>2510</v>
      </c>
      <c r="W1108">
        <v>0</v>
      </c>
      <c r="X1108">
        <v>0</v>
      </c>
      <c r="Y1108" t="s">
        <v>2510</v>
      </c>
    </row>
    <row r="1109" spans="1:25" x14ac:dyDescent="0.25">
      <c r="A1109" s="38">
        <f>+COUNTIF($B$1:B1109,ESTADISTICAS!B$9)</f>
        <v>25</v>
      </c>
      <c r="B1109">
        <v>94</v>
      </c>
      <c r="C1109" s="130">
        <v>94887</v>
      </c>
      <c r="D1109" t="s">
        <v>2505</v>
      </c>
      <c r="E1109" s="201"/>
      <c r="F1109" s="201"/>
      <c r="G1109" s="132" t="s">
        <v>2510</v>
      </c>
      <c r="H1109" s="201"/>
      <c r="I1109" s="201"/>
      <c r="J1109" s="132" t="s">
        <v>2510</v>
      </c>
      <c r="K1109" s="201"/>
      <c r="L1109" s="201"/>
      <c r="M1109" s="132" t="s">
        <v>2510</v>
      </c>
      <c r="N1109" s="201"/>
      <c r="O1109" s="201"/>
      <c r="P1109" s="132" t="s">
        <v>2510</v>
      </c>
      <c r="Q1109" s="201"/>
      <c r="R1109" s="201"/>
      <c r="S1109" s="132" t="s">
        <v>2510</v>
      </c>
      <c r="T1109" s="201">
        <v>8</v>
      </c>
      <c r="U1109" s="201">
        <v>0</v>
      </c>
      <c r="V1109" s="132" t="s">
        <v>2510</v>
      </c>
      <c r="W1109">
        <v>9</v>
      </c>
      <c r="X1109">
        <v>1</v>
      </c>
      <c r="Y1109">
        <v>0.1111111111111111</v>
      </c>
    </row>
    <row r="1110" spans="1:25" x14ac:dyDescent="0.25">
      <c r="A1110" s="38">
        <f>+COUNTIF($B$1:B1110,ESTADISTICAS!B$9)</f>
        <v>25</v>
      </c>
      <c r="B1110">
        <v>94</v>
      </c>
      <c r="C1110" s="130">
        <v>94888</v>
      </c>
      <c r="D1110" t="s">
        <v>2506</v>
      </c>
      <c r="E1110" s="201"/>
      <c r="F1110" s="201"/>
      <c r="G1110" s="132" t="s">
        <v>2510</v>
      </c>
      <c r="H1110" s="201"/>
      <c r="I1110" s="201"/>
      <c r="J1110" s="132" t="s">
        <v>2510</v>
      </c>
      <c r="K1110" s="201"/>
      <c r="L1110" s="201"/>
      <c r="M1110" s="132" t="s">
        <v>2510</v>
      </c>
      <c r="N1110" s="201"/>
      <c r="O1110" s="201"/>
      <c r="P1110" s="132" t="s">
        <v>2510</v>
      </c>
      <c r="Q1110" s="201">
        <v>7</v>
      </c>
      <c r="R1110" s="201">
        <v>0</v>
      </c>
      <c r="S1110" s="132">
        <v>0</v>
      </c>
      <c r="T1110" s="201">
        <v>5</v>
      </c>
      <c r="U1110" s="201">
        <v>0</v>
      </c>
      <c r="V1110" s="132">
        <v>0</v>
      </c>
      <c r="W1110">
        <v>15</v>
      </c>
      <c r="X1110">
        <v>0</v>
      </c>
      <c r="Y1110">
        <v>0</v>
      </c>
    </row>
    <row r="1111" spans="1:25" x14ac:dyDescent="0.25">
      <c r="A1111" s="38">
        <f>+COUNTIF($B$1:B1111,ESTADISTICAS!B$9)</f>
        <v>25</v>
      </c>
      <c r="B1111">
        <v>95</v>
      </c>
      <c r="C1111" s="130">
        <v>95001</v>
      </c>
      <c r="D1111" t="s">
        <v>2157</v>
      </c>
      <c r="E1111" s="201">
        <v>592</v>
      </c>
      <c r="F1111" s="201">
        <v>326</v>
      </c>
      <c r="G1111" s="132">
        <v>0.55067567567567566</v>
      </c>
      <c r="H1111" s="201">
        <v>515</v>
      </c>
      <c r="I1111" s="201">
        <v>148</v>
      </c>
      <c r="J1111" s="132">
        <v>0.287378640776699</v>
      </c>
      <c r="K1111" s="201">
        <v>522</v>
      </c>
      <c r="L1111" s="201">
        <v>242</v>
      </c>
      <c r="M1111" s="132">
        <v>0.46360153256704983</v>
      </c>
      <c r="N1111" s="201">
        <v>574</v>
      </c>
      <c r="O1111" s="201">
        <v>269</v>
      </c>
      <c r="P1111" s="132">
        <v>0.46864111498257838</v>
      </c>
      <c r="Q1111" s="201">
        <v>463</v>
      </c>
      <c r="R1111" s="201">
        <v>216</v>
      </c>
      <c r="S1111" s="132">
        <v>0.46652267818574517</v>
      </c>
      <c r="T1111" s="201">
        <v>478</v>
      </c>
      <c r="U1111" s="201">
        <v>248</v>
      </c>
      <c r="V1111" s="132">
        <v>0.51882845188284521</v>
      </c>
      <c r="W1111">
        <v>503</v>
      </c>
      <c r="X1111">
        <v>248</v>
      </c>
      <c r="Y1111">
        <v>0.49304174950298213</v>
      </c>
    </row>
    <row r="1112" spans="1:25" x14ac:dyDescent="0.25">
      <c r="A1112" s="38">
        <f>+COUNTIF($B$1:B1112,ESTADISTICAS!B$9)</f>
        <v>25</v>
      </c>
      <c r="B1112">
        <v>95</v>
      </c>
      <c r="C1112" s="130">
        <v>95015</v>
      </c>
      <c r="D1112" t="s">
        <v>2158</v>
      </c>
      <c r="E1112" s="201">
        <v>65</v>
      </c>
      <c r="F1112" s="201">
        <v>32</v>
      </c>
      <c r="G1112" s="132">
        <v>0.49230769230769234</v>
      </c>
      <c r="H1112" s="201">
        <v>59</v>
      </c>
      <c r="I1112" s="201">
        <v>14</v>
      </c>
      <c r="J1112" s="132">
        <v>0.23728813559322035</v>
      </c>
      <c r="K1112" s="201">
        <v>57</v>
      </c>
      <c r="L1112" s="201">
        <v>27</v>
      </c>
      <c r="M1112" s="132">
        <v>0.47368421052631576</v>
      </c>
      <c r="N1112" s="201">
        <v>59</v>
      </c>
      <c r="O1112" s="201">
        <v>19</v>
      </c>
      <c r="P1112" s="132">
        <v>0.32203389830508472</v>
      </c>
      <c r="Q1112" s="201">
        <v>34</v>
      </c>
      <c r="R1112" s="201">
        <v>11</v>
      </c>
      <c r="S1112" s="132">
        <v>0.3235294117647059</v>
      </c>
      <c r="T1112" s="201">
        <v>59</v>
      </c>
      <c r="U1112" s="201">
        <v>25</v>
      </c>
      <c r="V1112" s="132">
        <v>0.42372881355932202</v>
      </c>
      <c r="W1112">
        <v>48</v>
      </c>
      <c r="X1112">
        <v>16</v>
      </c>
      <c r="Y1112">
        <v>0.33333333333333331</v>
      </c>
    </row>
    <row r="1113" spans="1:25" x14ac:dyDescent="0.25">
      <c r="A1113" s="38">
        <f>+COUNTIF($B$1:B1113,ESTADISTICAS!B$9)</f>
        <v>25</v>
      </c>
      <c r="B1113">
        <v>95</v>
      </c>
      <c r="C1113" s="130">
        <v>95025</v>
      </c>
      <c r="D1113" t="s">
        <v>2159</v>
      </c>
      <c r="E1113" s="201">
        <v>111</v>
      </c>
      <c r="F1113" s="201">
        <v>49</v>
      </c>
      <c r="G1113" s="132">
        <v>0.44144144144144143</v>
      </c>
      <c r="H1113" s="201">
        <v>110</v>
      </c>
      <c r="I1113" s="201">
        <v>31</v>
      </c>
      <c r="J1113" s="132">
        <v>0.2818181818181818</v>
      </c>
      <c r="K1113" s="201">
        <v>100</v>
      </c>
      <c r="L1113" s="201">
        <v>40</v>
      </c>
      <c r="M1113" s="132">
        <v>0.4</v>
      </c>
      <c r="N1113" s="201">
        <v>134</v>
      </c>
      <c r="O1113" s="201">
        <v>36</v>
      </c>
      <c r="P1113" s="132">
        <v>0.26865671641791045</v>
      </c>
      <c r="Q1113" s="201">
        <v>115</v>
      </c>
      <c r="R1113" s="201">
        <v>50</v>
      </c>
      <c r="S1113" s="132">
        <v>0.43478260869565216</v>
      </c>
      <c r="T1113" s="201">
        <v>119</v>
      </c>
      <c r="U1113" s="201">
        <v>54</v>
      </c>
      <c r="V1113" s="132">
        <v>0.45378151260504201</v>
      </c>
      <c r="W1113">
        <v>89</v>
      </c>
      <c r="X1113">
        <v>26</v>
      </c>
      <c r="Y1113">
        <v>0.29213483146067415</v>
      </c>
    </row>
    <row r="1114" spans="1:25" x14ac:dyDescent="0.25">
      <c r="A1114" s="38">
        <f>+COUNTIF($B$1:B1114,ESTADISTICAS!B$9)</f>
        <v>25</v>
      </c>
      <c r="B1114">
        <v>95</v>
      </c>
      <c r="C1114" s="130">
        <v>95200</v>
      </c>
      <c r="D1114" t="s">
        <v>1455</v>
      </c>
      <c r="E1114" s="201">
        <v>33</v>
      </c>
      <c r="F1114" s="201">
        <v>7</v>
      </c>
      <c r="G1114" s="132">
        <v>0.21212121212121213</v>
      </c>
      <c r="H1114" s="201">
        <v>33</v>
      </c>
      <c r="I1114" s="201">
        <v>6</v>
      </c>
      <c r="J1114" s="132">
        <v>0.18181818181818182</v>
      </c>
      <c r="K1114" s="201">
        <v>33</v>
      </c>
      <c r="L1114" s="201">
        <v>16</v>
      </c>
      <c r="M1114" s="132">
        <v>0.48484848484848486</v>
      </c>
      <c r="N1114" s="201">
        <v>31</v>
      </c>
      <c r="O1114" s="201">
        <v>9</v>
      </c>
      <c r="P1114" s="132">
        <v>0.29032258064516131</v>
      </c>
      <c r="Q1114" s="201">
        <v>33</v>
      </c>
      <c r="R1114" s="201">
        <v>15</v>
      </c>
      <c r="S1114" s="132">
        <v>0.45454545454545453</v>
      </c>
      <c r="T1114" s="201">
        <v>30</v>
      </c>
      <c r="U1114" s="201">
        <v>7</v>
      </c>
      <c r="V1114" s="132">
        <v>0.23333333333333334</v>
      </c>
      <c r="W1114">
        <v>32</v>
      </c>
      <c r="X1114">
        <v>5</v>
      </c>
      <c r="Y1114">
        <v>0.15625</v>
      </c>
    </row>
    <row r="1115" spans="1:25" x14ac:dyDescent="0.25">
      <c r="A1115" s="38">
        <f>+COUNTIF($B$1:B1115,ESTADISTICAS!B$9)</f>
        <v>25</v>
      </c>
      <c r="B1115">
        <v>97</v>
      </c>
      <c r="C1115">
        <v>97001</v>
      </c>
      <c r="D1115" t="s">
        <v>2160</v>
      </c>
      <c r="E1115" s="201">
        <v>212</v>
      </c>
      <c r="F1115" s="201">
        <v>46</v>
      </c>
      <c r="G1115" s="132">
        <v>0.21698113207547171</v>
      </c>
      <c r="H1115" s="201">
        <v>229</v>
      </c>
      <c r="I1115" s="201">
        <v>32</v>
      </c>
      <c r="J1115" s="132">
        <v>0.13973799126637554</v>
      </c>
      <c r="K1115" s="201">
        <v>220</v>
      </c>
      <c r="L1115" s="201">
        <v>33</v>
      </c>
      <c r="M1115" s="132">
        <v>0.15</v>
      </c>
      <c r="N1115" s="201">
        <v>263</v>
      </c>
      <c r="O1115" s="201">
        <v>52</v>
      </c>
      <c r="P1115" s="132">
        <v>0.19771863117870722</v>
      </c>
      <c r="Q1115" s="201">
        <v>196</v>
      </c>
      <c r="R1115" s="201">
        <v>39</v>
      </c>
      <c r="S1115" s="132">
        <v>0.19897959183673469</v>
      </c>
      <c r="T1115" s="201">
        <v>201</v>
      </c>
      <c r="U1115" s="201">
        <v>39</v>
      </c>
      <c r="V1115" s="132">
        <v>0.19402985074626866</v>
      </c>
      <c r="W1115">
        <v>276</v>
      </c>
      <c r="X1115">
        <v>45</v>
      </c>
      <c r="Y1115">
        <v>0.16304347826086957</v>
      </c>
    </row>
    <row r="1116" spans="1:25" x14ac:dyDescent="0.25">
      <c r="A1116" s="38">
        <f>+COUNTIF($B$1:B1116,ESTADISTICAS!B$9)</f>
        <v>25</v>
      </c>
      <c r="B1116">
        <v>97</v>
      </c>
      <c r="C1116">
        <v>97161</v>
      </c>
      <c r="D1116" t="s">
        <v>2161</v>
      </c>
      <c r="E1116" s="201">
        <v>26</v>
      </c>
      <c r="F1116" s="201">
        <v>0</v>
      </c>
      <c r="G1116" s="132">
        <v>0</v>
      </c>
      <c r="H1116" s="201">
        <v>14</v>
      </c>
      <c r="I1116" s="201">
        <v>1</v>
      </c>
      <c r="J1116" s="132">
        <v>7.1428571428571425E-2</v>
      </c>
      <c r="K1116" s="201">
        <v>22</v>
      </c>
      <c r="L1116" s="201">
        <v>0</v>
      </c>
      <c r="M1116" s="132">
        <v>0</v>
      </c>
      <c r="N1116" s="201">
        <v>17</v>
      </c>
      <c r="O1116" s="201">
        <v>1</v>
      </c>
      <c r="P1116" s="132">
        <v>5.8823529411764705E-2</v>
      </c>
      <c r="Q1116" s="201">
        <v>25</v>
      </c>
      <c r="R1116" s="201">
        <v>1</v>
      </c>
      <c r="S1116" s="132">
        <v>0.04</v>
      </c>
      <c r="T1116" s="201">
        <v>27</v>
      </c>
      <c r="U1116" s="201">
        <v>3</v>
      </c>
      <c r="V1116" s="132">
        <v>0.1111111111111111</v>
      </c>
      <c r="W1116">
        <v>0</v>
      </c>
      <c r="X1116">
        <v>0</v>
      </c>
      <c r="Y1116" t="s">
        <v>2510</v>
      </c>
    </row>
    <row r="1117" spans="1:25" x14ac:dyDescent="0.25">
      <c r="A1117" s="38">
        <f>+COUNTIF($B$1:B1117,ESTADISTICAS!B$9)</f>
        <v>25</v>
      </c>
      <c r="B1117">
        <v>97</v>
      </c>
      <c r="C1117">
        <v>97511</v>
      </c>
      <c r="D1117" t="s">
        <v>2507</v>
      </c>
      <c r="E1117" s="201"/>
      <c r="F1117" s="201"/>
      <c r="G1117" s="132" t="s">
        <v>2510</v>
      </c>
      <c r="H1117" s="201"/>
      <c r="I1117" s="201"/>
      <c r="J1117" s="132" t="s">
        <v>2510</v>
      </c>
      <c r="K1117" s="201"/>
      <c r="L1117" s="201"/>
      <c r="M1117" s="132" t="s">
        <v>2510</v>
      </c>
      <c r="N1117" s="201">
        <v>35</v>
      </c>
      <c r="O1117" s="201">
        <v>2</v>
      </c>
      <c r="P1117" s="132">
        <v>5.7142857142857141E-2</v>
      </c>
      <c r="Q1117" s="201">
        <v>11</v>
      </c>
      <c r="R1117" s="201">
        <v>0</v>
      </c>
      <c r="S1117" s="132">
        <v>0</v>
      </c>
      <c r="T1117" s="201">
        <v>22</v>
      </c>
      <c r="U1117" s="201">
        <v>1</v>
      </c>
      <c r="V1117" s="132">
        <v>4.5454545454545456E-2</v>
      </c>
      <c r="W1117">
        <v>10</v>
      </c>
      <c r="X1117">
        <v>0</v>
      </c>
      <c r="Y1117">
        <v>0</v>
      </c>
    </row>
    <row r="1118" spans="1:25" x14ac:dyDescent="0.25">
      <c r="A1118" s="38">
        <f>+COUNTIF($B$1:B1118,ESTADISTICAS!B$9)</f>
        <v>25</v>
      </c>
      <c r="B1118">
        <v>97</v>
      </c>
      <c r="C1118">
        <v>97666</v>
      </c>
      <c r="D1118" t="s">
        <v>2162</v>
      </c>
      <c r="E1118" s="201">
        <v>12</v>
      </c>
      <c r="F1118" s="201">
        <v>1</v>
      </c>
      <c r="G1118" s="132">
        <v>8.3333333333333329E-2</v>
      </c>
      <c r="H1118" s="201">
        <v>14</v>
      </c>
      <c r="I1118" s="201">
        <v>1</v>
      </c>
      <c r="J1118" s="132">
        <v>7.1428571428571425E-2</v>
      </c>
      <c r="K1118" s="201">
        <v>19</v>
      </c>
      <c r="L1118" s="201">
        <v>2</v>
      </c>
      <c r="M1118" s="132">
        <v>0.10526315789473684</v>
      </c>
      <c r="N1118" s="201">
        <v>9</v>
      </c>
      <c r="O1118" s="201">
        <v>1</v>
      </c>
      <c r="P1118" s="132">
        <v>0.1111111111111111</v>
      </c>
      <c r="Q1118" s="201">
        <v>11</v>
      </c>
      <c r="R1118" s="201">
        <v>1</v>
      </c>
      <c r="S1118" s="132">
        <v>9.0909090909090912E-2</v>
      </c>
      <c r="T1118" s="201">
        <v>12</v>
      </c>
      <c r="U1118" s="201">
        <v>3</v>
      </c>
      <c r="V1118" s="132">
        <v>0.25</v>
      </c>
      <c r="W1118">
        <v>0</v>
      </c>
      <c r="X1118">
        <v>0</v>
      </c>
      <c r="Y1118" t="s">
        <v>2510</v>
      </c>
    </row>
    <row r="1119" spans="1:25" x14ac:dyDescent="0.25">
      <c r="A1119" s="38">
        <f>+COUNTIF($B$1:B1119,ESTADISTICAS!B$9)</f>
        <v>25</v>
      </c>
      <c r="B1119">
        <v>97</v>
      </c>
      <c r="C1119">
        <v>97777</v>
      </c>
      <c r="D1119" t="s">
        <v>2508</v>
      </c>
      <c r="E1119" s="201"/>
      <c r="F1119" s="201"/>
      <c r="G1119" s="132" t="s">
        <v>2510</v>
      </c>
      <c r="H1119" s="201"/>
      <c r="I1119" s="201"/>
      <c r="J1119" s="132" t="s">
        <v>2510</v>
      </c>
      <c r="K1119" s="201">
        <v>0</v>
      </c>
      <c r="L1119" s="201">
        <v>0</v>
      </c>
      <c r="M1119" s="132">
        <v>0</v>
      </c>
      <c r="N1119" s="201"/>
      <c r="O1119" s="201"/>
      <c r="P1119" s="132" t="s">
        <v>2510</v>
      </c>
      <c r="Q1119" s="201"/>
      <c r="R1119" s="201"/>
      <c r="S1119" s="132" t="s">
        <v>2510</v>
      </c>
      <c r="T1119" s="201"/>
      <c r="U1119" s="201"/>
      <c r="V1119" s="132" t="s">
        <v>2510</v>
      </c>
      <c r="W1119">
        <v>0</v>
      </c>
      <c r="X1119">
        <v>0</v>
      </c>
      <c r="Y1119" t="s">
        <v>2510</v>
      </c>
    </row>
    <row r="1120" spans="1:25" x14ac:dyDescent="0.25">
      <c r="A1120" s="38">
        <f>+COUNTIF($B$1:B1120,ESTADISTICAS!B$9)</f>
        <v>25</v>
      </c>
      <c r="B1120">
        <v>97</v>
      </c>
      <c r="C1120">
        <v>97889</v>
      </c>
      <c r="D1120" t="s">
        <v>2509</v>
      </c>
      <c r="E1120" s="201">
        <v>8</v>
      </c>
      <c r="F1120" s="201">
        <v>0</v>
      </c>
      <c r="G1120" s="132">
        <v>0</v>
      </c>
      <c r="H1120" s="201">
        <v>13</v>
      </c>
      <c r="I1120" s="201">
        <v>0</v>
      </c>
      <c r="J1120" s="132">
        <v>0</v>
      </c>
      <c r="K1120" s="201">
        <v>9</v>
      </c>
      <c r="L1120" s="201">
        <v>2</v>
      </c>
      <c r="M1120" s="132">
        <v>0.22222222222222221</v>
      </c>
      <c r="N1120" s="201">
        <v>15</v>
      </c>
      <c r="O1120" s="201">
        <v>0</v>
      </c>
      <c r="P1120" s="132">
        <v>0</v>
      </c>
      <c r="Q1120" s="201">
        <v>8</v>
      </c>
      <c r="R1120" s="201">
        <v>1</v>
      </c>
      <c r="S1120" s="132">
        <v>0.125</v>
      </c>
      <c r="T1120" s="201">
        <v>7</v>
      </c>
      <c r="U1120" s="201">
        <v>0</v>
      </c>
      <c r="V1120" s="132">
        <v>0</v>
      </c>
      <c r="W1120">
        <v>12</v>
      </c>
      <c r="X1120">
        <v>0</v>
      </c>
      <c r="Y1120">
        <v>0</v>
      </c>
    </row>
    <row r="1121" spans="1:25" x14ac:dyDescent="0.25">
      <c r="A1121" s="38">
        <f>+COUNTIF($B$1:B1121,ESTADISTICAS!B$9)</f>
        <v>25</v>
      </c>
      <c r="B1121">
        <v>99</v>
      </c>
      <c r="C1121">
        <v>99001</v>
      </c>
      <c r="D1121" t="s">
        <v>2163</v>
      </c>
      <c r="E1121" s="201">
        <v>213</v>
      </c>
      <c r="F1121" s="201">
        <v>97</v>
      </c>
      <c r="G1121" s="132">
        <v>0.45539906103286387</v>
      </c>
      <c r="H1121" s="201">
        <v>197</v>
      </c>
      <c r="I1121" s="201">
        <v>96</v>
      </c>
      <c r="J1121" s="132">
        <v>0.48730964467005078</v>
      </c>
      <c r="K1121" s="201">
        <v>179</v>
      </c>
      <c r="L1121" s="201">
        <v>71</v>
      </c>
      <c r="M1121" s="132">
        <v>0.39664804469273746</v>
      </c>
      <c r="N1121" s="201">
        <v>183</v>
      </c>
      <c r="O1121" s="201">
        <v>64</v>
      </c>
      <c r="P1121" s="132">
        <v>0.34972677595628415</v>
      </c>
      <c r="Q1121" s="201">
        <v>160</v>
      </c>
      <c r="R1121" s="201">
        <v>68</v>
      </c>
      <c r="S1121" s="132">
        <v>0.42499999999999999</v>
      </c>
      <c r="T1121" s="201">
        <v>161</v>
      </c>
      <c r="U1121" s="201">
        <v>84</v>
      </c>
      <c r="V1121" s="132">
        <v>0.52173913043478259</v>
      </c>
      <c r="W1121">
        <v>150</v>
      </c>
      <c r="X1121">
        <v>77</v>
      </c>
      <c r="Y1121">
        <v>0.51333333333333331</v>
      </c>
    </row>
    <row r="1122" spans="1:25" x14ac:dyDescent="0.25">
      <c r="A1122" s="38">
        <f>+COUNTIF($B$1:B1122,ESTADISTICAS!B$9)</f>
        <v>25</v>
      </c>
      <c r="B1122">
        <v>99</v>
      </c>
      <c r="C1122">
        <v>99524</v>
      </c>
      <c r="D1122" t="s">
        <v>2164</v>
      </c>
      <c r="E1122" s="201">
        <v>106</v>
      </c>
      <c r="F1122" s="201">
        <v>20</v>
      </c>
      <c r="G1122" s="132">
        <v>0.18867924528301888</v>
      </c>
      <c r="H1122" s="201">
        <v>114</v>
      </c>
      <c r="I1122" s="201">
        <v>42</v>
      </c>
      <c r="J1122" s="132">
        <v>0.36842105263157893</v>
      </c>
      <c r="K1122" s="201">
        <v>115</v>
      </c>
      <c r="L1122" s="201">
        <v>32</v>
      </c>
      <c r="M1122" s="132">
        <v>0.27826086956521739</v>
      </c>
      <c r="N1122" s="201">
        <v>95</v>
      </c>
      <c r="O1122" s="201">
        <v>29</v>
      </c>
      <c r="P1122" s="132">
        <v>0.30526315789473685</v>
      </c>
      <c r="Q1122" s="201">
        <v>105</v>
      </c>
      <c r="R1122" s="201">
        <v>34</v>
      </c>
      <c r="S1122" s="132">
        <v>0.32380952380952382</v>
      </c>
      <c r="T1122" s="201">
        <v>106</v>
      </c>
      <c r="U1122" s="201">
        <v>24</v>
      </c>
      <c r="V1122" s="132">
        <v>0.22641509433962265</v>
      </c>
      <c r="W1122">
        <v>114</v>
      </c>
      <c r="X1122">
        <v>30</v>
      </c>
      <c r="Y1122">
        <v>0.26315789473684209</v>
      </c>
    </row>
    <row r="1123" spans="1:25" x14ac:dyDescent="0.25">
      <c r="A1123" s="38">
        <f>+COUNTIF($B$1:B1123,ESTADISTICAS!B$9)</f>
        <v>25</v>
      </c>
      <c r="B1123">
        <v>99</v>
      </c>
      <c r="C1123">
        <v>99624</v>
      </c>
      <c r="D1123" t="s">
        <v>2165</v>
      </c>
      <c r="E1123" s="201">
        <v>23</v>
      </c>
      <c r="F1123" s="201">
        <v>2</v>
      </c>
      <c r="G1123" s="132">
        <v>8.6956521739130432E-2</v>
      </c>
      <c r="H1123" s="201">
        <v>43</v>
      </c>
      <c r="I1123" s="201">
        <v>16</v>
      </c>
      <c r="J1123" s="132">
        <v>0.37209302325581395</v>
      </c>
      <c r="K1123" s="201">
        <v>28</v>
      </c>
      <c r="L1123" s="201">
        <v>9</v>
      </c>
      <c r="M1123" s="132">
        <v>0.32142857142857145</v>
      </c>
      <c r="N1123" s="201">
        <v>38</v>
      </c>
      <c r="O1123" s="201">
        <v>7</v>
      </c>
      <c r="P1123" s="132">
        <v>0.18421052631578946</v>
      </c>
      <c r="Q1123" s="201">
        <v>44</v>
      </c>
      <c r="R1123" s="201">
        <v>14</v>
      </c>
      <c r="S1123" s="132">
        <v>0.31818181818181818</v>
      </c>
      <c r="T1123" s="201">
        <v>41</v>
      </c>
      <c r="U1123" s="201">
        <v>7</v>
      </c>
      <c r="V1123" s="132">
        <v>0.17073170731707318</v>
      </c>
      <c r="W1123">
        <v>46</v>
      </c>
      <c r="X1123">
        <v>11</v>
      </c>
      <c r="Y1123">
        <v>0.2391304347826087</v>
      </c>
    </row>
    <row r="1124" spans="1:25" x14ac:dyDescent="0.25">
      <c r="A1124" s="38">
        <f>+COUNTIF($B$1:B1124,ESTADISTICAS!B$9)</f>
        <v>25</v>
      </c>
      <c r="B1124">
        <v>99</v>
      </c>
      <c r="C1124">
        <v>99773</v>
      </c>
      <c r="D1124" t="s">
        <v>2166</v>
      </c>
      <c r="E1124" s="201">
        <v>123</v>
      </c>
      <c r="F1124" s="201">
        <v>17</v>
      </c>
      <c r="G1124" s="132">
        <v>0.13821138211382114</v>
      </c>
      <c r="H1124" s="201">
        <v>133</v>
      </c>
      <c r="I1124" s="201">
        <v>25</v>
      </c>
      <c r="J1124" s="132">
        <v>0.18796992481203006</v>
      </c>
      <c r="K1124" s="201">
        <v>142</v>
      </c>
      <c r="L1124" s="201">
        <v>17</v>
      </c>
      <c r="M1124" s="132">
        <v>0.11971830985915492</v>
      </c>
      <c r="N1124" s="201">
        <v>144</v>
      </c>
      <c r="O1124" s="201">
        <v>16</v>
      </c>
      <c r="P1124" s="132">
        <v>0.1111111111111111</v>
      </c>
      <c r="Q1124" s="201">
        <v>154</v>
      </c>
      <c r="R1124" s="201">
        <v>28</v>
      </c>
      <c r="S1124" s="132">
        <v>0.18181818181818182</v>
      </c>
      <c r="T1124" s="201">
        <v>136</v>
      </c>
      <c r="U1124" s="201">
        <v>15</v>
      </c>
      <c r="V1124" s="132">
        <v>0.11029411764705882</v>
      </c>
      <c r="W1124">
        <v>158</v>
      </c>
      <c r="X1124">
        <v>22</v>
      </c>
      <c r="Y1124">
        <v>0.13924050632911392</v>
      </c>
    </row>
    <row r="1125" spans="1:25" x14ac:dyDescent="0.25">
      <c r="P1125" s="132"/>
      <c r="S1125" s="132"/>
    </row>
  </sheetData>
  <autoFilter ref="A2:Y1124" xr:uid="{A27E1FB0-85B8-402A-817D-39352D1A115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ESTADISTICAS</vt:lpstr>
      <vt:lpstr>IES_DEPTO</vt:lpstr>
      <vt:lpstr>Hoja3N</vt:lpstr>
      <vt:lpstr>MUNICIPIOS</vt:lpstr>
      <vt:lpstr>Hoja4</vt:lpstr>
      <vt:lpstr>TCB_MUNICIPIOS_CENSO2018</vt:lpstr>
      <vt:lpstr>Hoja5N</vt:lpstr>
      <vt:lpstr>TTI_MUNICIPIOS</vt:lpstr>
      <vt:lpstr>Hoja6</vt:lpstr>
      <vt:lpstr>Hoja7</vt:lpstr>
      <vt:lpstr>ESTADISTICAS!Área_de_impresión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</dc:creator>
  <cp:lastModifiedBy>Julieth Lina Fernanda Zorro Melo</cp:lastModifiedBy>
  <cp:lastPrinted>2018-05-17T17:31:29Z</cp:lastPrinted>
  <dcterms:created xsi:type="dcterms:W3CDTF">2018-05-17T16:54:33Z</dcterms:created>
  <dcterms:modified xsi:type="dcterms:W3CDTF">2022-07-19T17:11:22Z</dcterms:modified>
</cp:coreProperties>
</file>