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yelot.UNINORTE\OneDrive - Universidad del Norte\Escritorio\Practicas\Trabajos\4. Deserción Intermestral\"/>
    </mc:Choice>
  </mc:AlternateContent>
  <xr:revisionPtr revIDLastSave="2" documentId="8_{1301733A-DD8D-4739-A1B9-E3002FA3CE3B}" xr6:coauthVersionLast="36" xr6:coauthVersionMax="36" xr10:uidLastSave="{E8CBC93F-5257-42B1-8B27-30A6210E32BA}"/>
  <bookViews>
    <workbookView xWindow="0" yWindow="0" windowWidth="19200" windowHeight="11385" firstSheet="11" activeTab="11" xr2:uid="{00000000-000D-0000-FFFF-FFFF00000000}"/>
  </bookViews>
  <sheets>
    <sheet name="Planeación" sheetId="14" r:id="rId1"/>
    <sheet name="Índice" sheetId="15" r:id="rId2"/>
    <sheet name="Informe General" sheetId="1" r:id="rId3"/>
    <sheet name="Deserción 2024-1 vs 2025-1" sheetId="17" r:id="rId4"/>
    <sheet name="Gráfico histórico" sheetId="16" r:id="rId5"/>
    <sheet name="D, E, G por Programa" sheetId="2" r:id="rId6"/>
    <sheet name="No Matriculados por Programa" sheetId="3" r:id="rId7"/>
    <sheet name="Clasificación DNA" sheetId="5" r:id="rId8"/>
    <sheet name="Clasificación DA" sheetId="4" r:id="rId9"/>
    <sheet name="No matriculados tipo Reingreso" sheetId="18" r:id="rId10"/>
    <sheet name="No matriculados tipo Readmisión" sheetId="20" r:id="rId11"/>
    <sheet name="Solo Inglés" sheetId="22" r:id="rId12"/>
  </sheets>
  <externalReferences>
    <externalReference r:id="rId13"/>
    <externalReference r:id="rId14"/>
  </externalReferences>
  <definedNames>
    <definedName name="Perdidos_Retirados_201130">[1]BD!#REF!</definedName>
    <definedName name="Resumen_por_Tipo_de_Deserción">Índice!$F$8</definedName>
  </definedNames>
  <calcPr calcId="191029"/>
</workbook>
</file>

<file path=xl/calcChain.xml><?xml version="1.0" encoding="utf-8"?>
<calcChain xmlns="http://schemas.openxmlformats.org/spreadsheetml/2006/main">
  <c r="F11" i="15" l="1"/>
  <c r="F8" i="15"/>
  <c r="F15" i="22" l="1"/>
  <c r="G29" i="22" l="1"/>
  <c r="G15" i="22"/>
  <c r="F28" i="22"/>
  <c r="G28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G19" i="22"/>
  <c r="F19" i="22"/>
  <c r="F14" i="22"/>
  <c r="G14" i="22" s="1"/>
  <c r="F13" i="22"/>
  <c r="G13" i="22" s="1"/>
  <c r="F12" i="22"/>
  <c r="G12" i="22" s="1"/>
  <c r="F11" i="22"/>
  <c r="F10" i="22"/>
  <c r="G10" i="22" s="1"/>
  <c r="F9" i="22"/>
  <c r="G9" i="22" s="1"/>
  <c r="F8" i="22"/>
  <c r="G8" i="22" s="1"/>
  <c r="F7" i="22"/>
  <c r="F6" i="22"/>
  <c r="G6" i="22" s="1"/>
  <c r="F5" i="22"/>
  <c r="G5" i="22" s="1"/>
  <c r="J7" i="20"/>
  <c r="J12" i="20"/>
  <c r="J19" i="20"/>
  <c r="J20" i="20"/>
  <c r="J27" i="20"/>
  <c r="J28" i="20"/>
  <c r="J31" i="20"/>
  <c r="J5" i="20"/>
  <c r="J9" i="20"/>
  <c r="J11" i="20"/>
  <c r="J7" i="18"/>
  <c r="J6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5" i="18"/>
  <c r="G33" i="20"/>
  <c r="F33" i="20"/>
  <c r="E33" i="20"/>
  <c r="D33" i="20"/>
  <c r="C33" i="20"/>
  <c r="J32" i="20"/>
  <c r="J30" i="20"/>
  <c r="J29" i="20"/>
  <c r="J26" i="20"/>
  <c r="J25" i="20"/>
  <c r="J24" i="20"/>
  <c r="J23" i="20"/>
  <c r="J22" i="20"/>
  <c r="J21" i="20"/>
  <c r="J18" i="20"/>
  <c r="J17" i="20"/>
  <c r="J16" i="20"/>
  <c r="J15" i="20"/>
  <c r="J14" i="20"/>
  <c r="J13" i="20"/>
  <c r="J10" i="20"/>
  <c r="J8" i="20"/>
  <c r="J6" i="20"/>
  <c r="G33" i="18"/>
  <c r="F33" i="18"/>
  <c r="E33" i="18"/>
  <c r="D33" i="18"/>
  <c r="C33" i="18"/>
  <c r="I33" i="20" l="1"/>
  <c r="J33" i="20" s="1"/>
  <c r="H33" i="20"/>
  <c r="H33" i="18"/>
  <c r="I33" i="18"/>
  <c r="J33" i="18" s="1"/>
  <c r="E36" i="17" l="1"/>
  <c r="E35" i="17"/>
  <c r="E37" i="17"/>
  <c r="E7" i="17"/>
  <c r="E45" i="17"/>
  <c r="E44" i="17"/>
  <c r="E43" i="17"/>
  <c r="E42" i="17"/>
  <c r="E41" i="17"/>
  <c r="E38" i="17"/>
  <c r="E39" i="17"/>
  <c r="E40" i="17"/>
  <c r="E32" i="17"/>
  <c r="E33" i="17"/>
  <c r="E34" i="17"/>
  <c r="E31" i="17"/>
  <c r="E30" i="17"/>
  <c r="E28" i="17"/>
  <c r="E2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C1" i="15" l="1"/>
  <c r="C17" i="14"/>
</calcChain>
</file>

<file path=xl/sharedStrings.xml><?xml version="1.0" encoding="utf-8"?>
<sst xmlns="http://schemas.openxmlformats.org/spreadsheetml/2006/main" count="324" uniqueCount="154">
  <si>
    <t>Programa</t>
  </si>
  <si>
    <t>Población Base para el Cálculo de la Deserción</t>
  </si>
  <si>
    <t>Deserción Académica</t>
  </si>
  <si>
    <t>Deserción No Académica</t>
  </si>
  <si>
    <t>Deserción Académica %</t>
  </si>
  <si>
    <t>Deserción no Académica %</t>
  </si>
  <si>
    <t>Índice de Deserción</t>
  </si>
  <si>
    <t>Escuela de Negocios</t>
  </si>
  <si>
    <t>Administración de Empresas</t>
  </si>
  <si>
    <t>Contaduría Pública</t>
  </si>
  <si>
    <t>Negocios Internacionales</t>
  </si>
  <si>
    <t>Sub-total Escuela de Negocios</t>
  </si>
  <si>
    <t>Ciencia Política y Gobierno</t>
  </si>
  <si>
    <t>Derecho</t>
  </si>
  <si>
    <t>Relaciones Internacionales</t>
  </si>
  <si>
    <t>Sub-total Div Derecho, Cs Pol y Rel Int</t>
  </si>
  <si>
    <t>División Ciencias de la Salud</t>
  </si>
  <si>
    <t>Enfermería</t>
  </si>
  <si>
    <t>Medicina</t>
  </si>
  <si>
    <t>Odontología</t>
  </si>
  <si>
    <t>Sub-total División Ciencias de la Salud</t>
  </si>
  <si>
    <t>División de Ingenierías</t>
  </si>
  <si>
    <t>Ingeniería Civil</t>
  </si>
  <si>
    <t>Ingeniería Electrónica</t>
  </si>
  <si>
    <t>Ingeniería Eléctrica</t>
  </si>
  <si>
    <t>Ingeniería Industrial</t>
  </si>
  <si>
    <t>Ingeniería Mecánica</t>
  </si>
  <si>
    <t>Ingeniería Sistemas Y Computac</t>
  </si>
  <si>
    <t>Sub-total División de Ingenierías</t>
  </si>
  <si>
    <t>Arquitectura</t>
  </si>
  <si>
    <t>Diseño Gráfico</t>
  </si>
  <si>
    <t>Diseño Industrial</t>
  </si>
  <si>
    <t>Sub-total Escuela Arquitectura Urb y Dis</t>
  </si>
  <si>
    <t>División Hum. y Cs. Sociales</t>
  </si>
  <si>
    <t>Comunicación Social y Period.</t>
  </si>
  <si>
    <t>Economía</t>
  </si>
  <si>
    <t>Filosofía y Humanidades</t>
  </si>
  <si>
    <t>Psicología</t>
  </si>
  <si>
    <t>Sub-total División Hum. y Cs. Sociales</t>
  </si>
  <si>
    <t>IESE-Inst.de Estudios en Educ.</t>
  </si>
  <si>
    <t>Lic. en Educación Infantil</t>
  </si>
  <si>
    <t>Sub-total IESE-Inst.de Estudios en Educ.</t>
  </si>
  <si>
    <t>División de Ciencias Básicas</t>
  </si>
  <si>
    <t>Ciencia de Datos</t>
  </si>
  <si>
    <t>Geología</t>
  </si>
  <si>
    <t>Matemáticas</t>
  </si>
  <si>
    <t>Sub-total División de Ciencias Básicas</t>
  </si>
  <si>
    <t>Instituto de Idiomas</t>
  </si>
  <si>
    <t>Lenguas Modernas y Cultura</t>
  </si>
  <si>
    <t>Sub-total Instituto de Idiomas</t>
  </si>
  <si>
    <t>Música</t>
  </si>
  <si>
    <t>Sub-total Música</t>
  </si>
  <si>
    <t>Total General</t>
  </si>
  <si>
    <t>DA</t>
  </si>
  <si>
    <t>DNA</t>
  </si>
  <si>
    <t>E</t>
  </si>
  <si>
    <t>G</t>
  </si>
  <si>
    <t>Total</t>
  </si>
  <si>
    <t>Porcentaje</t>
  </si>
  <si>
    <t>Población 2024-2</t>
  </si>
  <si>
    <t>Población 2025-1</t>
  </si>
  <si>
    <t>Población 2025-1 + Idiomas</t>
  </si>
  <si>
    <t>Dejados de Matricular</t>
  </si>
  <si>
    <t>Promedio</t>
  </si>
  <si>
    <t>Fuera de Programa</t>
  </si>
  <si>
    <t>F2</t>
  </si>
  <si>
    <t>F3</t>
  </si>
  <si>
    <t>F4</t>
  </si>
  <si>
    <t>% Total</t>
  </si>
  <si>
    <t>Distinguido</t>
  </si>
  <si>
    <t>NR</t>
  </si>
  <si>
    <t>Normal</t>
  </si>
  <si>
    <t>Periodo de Prueba</t>
  </si>
  <si>
    <t>Periodo de Prueba Transitorio</t>
  </si>
  <si>
    <t>PROGRAMA</t>
  </si>
  <si>
    <t xml:space="preserve"> </t>
  </si>
  <si>
    <t>Tasa de Deserción Intersemestral por Programa Académico 2025-1</t>
  </si>
  <si>
    <t>DA: Deserción Académica - DNA: Deserción No Académica - G: Graduados - E: Egresados</t>
  </si>
  <si>
    <t>Población de 2024-2 
matriculados solo en 
Idiomas en el 2025-1</t>
  </si>
  <si>
    <t>Clasificación de Desertores No Académicos según Promedio Acumulado y Estado Académico</t>
  </si>
  <si>
    <t>ESTADÍSTICA Y ANALÍTICA INSTITUCIONAL</t>
  </si>
  <si>
    <t>Deserción Intersemestral</t>
  </si>
  <si>
    <t xml:space="preserve">                     Informe de                      </t>
  </si>
  <si>
    <t>2025-1</t>
  </si>
  <si>
    <t>Índice</t>
  </si>
  <si>
    <t>DIRECCIÓN DE PLANEACIÓN Y
ESTUDIOS INSTITUCIONALES</t>
  </si>
  <si>
    <t>Matriculados y No matriculados por Programa en el 2025-1</t>
  </si>
  <si>
    <t>Programas Académicos</t>
  </si>
  <si>
    <t>Diferencia en puntos porcentuales</t>
  </si>
  <si>
    <t>%</t>
  </si>
  <si>
    <t>División de Derecho, Cs. Pol. Y Rel. Int.</t>
  </si>
  <si>
    <t>Ingeniería de Sistemas</t>
  </si>
  <si>
    <t>Escuela de Arquitectura, Urbanismo y Diseño</t>
  </si>
  <si>
    <t>Total Deserción 2024-1</t>
  </si>
  <si>
    <t>Tasa de Deserción intersemestral por programa académico 2024-1 vs 2025-1</t>
  </si>
  <si>
    <t>Total Deserción 2025-1</t>
  </si>
  <si>
    <t>Ingeniería de Sistemas Y Computación</t>
  </si>
  <si>
    <t>Desertores, Egresados y Graduados por Programa 2025-1</t>
  </si>
  <si>
    <t>DESERTORES, EGRESADOS Y GRADUADOS TIPO REINGRESO</t>
  </si>
  <si>
    <t>TOTAL DA</t>
  </si>
  <si>
    <t>TOTAL DNA</t>
  </si>
  <si>
    <t>TOTAL E</t>
  </si>
  <si>
    <t>TOTAL G</t>
  </si>
  <si>
    <t>Tasa de deserción intersemestral de estudiantes tipo reingreso</t>
  </si>
  <si>
    <t/>
  </si>
  <si>
    <t>Total general</t>
  </si>
  <si>
    <t>DA: Desertores Académicos     DNA: Desertores No Académicos     E: Egresados   G: Graduados</t>
  </si>
  <si>
    <t>Total Matriculados tipo Reingreso en el 2024-2</t>
  </si>
  <si>
    <t>DESERTORES, EGRESADOS Y GRADUADOS TIPO READMISIÓN</t>
  </si>
  <si>
    <t>Tasa de deserción intersemestral de estudiantes tipo readmisión</t>
  </si>
  <si>
    <t>Total Matriculados tipo Readmisión en el 2024-2</t>
  </si>
  <si>
    <t>Total Desertores en el 2025-1</t>
  </si>
  <si>
    <t>Total de Dejados de matricular en el 2025-1</t>
  </si>
  <si>
    <t>Total Desertores en 2025-1</t>
  </si>
  <si>
    <t>Total de Dejados de Matricular en 2025-1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</si>
  <si>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</si>
  <si>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</si>
  <si>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</si>
  <si>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</si>
  <si>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</si>
  <si>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</si>
  <si>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</si>
  <si>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</si>
  <si>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</si>
  <si>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</si>
  <si>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</si>
  <si>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</si>
  <si>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</si>
  <si>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</si>
  <si>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</si>
  <si>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</si>
  <si>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2023-1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</si>
  <si>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</si>
  <si>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</si>
  <si>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</si>
  <si>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</si>
  <si>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</si>
  <si>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</si>
  <si>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</si>
  <si>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</si>
  <si>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</si>
  <si>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>2023-2</t>
  </si>
  <si>
    <t>-</t>
  </si>
  <si>
    <t>2024-2</t>
  </si>
  <si>
    <t>2024-1</t>
  </si>
  <si>
    <t>Tasa de Deserción intersemestral por programa académico</t>
  </si>
  <si>
    <t>Desertores No Académicos por Promedio Acumulado</t>
  </si>
  <si>
    <t>Dejados de matricular por Programa</t>
  </si>
  <si>
    <t>Desertores Académicos por Promedio Acumulado</t>
  </si>
  <si>
    <t>Desertores, Egresados y Graduados tipo Reingreso</t>
  </si>
  <si>
    <t>Tasa de estudiantes de sólo Idiomas que regresan al programa</t>
  </si>
  <si>
    <t>Desertores, Egresados y Graduados tipo Readmisión</t>
  </si>
  <si>
    <t>Tasa de Deserción Intersemestral Comparativo 2024-1 VS 2025-1</t>
  </si>
  <si>
    <t>Elaborado: 20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</si>
</sst>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3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30505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05052"/>
      <name val="Calibri"/>
      <family val="2"/>
      <scheme val="minor"/>
    </font>
    <font>
      <sz val="16"/>
      <color rgb="FF30505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8"/>
      <name val="Calibri"/>
      <family val="2"/>
      <scheme val="minor"/>
    </font>
    <font>
      <sz val="18"/>
      <color theme="8"/>
      <name val="Arial Rounded MT Bold"/>
      <family val="2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i/>
      <sz val="16"/>
      <color theme="0"/>
      <name val="Arial Rounded MT Bold"/>
      <family val="2"/>
    </font>
    <font>
      <sz val="20"/>
      <color theme="4" tint="-0.249977111117893"/>
      <name val="Arial Rounded MT Bold"/>
      <family val="2"/>
    </font>
    <font>
      <sz val="16"/>
      <color theme="0"/>
      <name val="Cambria"/>
      <family val="2"/>
      <scheme val="major"/>
    </font>
    <font>
      <b/>
      <sz val="16"/>
      <color theme="0"/>
      <name val="Cambria"/>
      <family val="2"/>
      <scheme val="major"/>
    </font>
    <font>
      <b/>
      <sz val="22"/>
      <color theme="5" tint="-0.249977111117893"/>
      <name val="Arial Rounded MT Bold"/>
      <family val="2"/>
    </font>
    <font>
      <b/>
      <sz val="28"/>
      <color theme="4" tint="-0.249977111117893"/>
      <name val="Arial Rounded MT Bold"/>
      <family val="2"/>
    </font>
    <font>
      <i/>
      <u/>
      <sz val="24"/>
      <color theme="4" tint="-0.249977111117893"/>
      <name val="Arial Rounded MT Bold"/>
      <family val="2"/>
    </font>
    <font>
      <b/>
      <sz val="20"/>
      <color rgb="FFF1F7ED"/>
      <name val="Cambria"/>
      <family val="2"/>
      <scheme val="major"/>
    </font>
    <font>
      <b/>
      <sz val="26"/>
      <color theme="0"/>
      <name val="Cambria"/>
      <family val="2"/>
      <scheme val="major"/>
    </font>
    <font>
      <b/>
      <sz val="28"/>
      <color theme="0"/>
      <name val="Arial Rounded MT Bold"/>
      <family val="2"/>
    </font>
    <font>
      <b/>
      <sz val="28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 tint="4.9989318521683403E-2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249977111117893"/>
      <name val="Cambria"/>
      <family val="2"/>
      <scheme val="major"/>
    </font>
    <font>
      <b/>
      <sz val="11"/>
      <name val="Calibri"/>
      <family val="2"/>
      <scheme val="minor"/>
    </font>
    <font>
      <b/>
      <sz val="22"/>
      <color theme="4" tint="-0.249977111117893"/>
      <name val="Arial Rounded MT Bold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30505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2"/>
      <color theme="8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7A2A5"/>
        <bgColor indexed="64"/>
      </patternFill>
    </fill>
    <fill>
      <patternFill patternType="solid">
        <fgColor rgb="FFD8E6E8"/>
        <bgColor indexed="64"/>
      </patternFill>
    </fill>
    <fill>
      <patternFill patternType="solid">
        <fgColor rgb="FF3050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67A2A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3" borderId="2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horizontal="left" vertical="center"/>
    </xf>
    <xf numFmtId="9" fontId="1" fillId="4" borderId="3" xfId="1" applyFont="1" applyFill="1" applyBorder="1" applyAlignment="1">
      <alignment horizontal="left" vertical="center"/>
    </xf>
    <xf numFmtId="164" fontId="2" fillId="0" borderId="0" xfId="1" applyNumberFormat="1" applyFont="1"/>
    <xf numFmtId="164" fontId="2" fillId="3" borderId="2" xfId="1" applyNumberFormat="1" applyFont="1" applyFill="1" applyBorder="1" applyAlignment="1">
      <alignment vertical="center"/>
    </xf>
    <xf numFmtId="164" fontId="1" fillId="4" borderId="3" xfId="1" applyNumberFormat="1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0" fillId="5" borderId="0" xfId="0" applyFill="1"/>
    <xf numFmtId="0" fontId="8" fillId="5" borderId="0" xfId="0" applyFont="1" applyFill="1"/>
    <xf numFmtId="0" fontId="7" fillId="5" borderId="0" xfId="0" applyFont="1" applyFill="1"/>
    <xf numFmtId="0" fontId="24" fillId="5" borderId="0" xfId="0" applyFont="1" applyFill="1"/>
    <xf numFmtId="0" fontId="25" fillId="7" borderId="0" xfId="0" applyFont="1" applyFill="1" applyAlignment="1">
      <alignment horizontal="center" vertical="center"/>
    </xf>
    <xf numFmtId="0" fontId="27" fillId="7" borderId="0" xfId="2" applyFont="1" applyFill="1" applyBorder="1" applyAlignment="1" applyProtection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9" fillId="5" borderId="0" xfId="0" applyFont="1" applyFill="1"/>
    <xf numFmtId="0" fontId="27" fillId="7" borderId="0" xfId="2" applyFont="1" applyFill="1" applyBorder="1" applyAlignment="1" applyProtection="1">
      <alignment horizontal="center" vertical="center" wrapText="1"/>
    </xf>
    <xf numFmtId="0" fontId="0" fillId="7" borderId="0" xfId="0" applyFill="1"/>
    <xf numFmtId="0" fontId="28" fillId="5" borderId="0" xfId="0" applyFont="1" applyFill="1"/>
    <xf numFmtId="0" fontId="31" fillId="5" borderId="0" xfId="0" applyFont="1" applyFill="1" applyAlignment="1">
      <alignment horizontal="left"/>
    </xf>
    <xf numFmtId="0" fontId="0" fillId="8" borderId="0" xfId="0" applyFill="1"/>
    <xf numFmtId="0" fontId="21" fillId="8" borderId="0" xfId="0" applyFont="1" applyFill="1" applyAlignment="1">
      <alignment horizontal="center"/>
    </xf>
    <xf numFmtId="0" fontId="20" fillId="8" borderId="0" xfId="0" applyFont="1" applyFill="1"/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5" fillId="8" borderId="0" xfId="0" applyFont="1" applyFill="1"/>
    <xf numFmtId="0" fontId="11" fillId="8" borderId="0" xfId="0" applyFont="1" applyFill="1" applyAlignment="1">
      <alignment horizontal="center"/>
    </xf>
    <xf numFmtId="0" fontId="12" fillId="8" borderId="0" xfId="0" applyFont="1" applyFill="1"/>
    <xf numFmtId="0" fontId="13" fillId="8" borderId="0" xfId="0" applyFont="1" applyFill="1" applyAlignment="1">
      <alignment horizontal="center"/>
    </xf>
    <xf numFmtId="0" fontId="9" fillId="8" borderId="0" xfId="0" applyFont="1" applyFill="1"/>
    <xf numFmtId="9" fontId="2" fillId="0" borderId="0" xfId="1" applyFont="1"/>
    <xf numFmtId="9" fontId="2" fillId="3" borderId="2" xfId="1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1" fillId="4" borderId="3" xfId="1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1" fillId="4" borderId="3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/>
    </xf>
    <xf numFmtId="0" fontId="2" fillId="0" borderId="0" xfId="1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3" fillId="9" borderId="16" xfId="0" applyFont="1" applyFill="1" applyBorder="1" applyAlignment="1">
      <alignment horizontal="center" vertical="center" wrapText="1"/>
    </xf>
    <xf numFmtId="0" fontId="33" fillId="9" borderId="16" xfId="0" applyFont="1" applyFill="1" applyBorder="1" applyAlignment="1">
      <alignment horizontal="center" vertical="center"/>
    </xf>
    <xf numFmtId="164" fontId="33" fillId="9" borderId="16" xfId="0" applyNumberFormat="1" applyFont="1" applyFill="1" applyBorder="1" applyAlignment="1">
      <alignment horizontal="center" vertical="center"/>
    </xf>
    <xf numFmtId="10" fontId="2" fillId="3" borderId="2" xfId="1" applyNumberFormat="1" applyFont="1" applyFill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0" fontId="10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 vertical="top" wrapText="1"/>
    </xf>
    <xf numFmtId="0" fontId="19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34" fillId="6" borderId="0" xfId="2" applyFont="1" applyFill="1" applyBorder="1" applyAlignment="1" applyProtection="1">
      <alignment horizontal="center" vertical="center" wrapText="1"/>
    </xf>
    <xf numFmtId="0" fontId="31" fillId="5" borderId="0" xfId="0" applyFont="1" applyFill="1" applyAlignment="1">
      <alignment horizontal="left"/>
    </xf>
    <xf numFmtId="0" fontId="0" fillId="7" borderId="0" xfId="0" applyFill="1"/>
    <xf numFmtId="0" fontId="30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/>
    </xf>
  </cellXfs>
  <cellStyles count="3">
    <cellStyle name="Hipervínculo 2" xfId="2" xr:uid="{375D52CA-390D-4C03-B125-6D5D5D6E92EF}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accent1">
                    <a:lumMod val="75000"/>
                  </a:schemeClr>
                </a:solidFill>
              </a:rPr>
              <a:t>Tasa de Deserción Global</a:t>
            </a:r>
          </a:p>
          <a:p>
            <a:pPr>
              <a:defRPr sz="2000" b="1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s-CO" sz="2000" b="1">
                <a:solidFill>
                  <a:schemeClr val="accent1">
                    <a:lumMod val="75000"/>
                  </a:schemeClr>
                </a:solidFill>
              </a:rPr>
              <a:t>Serie 2010-1 / 2025-1</a:t>
            </a:r>
          </a:p>
        </c:rich>
      </c:tx>
      <c:layout>
        <c:manualLayout>
          <c:xMode val="edge"/>
          <c:yMode val="edge"/>
          <c:x val="0.38367733717346386"/>
          <c:y val="2.7818381789072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7205365289597103E-2"/>
          <c:y val="0.15887989353443496"/>
          <c:w val="0.89671497957706447"/>
          <c:h val="0.68334454672039224"/>
        </c:manualLayout>
      </c:layout>
      <c:lineChart>
        <c:grouping val="standard"/>
        <c:varyColors val="0"/>
        <c:ser>
          <c:idx val="0"/>
          <c:order val="0"/>
          <c:tx>
            <c:strRef>
              <c:f>[2]Gráfico!$B$1</c:f>
              <c:strCache>
                <c:ptCount val="1"/>
                <c:pt idx="0">
                  <c:v>Deserción Académica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953657041814068E-2"/>
                  <c:y val="3.7564828119938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EA-4554-BB49-94C4D26B1183}"/>
                </c:ext>
              </c:extLst>
            </c:dLbl>
            <c:dLbl>
              <c:idx val="1"/>
              <c:layout>
                <c:manualLayout>
                  <c:x val="-4.1782420159987829E-2"/>
                  <c:y val="3.7610932436262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A-4554-BB49-94C4D26B1183}"/>
                </c:ext>
              </c:extLst>
            </c:dLbl>
            <c:dLbl>
              <c:idx val="2"/>
              <c:layout>
                <c:manualLayout>
                  <c:x val="-4.4795670659239145E-2"/>
                  <c:y val="4.814806599879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A-4554-BB49-94C4D26B1183}"/>
                </c:ext>
              </c:extLst>
            </c:dLbl>
            <c:dLbl>
              <c:idx val="3"/>
              <c:layout>
                <c:manualLayout>
                  <c:x val="-3.743070964847927E-2"/>
                  <c:y val="3.7036954887681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A-4554-BB49-94C4D26B1183}"/>
                </c:ext>
              </c:extLst>
            </c:dLbl>
            <c:dLbl>
              <c:idx val="4"/>
              <c:layout>
                <c:manualLayout>
                  <c:x val="-3.4836132264238318E-2"/>
                  <c:y val="4.814806599879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A-4554-BB49-94C4D26B1183}"/>
                </c:ext>
              </c:extLst>
            </c:dLbl>
            <c:dLbl>
              <c:idx val="5"/>
              <c:layout>
                <c:manualLayout>
                  <c:x val="-3.4522053907766095E-2"/>
                  <c:y val="4.074082289009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A-4554-BB49-94C4D26B1183}"/>
                </c:ext>
              </c:extLst>
            </c:dLbl>
            <c:dLbl>
              <c:idx val="6"/>
              <c:layout>
                <c:manualLayout>
                  <c:x val="-3.2052264834320728E-2"/>
                  <c:y val="3.3333333333333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A-4554-BB49-94C4D26B1183}"/>
                </c:ext>
              </c:extLst>
            </c:dLbl>
            <c:dLbl>
              <c:idx val="7"/>
              <c:layout>
                <c:manualLayout>
                  <c:x val="-3.4898575433112485E-2"/>
                  <c:y val="3.333333333333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EA-4554-BB49-94C4D26B1183}"/>
                </c:ext>
              </c:extLst>
            </c:dLbl>
            <c:dLbl>
              <c:idx val="8"/>
              <c:layout>
                <c:manualLayout>
                  <c:x val="-3.7241419602802632E-2"/>
                  <c:y val="4.444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EA-4554-BB49-94C4D26B1183}"/>
                </c:ext>
              </c:extLst>
            </c:dLbl>
            <c:dLbl>
              <c:idx val="9"/>
              <c:layout>
                <c:manualLayout>
                  <c:x val="-3.6692664721550521E-2"/>
                  <c:y val="4.0740822890096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EA-4554-BB49-94C4D26B1183}"/>
                </c:ext>
              </c:extLst>
            </c:dLbl>
            <c:dLbl>
              <c:idx val="10"/>
              <c:layout>
                <c:manualLayout>
                  <c:x val="-3.0593819831950433E-2"/>
                  <c:y val="4.2462262639705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EA-4554-BB49-94C4D26B1183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EA-4554-BB49-94C4D26B118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EA-4554-BB49-94C4D26B1183}"/>
                </c:ext>
              </c:extLst>
            </c:dLbl>
            <c:dLbl>
              <c:idx val="13"/>
              <c:layout>
                <c:manualLayout>
                  <c:x val="-2.3330186485680977E-2"/>
                  <c:y val="2.2696929238985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EA-4554-BB49-94C4D26B1183}"/>
                </c:ext>
              </c:extLst>
            </c:dLbl>
            <c:dLbl>
              <c:idx val="14"/>
              <c:layout>
                <c:manualLayout>
                  <c:x val="-1.7311590653582811E-2"/>
                  <c:y val="3.7558688836941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EA-4554-BB49-94C4D26B11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[2]Gráfico!$A$8:$A$23</c:f>
              <c:strCache>
                <c:ptCount val="16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  <c:pt idx="15">
                  <c:v>2025-1</c:v>
                </c:pt>
              </c:strCache>
            </c:strRef>
          </c:cat>
          <c:val>
            <c:numRef>
              <c:f>[2]Gráfico!$B$8:$B$23</c:f>
              <c:numCache>
                <c:formatCode>General</c:formatCode>
                <c:ptCount val="16"/>
                <c:pt idx="0">
                  <c:v>2.1000000000000001E-2</c:v>
                </c:pt>
                <c:pt idx="1">
                  <c:v>0.02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1.4E-2</c:v>
                </c:pt>
                <c:pt idx="6">
                  <c:v>1.6E-2</c:v>
                </c:pt>
                <c:pt idx="7">
                  <c:v>1.2999999999999999E-2</c:v>
                </c:pt>
                <c:pt idx="8">
                  <c:v>1.4E-2</c:v>
                </c:pt>
                <c:pt idx="9">
                  <c:v>1.2999999999999999E-2</c:v>
                </c:pt>
                <c:pt idx="10">
                  <c:v>1.0999999999999999E-2</c:v>
                </c:pt>
                <c:pt idx="11">
                  <c:v>5.0000000000000001E-3</c:v>
                </c:pt>
                <c:pt idx="12">
                  <c:v>5.2480524805248053E-3</c:v>
                </c:pt>
                <c:pt idx="13">
                  <c:v>7.331378299120235E-3</c:v>
                </c:pt>
                <c:pt idx="14">
                  <c:v>9.3466507834692562E-3</c:v>
                </c:pt>
                <c:pt idx="15">
                  <c:v>7.1619556913674557E-3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7EA-4554-BB49-94C4D26B1183}"/>
            </c:ext>
          </c:extLst>
        </c:ser>
        <c:ser>
          <c:idx val="1"/>
          <c:order val="1"/>
          <c:tx>
            <c:strRef>
              <c:f>[2]Gráfico!$C$1</c:f>
              <c:strCache>
                <c:ptCount val="1"/>
                <c:pt idx="0">
                  <c:v>Deserción No Académica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222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[2]Gráfico!$A$8:$A$23</c:f>
              <c:strCache>
                <c:ptCount val="16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  <c:pt idx="15">
                  <c:v>2025-1</c:v>
                </c:pt>
              </c:strCache>
            </c:strRef>
          </c:cat>
          <c:val>
            <c:numRef>
              <c:f>[2]Gráfico!$C$8:$C$23</c:f>
              <c:numCache>
                <c:formatCode>General</c:formatCode>
                <c:ptCount val="16"/>
                <c:pt idx="0">
                  <c:v>4.2999999999999997E-2</c:v>
                </c:pt>
                <c:pt idx="1">
                  <c:v>5.1999999999999998E-2</c:v>
                </c:pt>
                <c:pt idx="2">
                  <c:v>4.8000000000000001E-2</c:v>
                </c:pt>
                <c:pt idx="3">
                  <c:v>4.1000000000000002E-2</c:v>
                </c:pt>
                <c:pt idx="4">
                  <c:v>3.5000000000000003E-2</c:v>
                </c:pt>
                <c:pt idx="5">
                  <c:v>3.6999999999999998E-2</c:v>
                </c:pt>
                <c:pt idx="6">
                  <c:v>3.1E-2</c:v>
                </c:pt>
                <c:pt idx="7">
                  <c:v>3.1E-2</c:v>
                </c:pt>
                <c:pt idx="8">
                  <c:v>3.1E-2</c:v>
                </c:pt>
                <c:pt idx="9">
                  <c:v>2.8000000000000001E-2</c:v>
                </c:pt>
                <c:pt idx="10">
                  <c:v>3.5000000000000003E-2</c:v>
                </c:pt>
                <c:pt idx="11">
                  <c:v>2.9000000000000001E-2</c:v>
                </c:pt>
                <c:pt idx="12">
                  <c:v>3.0422304223042231E-2</c:v>
                </c:pt>
                <c:pt idx="13">
                  <c:v>3.3896843194755909E-2</c:v>
                </c:pt>
                <c:pt idx="14">
                  <c:v>3.0697333455511774E-2</c:v>
                </c:pt>
                <c:pt idx="15">
                  <c:v>2.950725744843392E-2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7EA-4554-BB49-94C4D26B1183}"/>
            </c:ext>
          </c:extLst>
        </c:ser>
        <c:ser>
          <c:idx val="2"/>
          <c:order val="2"/>
          <c:tx>
            <c:strRef>
              <c:f>[2]Gráfico!$D$1</c:f>
              <c:strCache>
                <c:ptCount val="1"/>
                <c:pt idx="0">
                  <c:v>Total Deserción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25400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126343469565344E-2"/>
                  <c:y val="-3.756482811993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EA-4554-BB49-94C4D26B1183}"/>
                </c:ext>
              </c:extLst>
            </c:dLbl>
            <c:dLbl>
              <c:idx val="1"/>
              <c:layout>
                <c:manualLayout>
                  <c:x val="-2.6862200034038691E-2"/>
                  <c:y val="-3.756482811993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EA-4554-BB49-94C4D26B1183}"/>
                </c:ext>
              </c:extLst>
            </c:dLbl>
            <c:dLbl>
              <c:idx val="2"/>
              <c:layout>
                <c:manualLayout>
                  <c:x val="-3.5086787182309349E-2"/>
                  <c:y val="-4.8148065998792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EA-4554-BB49-94C4D26B1183}"/>
                </c:ext>
              </c:extLst>
            </c:dLbl>
            <c:dLbl>
              <c:idx val="3"/>
              <c:layout>
                <c:manualLayout>
                  <c:x val="-3.2555535209516928E-2"/>
                  <c:y val="-5.1851934001207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EA-4554-BB49-94C4D26B1183}"/>
                </c:ext>
              </c:extLst>
            </c:dLbl>
            <c:dLbl>
              <c:idx val="4"/>
              <c:layout>
                <c:manualLayout>
                  <c:x val="-3.4940825049729028E-2"/>
                  <c:y val="-4.4444444444444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EA-4554-BB49-94C4D26B1183}"/>
                </c:ext>
              </c:extLst>
            </c:dLbl>
            <c:dLbl>
              <c:idx val="5"/>
              <c:layout>
                <c:manualLayout>
                  <c:x val="-3.5464190950230151E-2"/>
                  <c:y val="-4.444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EA-4554-BB49-94C4D26B1183}"/>
                </c:ext>
              </c:extLst>
            </c:dLbl>
            <c:dLbl>
              <c:idx val="6"/>
              <c:layout>
                <c:manualLayout>
                  <c:x val="-2.5025928533132284E-2"/>
                  <c:y val="-4.0031014213162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EA-4554-BB49-94C4D26B1183}"/>
                </c:ext>
              </c:extLst>
            </c:dLbl>
            <c:dLbl>
              <c:idx val="7"/>
              <c:layout>
                <c:manualLayout>
                  <c:x val="-2.5595037862050616E-2"/>
                  <c:y val="-3.0065332805114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EA-4554-BB49-94C4D26B1183}"/>
                </c:ext>
              </c:extLst>
            </c:dLbl>
            <c:dLbl>
              <c:idx val="8"/>
              <c:layout>
                <c:manualLayout>
                  <c:x val="-2.4965102351785964E-2"/>
                  <c:y val="-3.015742205006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EA-4554-BB49-94C4D26B1183}"/>
                </c:ext>
              </c:extLst>
            </c:dLbl>
            <c:dLbl>
              <c:idx val="9"/>
              <c:layout>
                <c:manualLayout>
                  <c:x val="-2.7100311062494557E-2"/>
                  <c:y val="-4.126862143844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EA-4554-BB49-94C4D26B1183}"/>
                </c:ext>
              </c:extLst>
            </c:dLbl>
            <c:dLbl>
              <c:idx val="10"/>
              <c:layout>
                <c:manualLayout>
                  <c:x val="-2.4969696775992749E-2"/>
                  <c:y val="-3.3768945556477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EA-4554-BB49-94C4D26B1183}"/>
                </c:ext>
              </c:extLst>
            </c:dLbl>
            <c:dLbl>
              <c:idx val="11"/>
              <c:layout>
                <c:manualLayout>
                  <c:x val="-2.0905329292370965E-2"/>
                  <c:y val="-3.7210013676155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EA-4554-BB49-94C4D26B1183}"/>
                </c:ext>
              </c:extLst>
            </c:dLbl>
            <c:dLbl>
              <c:idx val="12"/>
              <c:layout>
                <c:manualLayout>
                  <c:x val="-2.8539564384662774E-2"/>
                  <c:y val="-4.257881665681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EA-4554-BB49-94C4D26B1183}"/>
                </c:ext>
              </c:extLst>
            </c:dLbl>
            <c:dLbl>
              <c:idx val="13"/>
              <c:layout>
                <c:manualLayout>
                  <c:x val="-2.6002643192221918E-2"/>
                  <c:y val="-4.112236204940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EA-4554-BB49-94C4D26B1183}"/>
                </c:ext>
              </c:extLst>
            </c:dLbl>
            <c:dLbl>
              <c:idx val="14"/>
              <c:layout>
                <c:manualLayout>
                  <c:x val="-2.6143788286877054E-2"/>
                  <c:y val="-5.3208137715180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EA-4554-BB49-94C4D26B11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[2]Gráfico!$A$8:$A$23</c:f>
              <c:strCache>
                <c:ptCount val="16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  <c:pt idx="15">
                  <c:v>2025-1</c:v>
                </c:pt>
              </c:strCache>
            </c:strRef>
          </c:cat>
          <c:val>
            <c:numRef>
              <c:f>[2]Gráfico!$D$8:$D$23</c:f>
              <c:numCache>
                <c:formatCode>General</c:formatCode>
                <c:ptCount val="16"/>
                <c:pt idx="0">
                  <c:v>6.4000000000000001E-2</c:v>
                </c:pt>
                <c:pt idx="1">
                  <c:v>7.1999999999999995E-2</c:v>
                </c:pt>
                <c:pt idx="2">
                  <c:v>6.9000000000000006E-2</c:v>
                </c:pt>
                <c:pt idx="3">
                  <c:v>0.06</c:v>
                </c:pt>
                <c:pt idx="4">
                  <c:v>5.1999999999999998E-2</c:v>
                </c:pt>
                <c:pt idx="5">
                  <c:v>5.0999999999999997E-2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4.4999999999999998E-2</c:v>
                </c:pt>
                <c:pt idx="9">
                  <c:v>4.1000000000000002E-2</c:v>
                </c:pt>
                <c:pt idx="10">
                  <c:v>4.5999999999999999E-2</c:v>
                </c:pt>
                <c:pt idx="11">
                  <c:v>3.4000000000000002E-2</c:v>
                </c:pt>
                <c:pt idx="12">
                  <c:v>3.5670356703566997E-2</c:v>
                </c:pt>
                <c:pt idx="13">
                  <c:v>4.1228221493876144E-2</c:v>
                </c:pt>
                <c:pt idx="14">
                  <c:v>4.0043984238981034E-2</c:v>
                </c:pt>
                <c:pt idx="15">
                  <c:v>3.6669213139801378E-2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7EA-4554-BB49-94C4D26B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847920"/>
        <c:axId val="770848480"/>
      </c:lineChart>
      <c:catAx>
        <c:axId val="77084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848480"/>
        <c:crosses val="autoZero"/>
        <c:auto val="1"/>
        <c:lblAlgn val="ctr"/>
        <c:lblOffset val="100"/>
        <c:noMultiLvlLbl val="0"/>
      </c:catAx>
      <c:valAx>
        <c:axId val="770848480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8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488156</xdr:colOff>
      <xdr:row>5</xdr:row>
      <xdr:rowOff>49662</xdr:rowOff>
    </xdr:from>
    <xdr:ext cx="4029279" cy="1514510"/>
    <xdr:pic>
      <xdr:nvPicPr>
        <xdr:cNvPr id="2" name="Imagen 1">
          <a:extLst>
            <a:ext uri="{FF2B5EF4-FFF2-40B4-BE49-F238E27FC236}">
              <a16:creationId xmlns:a16="http://schemas.microsoft.com/office/drawing/2014/main" id="{46A927DD-8BD2-4FF2-BE97-F9A934FD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256" y="1002162"/>
          <a:ext cx="4029279" cy="1514510"/>
        </a:xfrm>
        <a:prstGeom prst="rect">
          <a:avLst/>
        </a:prstGeom>
      </xdr:spPr>
    </xdr:pic>
    <xdr:clientData/>
  </xdr:oneCellAnchor>
  <xdr:twoCellAnchor>
    <xdr:from>
      <xdr:col>9</xdr:col>
      <xdr:colOff>392906</xdr:colOff>
      <xdr:row>7</xdr:row>
      <xdr:rowOff>66260</xdr:rowOff>
    </xdr:from>
    <xdr:to>
      <xdr:col>9</xdr:col>
      <xdr:colOff>392906</xdr:colOff>
      <xdr:row>9</xdr:row>
      <xdr:rowOff>78167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C49F029-A64B-4E58-AA85-DA6DF600E319}"/>
            </a:ext>
          </a:extLst>
        </xdr:cNvPr>
        <xdr:cNvCxnSpPr/>
      </xdr:nvCxnSpPr>
      <xdr:spPr>
        <a:xfrm>
          <a:off x="8193881" y="1399760"/>
          <a:ext cx="0" cy="392907"/>
        </a:xfrm>
        <a:prstGeom prst="line">
          <a:avLst/>
        </a:prstGeom>
        <a:effectLst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3</xdr:row>
      <xdr:rowOff>119063</xdr:rowOff>
    </xdr:from>
    <xdr:to>
      <xdr:col>12</xdr:col>
      <xdr:colOff>71438</xdr:colOff>
      <xdr:row>3</xdr:row>
      <xdr:rowOff>511969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A506408-201C-4285-8A3C-D608665EF4AF}"/>
            </a:ext>
          </a:extLst>
        </xdr:cNvPr>
        <xdr:cNvSpPr/>
      </xdr:nvSpPr>
      <xdr:spPr>
        <a:xfrm>
          <a:off x="9274969" y="84534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</xdr:colOff>
      <xdr:row>2</xdr:row>
      <xdr:rowOff>27214</xdr:rowOff>
    </xdr:from>
    <xdr:to>
      <xdr:col>12</xdr:col>
      <xdr:colOff>193902</xdr:colOff>
      <xdr:row>3</xdr:row>
      <xdr:rowOff>147977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91F1D2D3-346E-427B-8530-3E26E1EDEB9B}"/>
            </a:ext>
          </a:extLst>
        </xdr:cNvPr>
        <xdr:cNvSpPr/>
      </xdr:nvSpPr>
      <xdr:spPr>
        <a:xfrm>
          <a:off x="9906000" y="48985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3</xdr:row>
      <xdr:rowOff>523875</xdr:rowOff>
    </xdr:from>
    <xdr:to>
      <xdr:col>8</xdr:col>
      <xdr:colOff>614363</xdr:colOff>
      <xdr:row>3</xdr:row>
      <xdr:rowOff>916781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EE039BFA-212B-4F49-ADD4-7B559BD24110}"/>
            </a:ext>
          </a:extLst>
        </xdr:cNvPr>
        <xdr:cNvSpPr/>
      </xdr:nvSpPr>
      <xdr:spPr>
        <a:xfrm>
          <a:off x="8296275" y="1257300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469348</xdr:colOff>
      <xdr:row>18</xdr:row>
      <xdr:rowOff>28312</xdr:rowOff>
    </xdr:from>
    <xdr:to>
      <xdr:col>5</xdr:col>
      <xdr:colOff>2909066</xdr:colOff>
      <xdr:row>21</xdr:row>
      <xdr:rowOff>138547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955CB9BA-5F33-4068-9E09-69348E88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8023" y="5162287"/>
          <a:ext cx="2439718" cy="929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986517</xdr:colOff>
      <xdr:row>0</xdr:row>
      <xdr:rowOff>136072</xdr:rowOff>
    </xdr:from>
    <xdr:to>
      <xdr:col>1</xdr:col>
      <xdr:colOff>1927677</xdr:colOff>
      <xdr:row>4</xdr:row>
      <xdr:rowOff>35859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B3179-8298-49A7-AE25-C648EEC9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" y="136072"/>
          <a:ext cx="3389085" cy="661787"/>
        </a:xfrm>
        <a:prstGeom prst="rect">
          <a:avLst/>
        </a:prstGeom>
      </xdr:spPr>
    </xdr:pic>
    <xdr:clientData/>
  </xdr:twoCellAnchor>
  <xdr:twoCellAnchor>
    <xdr:from>
      <xdr:col>7</xdr:col>
      <xdr:colOff>226786</xdr:colOff>
      <xdr:row>2</xdr:row>
      <xdr:rowOff>136071</xdr:rowOff>
    </xdr:from>
    <xdr:to>
      <xdr:col>8</xdr:col>
      <xdr:colOff>441099</xdr:colOff>
      <xdr:row>4</xdr:row>
      <xdr:rowOff>143442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0DCC64D2-58A5-4FE0-96F2-559B889FA39E}"/>
            </a:ext>
          </a:extLst>
        </xdr:cNvPr>
        <xdr:cNvSpPr/>
      </xdr:nvSpPr>
      <xdr:spPr>
        <a:xfrm>
          <a:off x="12745357" y="52160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726282</xdr:colOff>
      <xdr:row>3</xdr:row>
      <xdr:rowOff>130969</xdr:rowOff>
    </xdr:from>
    <xdr:to>
      <xdr:col>7</xdr:col>
      <xdr:colOff>130970</xdr:colOff>
      <xdr:row>4</xdr:row>
      <xdr:rowOff>309562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CEC3235-A6A7-46A0-9F89-DA5E25B3C916}"/>
            </a:ext>
          </a:extLst>
        </xdr:cNvPr>
        <xdr:cNvSpPr/>
      </xdr:nvSpPr>
      <xdr:spPr>
        <a:xfrm>
          <a:off x="8608220" y="714375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0</xdr:row>
      <xdr:rowOff>178594</xdr:rowOff>
    </xdr:from>
    <xdr:to>
      <xdr:col>15</xdr:col>
      <xdr:colOff>476250</xdr:colOff>
      <xdr:row>3</xdr:row>
      <xdr:rowOff>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6F859DB9-A58C-4D2D-ACE6-204A2003C599}"/>
            </a:ext>
          </a:extLst>
        </xdr:cNvPr>
        <xdr:cNvSpPr/>
      </xdr:nvSpPr>
      <xdr:spPr>
        <a:xfrm>
          <a:off x="10977562" y="17859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  <xdr:twoCellAnchor>
    <xdr:from>
      <xdr:col>1</xdr:col>
      <xdr:colOff>358589</xdr:colOff>
      <xdr:row>5</xdr:row>
      <xdr:rowOff>44824</xdr:rowOff>
    </xdr:from>
    <xdr:to>
      <xdr:col>14</xdr:col>
      <xdr:colOff>535482</xdr:colOff>
      <xdr:row>34</xdr:row>
      <xdr:rowOff>58430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BE6F3656-38C7-4B4E-8419-E9E04CBE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1712232</xdr:colOff>
      <xdr:row>0</xdr:row>
      <xdr:rowOff>113393</xdr:rowOff>
    </xdr:from>
    <xdr:to>
      <xdr:col>5</xdr:col>
      <xdr:colOff>375103</xdr:colOff>
      <xdr:row>4</xdr:row>
      <xdr:rowOff>13180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5267A-9A5D-42B6-BEBC-41CECB763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232" y="113393"/>
          <a:ext cx="3377746" cy="661787"/>
        </a:xfrm>
        <a:prstGeom prst="rect">
          <a:avLst/>
        </a:prstGeom>
      </xdr:spPr>
    </xdr:pic>
    <xdr:clientData/>
  </xdr:twoCellAnchor>
  <xdr:twoCellAnchor>
    <xdr:from>
      <xdr:col>8</xdr:col>
      <xdr:colOff>589643</xdr:colOff>
      <xdr:row>1</xdr:row>
      <xdr:rowOff>102053</xdr:rowOff>
    </xdr:from>
    <xdr:to>
      <xdr:col>10</xdr:col>
      <xdr:colOff>293689</xdr:colOff>
      <xdr:row>3</xdr:row>
      <xdr:rowOff>109423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D3617F45-EAE5-406C-96A2-2D7A6766F1D0}"/>
            </a:ext>
          </a:extLst>
        </xdr:cNvPr>
        <xdr:cNvSpPr/>
      </xdr:nvSpPr>
      <xdr:spPr>
        <a:xfrm>
          <a:off x="7279822" y="29482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226785</xdr:colOff>
      <xdr:row>0</xdr:row>
      <xdr:rowOff>215446</xdr:rowOff>
    </xdr:from>
    <xdr:to>
      <xdr:col>9</xdr:col>
      <xdr:colOff>543152</xdr:colOff>
      <xdr:row>2</xdr:row>
      <xdr:rowOff>166120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209E883B-7562-4497-91A2-2EEC33B37FDB}"/>
            </a:ext>
          </a:extLst>
        </xdr:cNvPr>
        <xdr:cNvSpPr/>
      </xdr:nvSpPr>
      <xdr:spPr>
        <a:xfrm>
          <a:off x="9865178" y="215446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408213</xdr:colOff>
      <xdr:row>0</xdr:row>
      <xdr:rowOff>147411</xdr:rowOff>
    </xdr:from>
    <xdr:to>
      <xdr:col>12</xdr:col>
      <xdr:colOff>112259</xdr:colOff>
      <xdr:row>2</xdr:row>
      <xdr:rowOff>154781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5488F655-CE48-4541-A336-90A2A9EC0A3D}"/>
            </a:ext>
          </a:extLst>
        </xdr:cNvPr>
        <xdr:cNvSpPr/>
      </xdr:nvSpPr>
      <xdr:spPr>
        <a:xfrm>
          <a:off x="9559017" y="14741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453572</xdr:colOff>
      <xdr:row>0</xdr:row>
      <xdr:rowOff>170089</xdr:rowOff>
    </xdr:from>
    <xdr:to>
      <xdr:col>12</xdr:col>
      <xdr:colOff>157617</xdr:colOff>
      <xdr:row>2</xdr:row>
      <xdr:rowOff>177459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C424C997-66A1-4612-8EB5-F0371023976B}"/>
            </a:ext>
          </a:extLst>
        </xdr:cNvPr>
        <xdr:cNvSpPr/>
      </xdr:nvSpPr>
      <xdr:spPr>
        <a:xfrm>
          <a:off x="9638393" y="170089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stplane\Datos%20de%20programa\Microsoft\Excel\Perdidos_Retirados_Departamento_20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yelot.UNINORTE\Downloads\Gr&#225;ficos%20de%20deserci&#243;n%202004%20a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on"/>
      <sheetName val="Indice"/>
      <sheetName val="TD_Dptos."/>
      <sheetName val="Perdidos y retirados"/>
      <sheetName val="O. Perdidos"/>
      <sheetName val="O. Retirados"/>
      <sheetName val="O. Repitencia"/>
      <sheetName val="Perdidos &lt;10%"/>
      <sheetName val="Retirados &lt; 10%"/>
      <sheetName val="Repitencia &lt; 10%"/>
      <sheetName val="Perdidos_10%-20%"/>
      <sheetName val="Retirados_10%-20%"/>
      <sheetName val="Repitencia_10%-20%"/>
      <sheetName val="Retirados_20%-30%"/>
      <sheetName val="Repitencia_20%-30%"/>
      <sheetName val="Repitencia &gt; 30%"/>
      <sheetName val="Perdidos y retirados X Profesor"/>
      <sheetName val="Eliminados"/>
      <sheetName val="BD"/>
      <sheetName val="BD_Depurada"/>
      <sheetName val="TD_Profes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rción Global 2004-2009"/>
      <sheetName val="Gráfico"/>
      <sheetName val="Hoja1"/>
    </sheetNames>
    <sheetDataSet>
      <sheetData sheetId="0"/>
      <sheetData sheetId="1">
        <row r="1">
          <cell r="B1" t="str">
            <v>Deserción Académica</v>
          </cell>
          <cell r="C1" t="str">
            <v>Deserción No Académica</v>
          </cell>
          <cell r="D1" t="str">
            <v>Total Deserción</v>
          </cell>
        </row>
        <row r="8">
          <cell r="A8" t="str">
            <v>2010-1</v>
          </cell>
          <cell r="B8">
            <v>2.1000000000000001E-2</v>
          </cell>
          <cell r="C8">
            <v>4.2999999999999997E-2</v>
          </cell>
          <cell r="D8">
            <v>6.4000000000000001E-2</v>
          </cell>
        </row>
        <row r="9">
          <cell r="A9" t="str">
            <v>2011-1</v>
          </cell>
          <cell r="B9">
            <v>0.02</v>
          </cell>
          <cell r="C9">
            <v>5.1999999999999998E-2</v>
          </cell>
          <cell r="D9">
            <v>7.1999999999999995E-2</v>
          </cell>
        </row>
        <row r="10">
          <cell r="A10" t="str">
            <v>2012-1</v>
          </cell>
          <cell r="B10">
            <v>2.1000000000000001E-2</v>
          </cell>
          <cell r="C10">
            <v>4.8000000000000001E-2</v>
          </cell>
          <cell r="D10">
            <v>6.9000000000000006E-2</v>
          </cell>
        </row>
        <row r="11">
          <cell r="A11" t="str">
            <v>2013-1</v>
          </cell>
          <cell r="B11">
            <v>1.9E-2</v>
          </cell>
          <cell r="C11">
            <v>4.1000000000000002E-2</v>
          </cell>
          <cell r="D11">
            <v>0.06</v>
          </cell>
        </row>
        <row r="12">
          <cell r="A12" t="str">
            <v>2014-1</v>
          </cell>
          <cell r="B12">
            <v>1.7000000000000001E-2</v>
          </cell>
          <cell r="C12">
            <v>3.5000000000000003E-2</v>
          </cell>
          <cell r="D12">
            <v>5.1999999999999998E-2</v>
          </cell>
        </row>
        <row r="13">
          <cell r="A13" t="str">
            <v>2015-1</v>
          </cell>
          <cell r="B13">
            <v>1.4E-2</v>
          </cell>
          <cell r="C13">
            <v>3.6999999999999998E-2</v>
          </cell>
          <cell r="D13">
            <v>5.0999999999999997E-2</v>
          </cell>
        </row>
        <row r="14">
          <cell r="A14" t="str">
            <v>2016-1</v>
          </cell>
          <cell r="B14">
            <v>1.6E-2</v>
          </cell>
          <cell r="C14">
            <v>3.1E-2</v>
          </cell>
          <cell r="D14">
            <v>4.7E-2</v>
          </cell>
        </row>
        <row r="15">
          <cell r="A15" t="str">
            <v>2017-1</v>
          </cell>
          <cell r="B15">
            <v>1.2999999999999999E-2</v>
          </cell>
          <cell r="C15">
            <v>3.1E-2</v>
          </cell>
          <cell r="D15">
            <v>4.3999999999999997E-2</v>
          </cell>
        </row>
        <row r="16">
          <cell r="A16" t="str">
            <v>2018-1</v>
          </cell>
          <cell r="B16">
            <v>1.4E-2</v>
          </cell>
          <cell r="C16">
            <v>3.1E-2</v>
          </cell>
          <cell r="D16">
            <v>4.4999999999999998E-2</v>
          </cell>
        </row>
        <row r="17">
          <cell r="A17" t="str">
            <v>2019-1</v>
          </cell>
          <cell r="B17">
            <v>1.2999999999999999E-2</v>
          </cell>
          <cell r="C17">
            <v>2.8000000000000001E-2</v>
          </cell>
          <cell r="D17">
            <v>4.1000000000000002E-2</v>
          </cell>
        </row>
        <row r="18">
          <cell r="A18" t="str">
            <v>2020-1</v>
          </cell>
          <cell r="B18">
            <v>1.0999999999999999E-2</v>
          </cell>
          <cell r="C18">
            <v>3.5000000000000003E-2</v>
          </cell>
          <cell r="D18">
            <v>4.5999999999999999E-2</v>
          </cell>
        </row>
        <row r="19">
          <cell r="A19" t="str">
            <v>2021-1</v>
          </cell>
          <cell r="B19">
            <v>5.0000000000000001E-3</v>
          </cell>
          <cell r="C19">
            <v>2.9000000000000001E-2</v>
          </cell>
          <cell r="D19">
            <v>3.4000000000000002E-2</v>
          </cell>
        </row>
        <row r="20">
          <cell r="A20" t="str">
            <v>2022-1</v>
          </cell>
          <cell r="B20">
            <v>5.2480524805248053E-3</v>
          </cell>
          <cell r="C20">
            <v>3.0422304223042231E-2</v>
          </cell>
          <cell r="D20">
            <v>3.5670356703566997E-2</v>
          </cell>
        </row>
        <row r="21">
          <cell r="A21" t="str">
            <v>2023-1</v>
          </cell>
          <cell r="B21">
            <v>7.331378299120235E-3</v>
          </cell>
          <cell r="C21">
            <v>3.3896843194755909E-2</v>
          </cell>
          <cell r="D21">
            <v>4.1228221493876144E-2</v>
          </cell>
        </row>
        <row r="22">
          <cell r="A22" t="str">
            <v>2024-1</v>
          </cell>
          <cell r="B22">
            <v>9.3466507834692562E-3</v>
          </cell>
          <cell r="C22">
            <v>3.0697333455511774E-2</v>
          </cell>
          <cell r="D22">
            <v>4.0043984238981034E-2</v>
          </cell>
        </row>
        <row r="23">
          <cell r="A23" t="str">
            <v>2025-1</v>
          </cell>
          <cell r="B23">
            <v>7.1619556913674557E-3</v>
          </cell>
          <cell r="C23">
            <v>2.950725744843392E-2</v>
          </cell>
          <cell r="D23">
            <v>3.6669213139801378E-2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6FC3-9F24-46E6-8ECE-43BA6B7BE92A}">
  <sheetPr>
    <tabColor rgb="FF00B0F0"/>
  </sheetPr>
  <dimension ref="A1:Q32"/>
  <sheetViews>
    <sheetView zoomScale="69" zoomScaleNormal="69" workbookViewId="0"/>
  </sheetViews>
  <sheetFormatPr baseColWidth="10" defaultColWidth="13" defaultRowHeight="15" x14ac:dyDescent="0.25"/>
  <cols>
    <col min="1" max="16384" width="13" style="13"/>
  </cols>
  <sheetData>
    <row r="1" spans="1:17" x14ac:dyDescent="0.25">
      <c r="A1" s="14" t="s">
        <v>83</v>
      </c>
    </row>
    <row r="2" spans="1:17" x14ac:dyDescent="0.25">
      <c r="A2" s="14"/>
    </row>
    <row r="4" spans="1:17" x14ac:dyDescent="0.25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x14ac:dyDescent="0.2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25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x14ac:dyDescent="0.25">
      <c r="C8" s="25"/>
      <c r="D8" s="25"/>
      <c r="E8" s="25"/>
      <c r="F8" s="25"/>
      <c r="G8" s="25"/>
      <c r="H8" s="25"/>
      <c r="I8" s="25"/>
      <c r="J8" s="25"/>
      <c r="K8" s="57" t="s">
        <v>85</v>
      </c>
      <c r="L8" s="57"/>
      <c r="M8" s="57"/>
      <c r="N8" s="57"/>
      <c r="O8" s="57"/>
      <c r="P8" s="57"/>
      <c r="Q8" s="25"/>
    </row>
    <row r="9" spans="1:17" ht="33" customHeight="1" x14ac:dyDescent="0.45">
      <c r="C9" s="26"/>
      <c r="D9" s="26"/>
      <c r="E9" s="26"/>
      <c r="F9" s="26"/>
      <c r="G9" s="26"/>
      <c r="H9" s="26"/>
      <c r="I9" s="26"/>
      <c r="J9" s="26"/>
      <c r="K9" s="57"/>
      <c r="L9" s="57"/>
      <c r="M9" s="57"/>
      <c r="N9" s="57"/>
      <c r="O9" s="57"/>
      <c r="P9" s="57"/>
      <c r="Q9" s="26"/>
    </row>
    <row r="10" spans="1:17" ht="25.5" customHeight="1" x14ac:dyDescent="0.35">
      <c r="C10" s="27"/>
      <c r="D10" s="27"/>
      <c r="E10" s="27"/>
      <c r="F10" s="27"/>
      <c r="G10" s="27"/>
      <c r="H10" s="27"/>
      <c r="I10" s="27"/>
      <c r="J10" s="27"/>
      <c r="K10" s="57"/>
      <c r="L10" s="57"/>
      <c r="M10" s="57"/>
      <c r="N10" s="57"/>
      <c r="O10" s="57"/>
      <c r="P10" s="57"/>
      <c r="Q10" s="27"/>
    </row>
    <row r="11" spans="1:17" ht="20.25" x14ac:dyDescent="0.3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19.5" customHeight="1" x14ac:dyDescent="0.3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24" customHeight="1" x14ac:dyDescent="0.3"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ht="20.25" x14ac:dyDescent="0.3"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30" x14ac:dyDescent="0.25">
      <c r="C15" s="58" t="s">
        <v>82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 ht="34.5" x14ac:dyDescent="0.25">
      <c r="C16" s="59" t="s">
        <v>81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spans="3:17" ht="27" x14ac:dyDescent="0.35">
      <c r="C17" s="60" t="str">
        <f>CONCATENATE(IF(RIGHT(A1,1)="1","I","II")," SEMESTRE DE ",LEFT(A1,4))</f>
        <v>I SEMESTRE DE 2025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3:17" ht="20.25" x14ac:dyDescent="0.3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3:17" ht="20.25" x14ac:dyDescent="0.3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3:17" ht="20.25" x14ac:dyDescent="0.3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3:17" ht="20.25" x14ac:dyDescent="0.3"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3:17" ht="20.25" x14ac:dyDescent="0.3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3:17" ht="20.25" x14ac:dyDescent="0.3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3:17" ht="20.25" x14ac:dyDescent="0.3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3:17" ht="20.25" x14ac:dyDescent="0.3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3:17" ht="25.5" x14ac:dyDescent="0.35">
      <c r="C26" s="61" t="s">
        <v>80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3:17" ht="19.5" x14ac:dyDescent="0.25">
      <c r="C27" s="31"/>
      <c r="D27" s="31"/>
      <c r="E27" s="31"/>
      <c r="F27" s="31"/>
      <c r="G27" s="32"/>
      <c r="H27" s="32"/>
      <c r="I27" s="31"/>
      <c r="J27" s="33"/>
      <c r="K27" s="31"/>
      <c r="L27" s="32"/>
      <c r="M27" s="31"/>
      <c r="N27" s="32"/>
      <c r="O27" s="31"/>
      <c r="P27" s="31"/>
      <c r="Q27" s="31"/>
    </row>
    <row r="28" spans="3:17" ht="22.5" x14ac:dyDescent="0.3">
      <c r="C28" s="56" t="s">
        <v>153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3:17" ht="21" x14ac:dyDescent="0.35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3:17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3:17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3:17" x14ac:dyDescent="0.2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</sheetData>
  <mergeCells count="6">
    <mergeCell ref="C28:Q28"/>
    <mergeCell ref="K8:P10"/>
    <mergeCell ref="C15:Q15"/>
    <mergeCell ref="C16:Q16"/>
    <mergeCell ref="C17:Q17"/>
    <mergeCell ref="C26:Q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3465-575C-4894-9705-C60D0E3F0B3D}">
  <dimension ref="B2:J35"/>
  <sheetViews>
    <sheetView zoomScale="80" zoomScaleNormal="80" workbookViewId="0"/>
  </sheetViews>
  <sheetFormatPr baseColWidth="10" defaultRowHeight="15" x14ac:dyDescent="0.25"/>
  <cols>
    <col min="2" max="2" width="30.7109375" bestFit="1" customWidth="1"/>
    <col min="3" max="3" width="13.28515625" customWidth="1"/>
    <col min="4" max="4" width="9.5703125" bestFit="1" customWidth="1"/>
    <col min="5" max="5" width="11" bestFit="1" customWidth="1"/>
    <col min="6" max="6" width="8" bestFit="1" customWidth="1"/>
    <col min="7" max="7" width="8.42578125" bestFit="1" customWidth="1"/>
    <col min="8" max="8" width="10.85546875" bestFit="1" customWidth="1"/>
    <col min="9" max="9" width="10.7109375" bestFit="1" customWidth="1"/>
    <col min="10" max="10" width="15" customWidth="1"/>
  </cols>
  <sheetData>
    <row r="2" spans="2:10" ht="21" x14ac:dyDescent="0.25">
      <c r="B2" s="94" t="s">
        <v>98</v>
      </c>
      <c r="C2" s="94"/>
      <c r="D2" s="94"/>
      <c r="E2" s="94"/>
      <c r="F2" s="94"/>
      <c r="G2" s="94"/>
      <c r="H2" s="94"/>
      <c r="I2" s="94"/>
      <c r="J2" s="94"/>
    </row>
    <row r="3" spans="2:10" ht="21.75" thickBot="1" x14ac:dyDescent="0.3">
      <c r="B3" s="44"/>
      <c r="C3" s="44"/>
      <c r="D3" s="44"/>
      <c r="E3" s="44"/>
      <c r="F3" s="44"/>
      <c r="G3" s="44"/>
      <c r="H3" s="44"/>
      <c r="I3" s="44"/>
      <c r="J3" s="44"/>
    </row>
    <row r="4" spans="2:10" ht="75.75" thickBot="1" x14ac:dyDescent="0.3">
      <c r="B4" s="51" t="s">
        <v>74</v>
      </c>
      <c r="C4" s="51" t="s">
        <v>107</v>
      </c>
      <c r="D4" s="51" t="s">
        <v>99</v>
      </c>
      <c r="E4" s="51" t="s">
        <v>100</v>
      </c>
      <c r="F4" s="51" t="s">
        <v>101</v>
      </c>
      <c r="G4" s="51" t="s">
        <v>102</v>
      </c>
      <c r="H4" s="51" t="s">
        <v>114</v>
      </c>
      <c r="I4" s="51" t="s">
        <v>113</v>
      </c>
      <c r="J4" s="51" t="s">
        <v>103</v>
      </c>
    </row>
    <row r="5" spans="2:10" x14ac:dyDescent="0.25">
      <c r="B5" s="3" t="s">
        <v>8</v>
      </c>
      <c r="C5" s="45">
        <v>9</v>
      </c>
      <c r="D5" s="45"/>
      <c r="E5" s="46">
        <v>2</v>
      </c>
      <c r="F5" s="47"/>
      <c r="G5" s="45">
        <v>4</v>
      </c>
      <c r="H5" s="45">
        <v>6</v>
      </c>
      <c r="I5" s="46">
        <v>2</v>
      </c>
      <c r="J5" s="36">
        <f>IFERROR(I5/C5,0)</f>
        <v>0.22222222222222221</v>
      </c>
    </row>
    <row r="6" spans="2:10" x14ac:dyDescent="0.25">
      <c r="B6" s="2" t="s">
        <v>29</v>
      </c>
      <c r="C6" s="48">
        <v>2</v>
      </c>
      <c r="D6" s="48">
        <v>1</v>
      </c>
      <c r="E6" s="49">
        <v>2</v>
      </c>
      <c r="F6" s="50">
        <v>1</v>
      </c>
      <c r="G6" s="48">
        <v>2</v>
      </c>
      <c r="H6" s="48">
        <v>6</v>
      </c>
      <c r="I6" s="49">
        <v>3</v>
      </c>
      <c r="J6" s="35">
        <f>IFERROR(I6/C6,0)</f>
        <v>1.5</v>
      </c>
    </row>
    <row r="7" spans="2:10" x14ac:dyDescent="0.25">
      <c r="B7" s="3" t="s">
        <v>43</v>
      </c>
      <c r="C7" s="45">
        <v>0</v>
      </c>
      <c r="D7" s="45"/>
      <c r="E7" s="46"/>
      <c r="F7" s="47"/>
      <c r="G7" s="45"/>
      <c r="H7" s="45">
        <v>0</v>
      </c>
      <c r="I7" s="46">
        <v>0</v>
      </c>
      <c r="J7" s="36">
        <f>IFERROR(I7/C7,0)</f>
        <v>0</v>
      </c>
    </row>
    <row r="8" spans="2:10" x14ac:dyDescent="0.25">
      <c r="B8" s="2" t="s">
        <v>12</v>
      </c>
      <c r="C8" s="48">
        <v>3</v>
      </c>
      <c r="D8" s="48"/>
      <c r="E8" s="49">
        <v>2</v>
      </c>
      <c r="F8" s="50"/>
      <c r="G8" s="48"/>
      <c r="H8" s="48">
        <v>2</v>
      </c>
      <c r="I8" s="49">
        <v>2</v>
      </c>
      <c r="J8" s="35">
        <f t="shared" ref="J8:J32" si="0">IFERROR(I8/C8,0)</f>
        <v>0.66666666666666663</v>
      </c>
    </row>
    <row r="9" spans="2:10" x14ac:dyDescent="0.25">
      <c r="B9" s="3" t="s">
        <v>34</v>
      </c>
      <c r="C9" s="45">
        <v>7</v>
      </c>
      <c r="D9" s="45"/>
      <c r="E9" s="46">
        <v>5</v>
      </c>
      <c r="F9" s="47"/>
      <c r="G9" s="45">
        <v>3</v>
      </c>
      <c r="H9" s="45">
        <v>8</v>
      </c>
      <c r="I9" s="46">
        <v>5</v>
      </c>
      <c r="J9" s="36">
        <f t="shared" si="0"/>
        <v>0.7142857142857143</v>
      </c>
    </row>
    <row r="10" spans="2:10" x14ac:dyDescent="0.25">
      <c r="B10" s="2" t="s">
        <v>9</v>
      </c>
      <c r="C10" s="48">
        <v>2</v>
      </c>
      <c r="D10" s="48"/>
      <c r="E10" s="49">
        <v>3</v>
      </c>
      <c r="F10" s="50"/>
      <c r="G10" s="48">
        <v>1</v>
      </c>
      <c r="H10" s="48">
        <v>4</v>
      </c>
      <c r="I10" s="49">
        <v>3</v>
      </c>
      <c r="J10" s="35">
        <f t="shared" si="0"/>
        <v>1.5</v>
      </c>
    </row>
    <row r="11" spans="2:10" x14ac:dyDescent="0.25">
      <c r="B11" s="3" t="s">
        <v>13</v>
      </c>
      <c r="C11" s="45">
        <v>5</v>
      </c>
      <c r="D11" s="45"/>
      <c r="E11" s="46">
        <v>3</v>
      </c>
      <c r="F11" s="47">
        <v>2</v>
      </c>
      <c r="G11" s="45"/>
      <c r="H11" s="45">
        <v>5</v>
      </c>
      <c r="I11" s="46">
        <v>3</v>
      </c>
      <c r="J11" s="36">
        <f t="shared" si="0"/>
        <v>0.6</v>
      </c>
    </row>
    <row r="12" spans="2:10" x14ac:dyDescent="0.25">
      <c r="B12" s="2" t="s">
        <v>30</v>
      </c>
      <c r="C12" s="48">
        <v>2</v>
      </c>
      <c r="D12" s="48"/>
      <c r="E12" s="49"/>
      <c r="F12" s="50"/>
      <c r="G12" s="48"/>
      <c r="H12" s="48">
        <v>0</v>
      </c>
      <c r="I12" s="49">
        <v>0</v>
      </c>
      <c r="J12" s="35">
        <f t="shared" si="0"/>
        <v>0</v>
      </c>
    </row>
    <row r="13" spans="2:10" x14ac:dyDescent="0.25">
      <c r="B13" s="3" t="s">
        <v>31</v>
      </c>
      <c r="C13" s="45">
        <v>0</v>
      </c>
      <c r="D13" s="45"/>
      <c r="E13" s="46"/>
      <c r="F13" s="47"/>
      <c r="G13" s="45">
        <v>3</v>
      </c>
      <c r="H13" s="45">
        <v>3</v>
      </c>
      <c r="I13" s="46">
        <v>0</v>
      </c>
      <c r="J13" s="36">
        <f t="shared" si="0"/>
        <v>0</v>
      </c>
    </row>
    <row r="14" spans="2:10" x14ac:dyDescent="0.25">
      <c r="B14" s="2" t="s">
        <v>35</v>
      </c>
      <c r="C14" s="48">
        <v>1</v>
      </c>
      <c r="D14" s="48"/>
      <c r="E14" s="49"/>
      <c r="F14" s="50"/>
      <c r="G14" s="48"/>
      <c r="H14" s="48">
        <v>0</v>
      </c>
      <c r="I14" s="49">
        <v>0</v>
      </c>
      <c r="J14" s="35">
        <f t="shared" si="0"/>
        <v>0</v>
      </c>
    </row>
    <row r="15" spans="2:10" x14ac:dyDescent="0.25">
      <c r="B15" s="3" t="s">
        <v>17</v>
      </c>
      <c r="C15" s="45">
        <v>2</v>
      </c>
      <c r="D15" s="45"/>
      <c r="E15" s="46"/>
      <c r="F15" s="47">
        <v>1</v>
      </c>
      <c r="G15" s="45"/>
      <c r="H15" s="45">
        <v>1</v>
      </c>
      <c r="I15" s="46">
        <v>0</v>
      </c>
      <c r="J15" s="36">
        <f t="shared" si="0"/>
        <v>0</v>
      </c>
    </row>
    <row r="16" spans="2:10" x14ac:dyDescent="0.25">
      <c r="B16" s="2" t="s">
        <v>36</v>
      </c>
      <c r="C16" s="48">
        <v>0</v>
      </c>
      <c r="D16" s="48"/>
      <c r="E16" s="49"/>
      <c r="F16" s="50"/>
      <c r="G16" s="48">
        <v>1</v>
      </c>
      <c r="H16" s="48">
        <v>1</v>
      </c>
      <c r="I16" s="49">
        <v>0</v>
      </c>
      <c r="J16" s="35">
        <f t="shared" si="0"/>
        <v>0</v>
      </c>
    </row>
    <row r="17" spans="2:10" x14ac:dyDescent="0.25">
      <c r="B17" s="3" t="s">
        <v>44</v>
      </c>
      <c r="C17" s="45">
        <v>0</v>
      </c>
      <c r="D17" s="45"/>
      <c r="E17" s="46">
        <v>1</v>
      </c>
      <c r="F17" s="47"/>
      <c r="G17" s="45">
        <v>1</v>
      </c>
      <c r="H17" s="45">
        <v>2</v>
      </c>
      <c r="I17" s="46">
        <v>1</v>
      </c>
      <c r="J17" s="36">
        <f t="shared" si="0"/>
        <v>0</v>
      </c>
    </row>
    <row r="18" spans="2:10" x14ac:dyDescent="0.25">
      <c r="B18" s="2" t="s">
        <v>22</v>
      </c>
      <c r="C18" s="48">
        <v>5</v>
      </c>
      <c r="D18" s="48">
        <v>1</v>
      </c>
      <c r="E18" s="49"/>
      <c r="F18" s="50">
        <v>1</v>
      </c>
      <c r="G18" s="48"/>
      <c r="H18" s="48">
        <v>2</v>
      </c>
      <c r="I18" s="49">
        <v>1</v>
      </c>
      <c r="J18" s="35">
        <f t="shared" si="0"/>
        <v>0.2</v>
      </c>
    </row>
    <row r="19" spans="2:10" x14ac:dyDescent="0.25">
      <c r="B19" s="3" t="s">
        <v>91</v>
      </c>
      <c r="C19" s="45">
        <v>6</v>
      </c>
      <c r="D19" s="45">
        <v>2</v>
      </c>
      <c r="E19" s="46"/>
      <c r="F19" s="47"/>
      <c r="G19" s="45"/>
      <c r="H19" s="45">
        <v>2</v>
      </c>
      <c r="I19" s="46">
        <v>2</v>
      </c>
      <c r="J19" s="36">
        <f t="shared" si="0"/>
        <v>0.33333333333333331</v>
      </c>
    </row>
    <row r="20" spans="2:10" x14ac:dyDescent="0.25">
      <c r="B20" s="2" t="s">
        <v>24</v>
      </c>
      <c r="C20" s="48">
        <v>2</v>
      </c>
      <c r="D20" s="48"/>
      <c r="E20" s="49">
        <v>1</v>
      </c>
      <c r="F20" s="50"/>
      <c r="G20" s="48">
        <v>1</v>
      </c>
      <c r="H20" s="48">
        <v>2</v>
      </c>
      <c r="I20" s="49">
        <v>1</v>
      </c>
      <c r="J20" s="35">
        <f t="shared" si="0"/>
        <v>0.5</v>
      </c>
    </row>
    <row r="21" spans="2:10" x14ac:dyDescent="0.25">
      <c r="B21" s="3" t="s">
        <v>23</v>
      </c>
      <c r="C21" s="45">
        <v>2</v>
      </c>
      <c r="D21" s="45"/>
      <c r="E21" s="46">
        <v>3</v>
      </c>
      <c r="F21" s="47">
        <v>1</v>
      </c>
      <c r="G21" s="45">
        <v>1</v>
      </c>
      <c r="H21" s="45">
        <v>5</v>
      </c>
      <c r="I21" s="46">
        <v>3</v>
      </c>
      <c r="J21" s="36">
        <f t="shared" si="0"/>
        <v>1.5</v>
      </c>
    </row>
    <row r="22" spans="2:10" x14ac:dyDescent="0.25">
      <c r="B22" s="2" t="s">
        <v>25</v>
      </c>
      <c r="C22" s="48">
        <v>3</v>
      </c>
      <c r="D22" s="48"/>
      <c r="E22" s="49"/>
      <c r="F22" s="50">
        <v>1</v>
      </c>
      <c r="G22" s="48">
        <v>1</v>
      </c>
      <c r="H22" s="48">
        <v>2</v>
      </c>
      <c r="I22" s="49">
        <v>0</v>
      </c>
      <c r="J22" s="35">
        <f t="shared" si="0"/>
        <v>0</v>
      </c>
    </row>
    <row r="23" spans="2:10" x14ac:dyDescent="0.25">
      <c r="B23" s="3" t="s">
        <v>26</v>
      </c>
      <c r="C23" s="45">
        <v>1</v>
      </c>
      <c r="D23" s="45"/>
      <c r="E23" s="46">
        <v>3</v>
      </c>
      <c r="F23" s="47"/>
      <c r="G23" s="45">
        <v>2</v>
      </c>
      <c r="H23" s="45">
        <v>5</v>
      </c>
      <c r="I23" s="46">
        <v>3</v>
      </c>
      <c r="J23" s="36">
        <f t="shared" si="0"/>
        <v>3</v>
      </c>
    </row>
    <row r="24" spans="2:10" x14ac:dyDescent="0.25">
      <c r="B24" s="2" t="s">
        <v>48</v>
      </c>
      <c r="C24" s="48">
        <v>6</v>
      </c>
      <c r="D24" s="48"/>
      <c r="E24" s="49">
        <v>1</v>
      </c>
      <c r="F24" s="50"/>
      <c r="G24" s="48">
        <v>1</v>
      </c>
      <c r="H24" s="48">
        <v>2</v>
      </c>
      <c r="I24" s="49">
        <v>1</v>
      </c>
      <c r="J24" s="35">
        <f t="shared" si="0"/>
        <v>0.16666666666666666</v>
      </c>
    </row>
    <row r="25" spans="2:10" x14ac:dyDescent="0.25">
      <c r="B25" s="3" t="s">
        <v>40</v>
      </c>
      <c r="C25" s="45">
        <v>1</v>
      </c>
      <c r="D25" s="45"/>
      <c r="E25" s="46"/>
      <c r="F25" s="47">
        <v>1</v>
      </c>
      <c r="G25" s="45"/>
      <c r="H25" s="45">
        <v>1</v>
      </c>
      <c r="I25" s="46">
        <v>0</v>
      </c>
      <c r="J25" s="36">
        <f t="shared" si="0"/>
        <v>0</v>
      </c>
    </row>
    <row r="26" spans="2:10" x14ac:dyDescent="0.25">
      <c r="B26" s="2" t="s">
        <v>45</v>
      </c>
      <c r="C26" s="48">
        <v>0</v>
      </c>
      <c r="D26" s="48"/>
      <c r="E26" s="49"/>
      <c r="F26" s="50"/>
      <c r="G26" s="48">
        <v>1</v>
      </c>
      <c r="H26" s="48">
        <v>1</v>
      </c>
      <c r="I26" s="49">
        <v>0</v>
      </c>
      <c r="J26" s="35">
        <f t="shared" si="0"/>
        <v>0</v>
      </c>
    </row>
    <row r="27" spans="2:10" x14ac:dyDescent="0.25">
      <c r="B27" s="3" t="s">
        <v>18</v>
      </c>
      <c r="C27" s="45">
        <v>2</v>
      </c>
      <c r="D27" s="45"/>
      <c r="E27" s="46"/>
      <c r="F27" s="47"/>
      <c r="G27" s="45">
        <v>2</v>
      </c>
      <c r="H27" s="45">
        <v>2</v>
      </c>
      <c r="I27" s="46">
        <v>0</v>
      </c>
      <c r="J27" s="36">
        <f t="shared" si="0"/>
        <v>0</v>
      </c>
    </row>
    <row r="28" spans="2:10" x14ac:dyDescent="0.25">
      <c r="B28" s="2" t="s">
        <v>50</v>
      </c>
      <c r="C28" s="48">
        <v>1</v>
      </c>
      <c r="D28" s="48"/>
      <c r="E28" s="49"/>
      <c r="F28" s="50"/>
      <c r="G28" s="48"/>
      <c r="H28" s="48">
        <v>0</v>
      </c>
      <c r="I28" s="49">
        <v>0</v>
      </c>
      <c r="J28" s="35">
        <f t="shared" si="0"/>
        <v>0</v>
      </c>
    </row>
    <row r="29" spans="2:10" x14ac:dyDescent="0.25">
      <c r="B29" s="3" t="s">
        <v>10</v>
      </c>
      <c r="C29" s="45">
        <v>4</v>
      </c>
      <c r="D29" s="45"/>
      <c r="E29" s="46">
        <v>2</v>
      </c>
      <c r="F29" s="47"/>
      <c r="G29" s="45">
        <v>1</v>
      </c>
      <c r="H29" s="45">
        <v>3</v>
      </c>
      <c r="I29" s="46">
        <v>2</v>
      </c>
      <c r="J29" s="36">
        <f t="shared" si="0"/>
        <v>0.5</v>
      </c>
    </row>
    <row r="30" spans="2:10" x14ac:dyDescent="0.25">
      <c r="B30" s="2" t="s">
        <v>19</v>
      </c>
      <c r="C30" s="48">
        <v>0</v>
      </c>
      <c r="D30" s="48"/>
      <c r="E30" s="49"/>
      <c r="F30" s="50"/>
      <c r="G30" s="48"/>
      <c r="H30" s="48">
        <v>0</v>
      </c>
      <c r="I30" s="49">
        <v>0</v>
      </c>
      <c r="J30" s="35">
        <f t="shared" si="0"/>
        <v>0</v>
      </c>
    </row>
    <row r="31" spans="2:10" x14ac:dyDescent="0.25">
      <c r="B31" s="3" t="s">
        <v>37</v>
      </c>
      <c r="C31" s="45">
        <v>6</v>
      </c>
      <c r="D31" s="45"/>
      <c r="E31" s="46">
        <v>3</v>
      </c>
      <c r="F31" s="47"/>
      <c r="G31" s="45">
        <v>1</v>
      </c>
      <c r="H31" s="45">
        <v>4</v>
      </c>
      <c r="I31" s="46">
        <v>3</v>
      </c>
      <c r="J31" s="36">
        <f t="shared" si="0"/>
        <v>0.5</v>
      </c>
    </row>
    <row r="32" spans="2:10" ht="15.75" thickBot="1" x14ac:dyDescent="0.3">
      <c r="B32" s="2" t="s">
        <v>14</v>
      </c>
      <c r="C32" s="48">
        <v>1</v>
      </c>
      <c r="D32" s="48"/>
      <c r="E32" s="49"/>
      <c r="F32" s="50"/>
      <c r="G32" s="48"/>
      <c r="H32" s="48">
        <v>0</v>
      </c>
      <c r="I32" s="49">
        <v>0</v>
      </c>
      <c r="J32" s="35">
        <f t="shared" si="0"/>
        <v>0</v>
      </c>
    </row>
    <row r="33" spans="2:10" ht="15.75" thickBot="1" x14ac:dyDescent="0.3">
      <c r="B33" s="52" t="s">
        <v>105</v>
      </c>
      <c r="C33" s="51">
        <f>+SUM(C5:C32)</f>
        <v>73</v>
      </c>
      <c r="D33" s="51">
        <f>+SUM(D5:D32)</f>
        <v>4</v>
      </c>
      <c r="E33" s="51">
        <f t="shared" ref="E33:I33" si="1">+SUM(E5:E32)</f>
        <v>31</v>
      </c>
      <c r="F33" s="51">
        <f t="shared" si="1"/>
        <v>8</v>
      </c>
      <c r="G33" s="51">
        <f t="shared" si="1"/>
        <v>26</v>
      </c>
      <c r="H33" s="51">
        <f t="shared" si="1"/>
        <v>69</v>
      </c>
      <c r="I33" s="51">
        <f t="shared" si="1"/>
        <v>35</v>
      </c>
      <c r="J33" s="53">
        <f>I33/C33</f>
        <v>0.47945205479452052</v>
      </c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ht="15.75" x14ac:dyDescent="0.25">
      <c r="B35" s="95" t="s">
        <v>106</v>
      </c>
      <c r="C35" s="95"/>
      <c r="D35" s="95"/>
      <c r="E35" s="95"/>
      <c r="F35" s="95"/>
      <c r="G35" s="95"/>
      <c r="H35" s="95"/>
      <c r="I35" s="95"/>
      <c r="J35" s="95"/>
    </row>
  </sheetData>
  <sortState ref="B6:B32">
    <sortCondition ref="B5"/>
  </sortState>
  <mergeCells count="2">
    <mergeCell ref="B2:J2"/>
    <mergeCell ref="B35:J3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FC9E-04BC-42FB-AEC3-90AACCCC41AB}">
  <dimension ref="B2:J33"/>
  <sheetViews>
    <sheetView zoomScale="70" zoomScaleNormal="70" workbookViewId="0"/>
  </sheetViews>
  <sheetFormatPr baseColWidth="10" defaultRowHeight="15" x14ac:dyDescent="0.25"/>
  <cols>
    <col min="2" max="2" width="30.7109375" bestFit="1" customWidth="1"/>
    <col min="3" max="3" width="17.5703125" customWidth="1"/>
    <col min="4" max="4" width="9.5703125" bestFit="1" customWidth="1"/>
    <col min="5" max="5" width="11" bestFit="1" customWidth="1"/>
    <col min="6" max="6" width="10.42578125" customWidth="1"/>
    <col min="7" max="7" width="10" customWidth="1"/>
    <col min="8" max="8" width="11" bestFit="1" customWidth="1"/>
    <col min="9" max="9" width="10.7109375" bestFit="1" customWidth="1"/>
    <col min="10" max="10" width="14" bestFit="1" customWidth="1"/>
  </cols>
  <sheetData>
    <row r="2" spans="2:10" ht="21" x14ac:dyDescent="0.25">
      <c r="B2" s="94" t="s">
        <v>108</v>
      </c>
      <c r="C2" s="94"/>
      <c r="D2" s="94"/>
      <c r="E2" s="94"/>
      <c r="F2" s="94"/>
      <c r="G2" s="94"/>
      <c r="H2" s="94"/>
      <c r="I2" s="94"/>
      <c r="J2" s="94"/>
    </row>
    <row r="3" spans="2:10" ht="21.75" thickBot="1" x14ac:dyDescent="0.3">
      <c r="B3" s="44"/>
      <c r="C3" s="44"/>
      <c r="D3" s="44"/>
      <c r="E3" s="44"/>
      <c r="F3" s="44"/>
      <c r="G3" s="44"/>
      <c r="H3" s="44"/>
      <c r="I3" s="44"/>
      <c r="J3" s="44"/>
    </row>
    <row r="4" spans="2:10" ht="105.75" thickBot="1" x14ac:dyDescent="0.3">
      <c r="B4" s="51" t="s">
        <v>74</v>
      </c>
      <c r="C4" s="51" t="s">
        <v>110</v>
      </c>
      <c r="D4" s="51" t="s">
        <v>99</v>
      </c>
      <c r="E4" s="51" t="s">
        <v>100</v>
      </c>
      <c r="F4" s="51" t="s">
        <v>101</v>
      </c>
      <c r="G4" s="51" t="s">
        <v>102</v>
      </c>
      <c r="H4" s="51" t="s">
        <v>112</v>
      </c>
      <c r="I4" s="51" t="s">
        <v>111</v>
      </c>
      <c r="J4" s="51" t="s">
        <v>109</v>
      </c>
    </row>
    <row r="5" spans="2:10" x14ac:dyDescent="0.25">
      <c r="B5" s="3" t="s">
        <v>8</v>
      </c>
      <c r="C5" s="45">
        <v>1</v>
      </c>
      <c r="D5" s="45">
        <v>1</v>
      </c>
      <c r="E5" s="46" t="s">
        <v>104</v>
      </c>
      <c r="F5" s="47"/>
      <c r="G5" s="45" t="s">
        <v>104</v>
      </c>
      <c r="H5" s="45">
        <v>1</v>
      </c>
      <c r="I5" s="46">
        <v>1</v>
      </c>
      <c r="J5" s="36">
        <f>IFERROR(I5/C5,0)</f>
        <v>1</v>
      </c>
    </row>
    <row r="6" spans="2:10" x14ac:dyDescent="0.25">
      <c r="B6" s="2" t="s">
        <v>29</v>
      </c>
      <c r="C6" s="48"/>
      <c r="D6" s="48">
        <v>1</v>
      </c>
      <c r="E6" s="49"/>
      <c r="F6" s="50"/>
      <c r="G6" s="48"/>
      <c r="H6" s="48">
        <v>1</v>
      </c>
      <c r="I6" s="49">
        <v>1</v>
      </c>
      <c r="J6" s="35">
        <f>IFERROR(I6/C8,0)</f>
        <v>1</v>
      </c>
    </row>
    <row r="7" spans="2:10" x14ac:dyDescent="0.25">
      <c r="B7" s="3" t="s">
        <v>43</v>
      </c>
      <c r="C7" s="45"/>
      <c r="D7" s="45">
        <v>2</v>
      </c>
      <c r="E7" s="46"/>
      <c r="F7" s="47"/>
      <c r="G7" s="45"/>
      <c r="H7" s="45">
        <v>2</v>
      </c>
      <c r="I7" s="46">
        <v>2</v>
      </c>
      <c r="J7" s="36">
        <f>IFERROR(I7/C10,0)</f>
        <v>2</v>
      </c>
    </row>
    <row r="8" spans="2:10" x14ac:dyDescent="0.25">
      <c r="B8" s="2" t="s">
        <v>12</v>
      </c>
      <c r="C8" s="48">
        <v>1</v>
      </c>
      <c r="D8" s="48">
        <v>2</v>
      </c>
      <c r="E8" s="49"/>
      <c r="F8" s="50"/>
      <c r="G8" s="48"/>
      <c r="H8" s="48">
        <v>2</v>
      </c>
      <c r="I8" s="49">
        <v>2</v>
      </c>
      <c r="J8" s="35">
        <f>IFERROR(I8/C11,0)</f>
        <v>0.4</v>
      </c>
    </row>
    <row r="9" spans="2:10" x14ac:dyDescent="0.25">
      <c r="B9" s="3" t="s">
        <v>34</v>
      </c>
      <c r="C9" s="45"/>
      <c r="D9" s="45"/>
      <c r="E9" s="46"/>
      <c r="F9" s="47"/>
      <c r="G9" s="45"/>
      <c r="H9" s="45">
        <v>0</v>
      </c>
      <c r="I9" s="46">
        <v>0</v>
      </c>
      <c r="J9" s="36">
        <f>IFERROR(I9/C15,0)</f>
        <v>0</v>
      </c>
    </row>
    <row r="10" spans="2:10" x14ac:dyDescent="0.25">
      <c r="B10" s="2" t="s">
        <v>9</v>
      </c>
      <c r="C10" s="48">
        <v>1</v>
      </c>
      <c r="D10" s="48">
        <v>1</v>
      </c>
      <c r="E10" s="49"/>
      <c r="F10" s="50"/>
      <c r="G10" s="48"/>
      <c r="H10" s="48">
        <v>1</v>
      </c>
      <c r="I10" s="49">
        <v>1</v>
      </c>
      <c r="J10" s="35">
        <f>IFERROR(I10/C18,0)</f>
        <v>0.33333333333333331</v>
      </c>
    </row>
    <row r="11" spans="2:10" x14ac:dyDescent="0.25">
      <c r="B11" s="3" t="s">
        <v>13</v>
      </c>
      <c r="C11" s="45">
        <v>5</v>
      </c>
      <c r="D11" s="45"/>
      <c r="E11" s="46"/>
      <c r="F11" s="47"/>
      <c r="G11" s="45"/>
      <c r="H11" s="45">
        <v>0</v>
      </c>
      <c r="I11" s="46">
        <v>0</v>
      </c>
      <c r="J11" s="36">
        <f>IFERROR(I11/C19,0)</f>
        <v>0</v>
      </c>
    </row>
    <row r="12" spans="2:10" x14ac:dyDescent="0.25">
      <c r="B12" s="2" t="s">
        <v>30</v>
      </c>
      <c r="C12" s="48"/>
      <c r="D12" s="48"/>
      <c r="E12" s="49"/>
      <c r="F12" s="50"/>
      <c r="G12" s="48"/>
      <c r="H12" s="48">
        <v>0</v>
      </c>
      <c r="I12" s="49">
        <v>0</v>
      </c>
      <c r="J12" s="35">
        <f>IFERROR(I12/C21,0)</f>
        <v>0</v>
      </c>
    </row>
    <row r="13" spans="2:10" x14ac:dyDescent="0.25">
      <c r="B13" s="3" t="s">
        <v>31</v>
      </c>
      <c r="C13" s="45"/>
      <c r="D13" s="45"/>
      <c r="E13" s="46"/>
      <c r="F13" s="47"/>
      <c r="G13" s="45"/>
      <c r="H13" s="45">
        <v>0</v>
      </c>
      <c r="I13" s="46">
        <v>0</v>
      </c>
      <c r="J13" s="36">
        <f>IFERROR(I13/C22,0)</f>
        <v>0</v>
      </c>
    </row>
    <row r="14" spans="2:10" x14ac:dyDescent="0.25">
      <c r="B14" s="2" t="s">
        <v>35</v>
      </c>
      <c r="C14" s="48"/>
      <c r="D14" s="48"/>
      <c r="E14" s="49"/>
      <c r="F14" s="50"/>
      <c r="G14" s="48"/>
      <c r="H14" s="48">
        <v>0</v>
      </c>
      <c r="I14" s="49">
        <v>0</v>
      </c>
      <c r="J14" s="35">
        <f>IFERROR(I14/C23,0)</f>
        <v>0</v>
      </c>
    </row>
    <row r="15" spans="2:10" x14ac:dyDescent="0.25">
      <c r="B15" s="3" t="s">
        <v>17</v>
      </c>
      <c r="C15" s="45">
        <v>1</v>
      </c>
      <c r="D15" s="45"/>
      <c r="E15" s="46"/>
      <c r="F15" s="47"/>
      <c r="G15" s="45"/>
      <c r="H15" s="45">
        <v>0</v>
      </c>
      <c r="I15" s="46">
        <v>0</v>
      </c>
      <c r="J15" s="36">
        <f>IFERROR(I15/C26,0)</f>
        <v>0</v>
      </c>
    </row>
    <row r="16" spans="2:10" x14ac:dyDescent="0.25">
      <c r="B16" s="2" t="s">
        <v>36</v>
      </c>
      <c r="C16" s="48"/>
      <c r="D16" s="48"/>
      <c r="E16" s="49"/>
      <c r="F16" s="50"/>
      <c r="G16" s="48"/>
      <c r="H16" s="48">
        <v>0</v>
      </c>
      <c r="I16" s="49">
        <v>0</v>
      </c>
      <c r="J16" s="35">
        <f>IFERROR(I16/C27,0)</f>
        <v>0</v>
      </c>
    </row>
    <row r="17" spans="2:10" x14ac:dyDescent="0.25">
      <c r="B17" s="3" t="s">
        <v>44</v>
      </c>
      <c r="C17" s="45"/>
      <c r="D17" s="45"/>
      <c r="E17" s="46"/>
      <c r="F17" s="47"/>
      <c r="G17" s="45"/>
      <c r="H17" s="45">
        <v>0</v>
      </c>
      <c r="I17" s="46">
        <v>0</v>
      </c>
      <c r="J17" s="36">
        <f>IFERROR(I17/C29,0)</f>
        <v>0</v>
      </c>
    </row>
    <row r="18" spans="2:10" x14ac:dyDescent="0.25">
      <c r="B18" s="2" t="s">
        <v>22</v>
      </c>
      <c r="C18" s="48">
        <v>3</v>
      </c>
      <c r="D18" s="48">
        <v>4</v>
      </c>
      <c r="E18" s="49">
        <v>1</v>
      </c>
      <c r="F18" s="50"/>
      <c r="G18" s="48"/>
      <c r="H18" s="48">
        <v>5</v>
      </c>
      <c r="I18" s="49">
        <v>5</v>
      </c>
      <c r="J18" s="35">
        <f>IFERROR(I18/C30,0)</f>
        <v>2.5</v>
      </c>
    </row>
    <row r="19" spans="2:10" x14ac:dyDescent="0.25">
      <c r="B19" s="3" t="s">
        <v>91</v>
      </c>
      <c r="C19" s="45">
        <v>6</v>
      </c>
      <c r="D19" s="45">
        <v>5</v>
      </c>
      <c r="E19" s="46"/>
      <c r="F19" s="47"/>
      <c r="G19" s="45"/>
      <c r="H19" s="45">
        <v>5</v>
      </c>
      <c r="I19" s="46">
        <v>5</v>
      </c>
      <c r="J19" s="36">
        <f>IFERROR(I19/#REF!,0)</f>
        <v>0</v>
      </c>
    </row>
    <row r="20" spans="2:10" x14ac:dyDescent="0.25">
      <c r="B20" s="2" t="s">
        <v>24</v>
      </c>
      <c r="C20" s="48"/>
      <c r="D20" s="48"/>
      <c r="E20" s="49"/>
      <c r="F20" s="50"/>
      <c r="G20" s="48"/>
      <c r="H20" s="48">
        <v>0</v>
      </c>
      <c r="I20" s="49">
        <v>0</v>
      </c>
      <c r="J20" s="35">
        <f>IFERROR(I20/#REF!,0)</f>
        <v>0</v>
      </c>
    </row>
    <row r="21" spans="2:10" x14ac:dyDescent="0.25">
      <c r="B21" s="3" t="s">
        <v>23</v>
      </c>
      <c r="C21" s="45">
        <v>1</v>
      </c>
      <c r="D21" s="45">
        <v>1</v>
      </c>
      <c r="E21" s="46"/>
      <c r="F21" s="47"/>
      <c r="G21" s="45"/>
      <c r="H21" s="45">
        <v>1</v>
      </c>
      <c r="I21" s="46">
        <v>1</v>
      </c>
      <c r="J21" s="36">
        <f>IFERROR(I21/#REF!,0)</f>
        <v>0</v>
      </c>
    </row>
    <row r="22" spans="2:10" x14ac:dyDescent="0.25">
      <c r="B22" s="2" t="s">
        <v>25</v>
      </c>
      <c r="C22" s="48">
        <v>6</v>
      </c>
      <c r="D22" s="48">
        <v>2</v>
      </c>
      <c r="E22" s="49"/>
      <c r="F22" s="50"/>
      <c r="G22" s="48"/>
      <c r="H22" s="48">
        <v>2</v>
      </c>
      <c r="I22" s="49">
        <v>2</v>
      </c>
      <c r="J22" s="35">
        <f>IFERROR(I22/#REF!,0)</f>
        <v>0</v>
      </c>
    </row>
    <row r="23" spans="2:10" x14ac:dyDescent="0.25">
      <c r="B23" s="3" t="s">
        <v>26</v>
      </c>
      <c r="C23" s="45">
        <v>5</v>
      </c>
      <c r="D23" s="45">
        <v>5</v>
      </c>
      <c r="E23" s="46"/>
      <c r="F23" s="47"/>
      <c r="G23" s="45"/>
      <c r="H23" s="45">
        <v>5</v>
      </c>
      <c r="I23" s="46">
        <v>5</v>
      </c>
      <c r="J23" s="36">
        <f>IFERROR(I23/#REF!,0)</f>
        <v>0</v>
      </c>
    </row>
    <row r="24" spans="2:10" x14ac:dyDescent="0.25">
      <c r="B24" s="2" t="s">
        <v>48</v>
      </c>
      <c r="C24" s="48"/>
      <c r="D24" s="48"/>
      <c r="E24" s="49"/>
      <c r="F24" s="50"/>
      <c r="G24" s="48"/>
      <c r="H24" s="48">
        <v>0</v>
      </c>
      <c r="I24" s="49">
        <v>0</v>
      </c>
      <c r="J24" s="35">
        <f>IFERROR(I24/#REF!,0)</f>
        <v>0</v>
      </c>
    </row>
    <row r="25" spans="2:10" x14ac:dyDescent="0.25">
      <c r="B25" s="3" t="s">
        <v>40</v>
      </c>
      <c r="C25" s="45"/>
      <c r="D25" s="45"/>
      <c r="E25" s="46"/>
      <c r="F25" s="47"/>
      <c r="G25" s="45"/>
      <c r="H25" s="45">
        <v>0</v>
      </c>
      <c r="I25" s="46">
        <v>0</v>
      </c>
      <c r="J25" s="36">
        <f>IFERROR(I25/#REF!,0)</f>
        <v>0</v>
      </c>
    </row>
    <row r="26" spans="2:10" x14ac:dyDescent="0.25">
      <c r="B26" s="2" t="s">
        <v>45</v>
      </c>
      <c r="C26" s="48">
        <v>1</v>
      </c>
      <c r="D26" s="48"/>
      <c r="E26" s="49"/>
      <c r="F26" s="50"/>
      <c r="G26" s="48"/>
      <c r="H26" s="48">
        <v>0</v>
      </c>
      <c r="I26" s="49">
        <v>0</v>
      </c>
      <c r="J26" s="35">
        <f>IFERROR(I26/#REF!,0)</f>
        <v>0</v>
      </c>
    </row>
    <row r="27" spans="2:10" x14ac:dyDescent="0.25">
      <c r="B27" s="3" t="s">
        <v>18</v>
      </c>
      <c r="C27" s="45">
        <v>1</v>
      </c>
      <c r="D27" s="45">
        <v>2</v>
      </c>
      <c r="E27" s="46"/>
      <c r="F27" s="47"/>
      <c r="G27" s="45"/>
      <c r="H27" s="45">
        <v>2</v>
      </c>
      <c r="I27" s="46">
        <v>2</v>
      </c>
      <c r="J27" s="36">
        <f>IFERROR(I27/#REF!,0)</f>
        <v>0</v>
      </c>
    </row>
    <row r="28" spans="2:10" x14ac:dyDescent="0.25">
      <c r="B28" s="2" t="s">
        <v>50</v>
      </c>
      <c r="C28" s="48"/>
      <c r="D28" s="48"/>
      <c r="E28" s="49"/>
      <c r="F28" s="50"/>
      <c r="G28" s="48"/>
      <c r="H28" s="48">
        <v>0</v>
      </c>
      <c r="I28" s="49">
        <v>0</v>
      </c>
      <c r="J28" s="35">
        <f>IFERROR(I28/#REF!,0)</f>
        <v>0</v>
      </c>
    </row>
    <row r="29" spans="2:10" x14ac:dyDescent="0.25">
      <c r="B29" s="3" t="s">
        <v>10</v>
      </c>
      <c r="C29" s="45">
        <v>1</v>
      </c>
      <c r="D29" s="45"/>
      <c r="E29" s="46"/>
      <c r="F29" s="47"/>
      <c r="G29" s="45"/>
      <c r="H29" s="45">
        <v>0</v>
      </c>
      <c r="I29" s="46">
        <v>0</v>
      </c>
      <c r="J29" s="36">
        <f>IFERROR(I29/#REF!,0)</f>
        <v>0</v>
      </c>
    </row>
    <row r="30" spans="2:10" x14ac:dyDescent="0.25">
      <c r="B30" s="2" t="s">
        <v>19</v>
      </c>
      <c r="C30" s="48">
        <v>2</v>
      </c>
      <c r="D30" s="48">
        <v>2</v>
      </c>
      <c r="E30" s="49"/>
      <c r="F30" s="50"/>
      <c r="G30" s="48"/>
      <c r="H30" s="48">
        <v>2</v>
      </c>
      <c r="I30" s="49">
        <v>2</v>
      </c>
      <c r="J30" s="35">
        <f>IFERROR(I30/#REF!,0)</f>
        <v>0</v>
      </c>
    </row>
    <row r="31" spans="2:10" x14ac:dyDescent="0.25">
      <c r="B31" s="3" t="s">
        <v>37</v>
      </c>
      <c r="C31" s="45"/>
      <c r="D31" s="45">
        <v>2</v>
      </c>
      <c r="E31" s="46"/>
      <c r="F31" s="47"/>
      <c r="G31" s="45"/>
      <c r="H31" s="45">
        <v>2</v>
      </c>
      <c r="I31" s="46">
        <v>2</v>
      </c>
      <c r="J31" s="36">
        <f t="shared" ref="J31:J32" si="0">IFERROR(I31/C31,0)</f>
        <v>0</v>
      </c>
    </row>
    <row r="32" spans="2:10" ht="15.75" thickBot="1" x14ac:dyDescent="0.3">
      <c r="B32" s="2" t="s">
        <v>14</v>
      </c>
      <c r="C32" s="48"/>
      <c r="D32" s="48"/>
      <c r="E32" s="49"/>
      <c r="F32" s="50"/>
      <c r="G32" s="48"/>
      <c r="H32" s="48">
        <v>0</v>
      </c>
      <c r="I32" s="49">
        <v>0</v>
      </c>
      <c r="J32" s="35">
        <f t="shared" si="0"/>
        <v>0</v>
      </c>
    </row>
    <row r="33" spans="2:10" ht="15.75" thickBot="1" x14ac:dyDescent="0.3">
      <c r="B33" s="52" t="s">
        <v>105</v>
      </c>
      <c r="C33" s="51">
        <f>+SUM(C5:C32)</f>
        <v>35</v>
      </c>
      <c r="D33" s="51">
        <f t="shared" ref="D33:I33" si="1">+SUM(D5:D32)</f>
        <v>30</v>
      </c>
      <c r="E33" s="51">
        <f t="shared" si="1"/>
        <v>1</v>
      </c>
      <c r="F33" s="51">
        <f t="shared" si="1"/>
        <v>0</v>
      </c>
      <c r="G33" s="51">
        <f t="shared" si="1"/>
        <v>0</v>
      </c>
      <c r="H33" s="51">
        <f t="shared" si="1"/>
        <v>31</v>
      </c>
      <c r="I33" s="51">
        <f t="shared" si="1"/>
        <v>31</v>
      </c>
      <c r="J33" s="53">
        <f>I33/C33</f>
        <v>0.88571428571428568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8908-A709-45AB-B885-047C5D39D233}">
  <dimension ref="B2:G29"/>
  <sheetViews>
    <sheetView tabSelected="1" zoomScale="80" zoomScaleNormal="80" workbookViewId="0">
      <selection activeCell="I13" sqref="I13"/>
    </sheetView>
  </sheetViews>
  <sheetFormatPr baseColWidth="10" defaultRowHeight="15" x14ac:dyDescent="0.25"/>
  <cols>
    <col min="2" max="7" width="17.7109375" customWidth="1"/>
  </cols>
  <sheetData>
    <row r="2" spans="2:7" ht="21" x14ac:dyDescent="0.25">
      <c r="B2" s="94" t="s">
        <v>115</v>
      </c>
      <c r="C2" s="94"/>
      <c r="D2" s="94"/>
      <c r="E2" s="94"/>
      <c r="F2" s="94"/>
      <c r="G2" s="94"/>
    </row>
    <row r="3" spans="2:7" ht="21.75" thickBot="1" x14ac:dyDescent="0.3">
      <c r="B3" s="44"/>
      <c r="C3" s="44"/>
      <c r="D3" s="44"/>
      <c r="E3" s="44"/>
      <c r="F3" s="44"/>
      <c r="G3" s="44"/>
    </row>
    <row r="4" spans="2:7" ht="105.75" customHeight="1" thickBot="1" x14ac:dyDescent="0.3">
      <c r="B4" s="51" t="s">
        <v>116</v>
      </c>
      <c r="C4" s="51" t="s">
        <v>117</v>
      </c>
      <c r="D4" s="51" t="s">
        <v>118</v>
      </c>
      <c r="E4" s="51" t="s">
        <v>119</v>
      </c>
      <c r="F4" s="51" t="s">
        <v>120</v>
      </c>
      <c r="G4" s="51" t="s">
        <v>121</v>
      </c>
    </row>
    <row r="5" spans="2:7" x14ac:dyDescent="0.25">
      <c r="B5" s="3" t="s">
        <v>122</v>
      </c>
      <c r="C5" s="45">
        <v>33</v>
      </c>
      <c r="D5" s="45">
        <v>23</v>
      </c>
      <c r="E5" s="46">
        <v>1</v>
      </c>
      <c r="F5" s="46">
        <f t="shared" ref="F5:F11" si="0">SUM(D5:E5)</f>
        <v>24</v>
      </c>
      <c r="G5" s="38">
        <f>F5/C5</f>
        <v>0.72727272727272729</v>
      </c>
    </row>
    <row r="6" spans="2:7" x14ac:dyDescent="0.25">
      <c r="B6" s="2" t="s">
        <v>123</v>
      </c>
      <c r="C6" s="48">
        <v>23</v>
      </c>
      <c r="D6" s="48">
        <v>15</v>
      </c>
      <c r="E6" s="49">
        <v>3</v>
      </c>
      <c r="F6" s="49">
        <f t="shared" si="0"/>
        <v>18</v>
      </c>
      <c r="G6" s="39">
        <f>F6/C6</f>
        <v>0.78260869565217395</v>
      </c>
    </row>
    <row r="7" spans="2:7" x14ac:dyDescent="0.25">
      <c r="B7" s="3" t="s">
        <v>124</v>
      </c>
      <c r="C7" s="45">
        <v>0</v>
      </c>
      <c r="D7" s="45">
        <v>0</v>
      </c>
      <c r="E7" s="46">
        <v>0</v>
      </c>
      <c r="F7" s="46">
        <f>SUM(D7:E7)</f>
        <v>0</v>
      </c>
      <c r="G7" s="38">
        <v>0</v>
      </c>
    </row>
    <row r="8" spans="2:7" x14ac:dyDescent="0.25">
      <c r="B8" s="2" t="s">
        <v>125</v>
      </c>
      <c r="C8" s="48">
        <v>27</v>
      </c>
      <c r="D8" s="48">
        <v>17</v>
      </c>
      <c r="E8" s="49">
        <v>1</v>
      </c>
      <c r="F8" s="49">
        <f t="shared" si="0"/>
        <v>18</v>
      </c>
      <c r="G8" s="39">
        <f>F8/C8</f>
        <v>0.66666666666666663</v>
      </c>
    </row>
    <row r="9" spans="2:7" x14ac:dyDescent="0.25">
      <c r="B9" s="3" t="s">
        <v>126</v>
      </c>
      <c r="C9" s="45">
        <v>5</v>
      </c>
      <c r="D9" s="45">
        <v>2</v>
      </c>
      <c r="E9" s="46">
        <v>0</v>
      </c>
      <c r="F9" s="46">
        <f t="shared" si="0"/>
        <v>2</v>
      </c>
      <c r="G9" s="38">
        <f>F9/C9</f>
        <v>0.4</v>
      </c>
    </row>
    <row r="10" spans="2:7" x14ac:dyDescent="0.25">
      <c r="B10" s="2" t="s">
        <v>127</v>
      </c>
      <c r="C10" s="48">
        <v>63</v>
      </c>
      <c r="D10" s="48">
        <v>51</v>
      </c>
      <c r="E10" s="49">
        <v>3</v>
      </c>
      <c r="F10" s="49">
        <f t="shared" si="0"/>
        <v>54</v>
      </c>
      <c r="G10" s="39">
        <f>F10/C10</f>
        <v>0.8571428571428571</v>
      </c>
    </row>
    <row r="11" spans="2:7" x14ac:dyDescent="0.25">
      <c r="B11" s="3" t="s">
        <v>128</v>
      </c>
      <c r="C11" s="45">
        <v>52</v>
      </c>
      <c r="D11" s="45">
        <v>26</v>
      </c>
      <c r="E11" s="46">
        <v>5</v>
      </c>
      <c r="F11" s="46">
        <f t="shared" si="0"/>
        <v>31</v>
      </c>
      <c r="G11" s="38">
        <v>0.59615384615384615</v>
      </c>
    </row>
    <row r="12" spans="2:7" x14ac:dyDescent="0.25">
      <c r="B12" s="2" t="s">
        <v>129</v>
      </c>
      <c r="C12" s="48">
        <v>35</v>
      </c>
      <c r="D12" s="48">
        <v>27</v>
      </c>
      <c r="E12" s="49">
        <v>4</v>
      </c>
      <c r="F12" s="49">
        <f>SUM(D12:E12)</f>
        <v>31</v>
      </c>
      <c r="G12" s="39">
        <f>F12/C12</f>
        <v>0.88571428571428568</v>
      </c>
    </row>
    <row r="13" spans="2:7" x14ac:dyDescent="0.25">
      <c r="B13" s="3" t="s">
        <v>130</v>
      </c>
      <c r="C13" s="45">
        <v>23</v>
      </c>
      <c r="D13" s="45">
        <v>12</v>
      </c>
      <c r="E13" s="46">
        <v>1</v>
      </c>
      <c r="F13" s="46">
        <f>SUM(D13:E13)</f>
        <v>13</v>
      </c>
      <c r="G13" s="38">
        <f>F13/C13</f>
        <v>0.56521739130434778</v>
      </c>
    </row>
    <row r="14" spans="2:7" x14ac:dyDescent="0.25">
      <c r="B14" s="2" t="s">
        <v>131</v>
      </c>
      <c r="C14" s="48">
        <v>34</v>
      </c>
      <c r="D14" s="48">
        <v>25</v>
      </c>
      <c r="E14" s="49">
        <v>1</v>
      </c>
      <c r="F14" s="49">
        <f>SUM(D14:E14)</f>
        <v>26</v>
      </c>
      <c r="G14" s="39">
        <f>F14/C14</f>
        <v>0.76470588235294112</v>
      </c>
    </row>
    <row r="15" spans="2:7" x14ac:dyDescent="0.25">
      <c r="B15" s="3" t="s">
        <v>144</v>
      </c>
      <c r="C15" s="45">
        <v>28</v>
      </c>
      <c r="D15" s="45">
        <v>4</v>
      </c>
      <c r="E15" s="46">
        <v>0</v>
      </c>
      <c r="F15" s="46">
        <f>SUM(D15:E15)</f>
        <v>4</v>
      </c>
      <c r="G15" s="38">
        <f t="shared" ref="G15" si="1">F15/C15</f>
        <v>0.14285714285714285</v>
      </c>
    </row>
    <row r="16" spans="2:7" x14ac:dyDescent="0.25">
      <c r="B16" s="2" t="s">
        <v>83</v>
      </c>
      <c r="C16" s="48">
        <v>35</v>
      </c>
      <c r="D16" s="48" t="s">
        <v>142</v>
      </c>
      <c r="E16" s="49" t="s">
        <v>142</v>
      </c>
      <c r="F16" s="49" t="s">
        <v>142</v>
      </c>
      <c r="G16" s="39"/>
    </row>
    <row r="17" spans="2:7" ht="15.75" thickBot="1" x14ac:dyDescent="0.3"/>
    <row r="18" spans="2:7" ht="75.75" thickBot="1" x14ac:dyDescent="0.3">
      <c r="B18" s="51" t="s">
        <v>116</v>
      </c>
      <c r="C18" s="51" t="s">
        <v>117</v>
      </c>
      <c r="D18" s="51" t="s">
        <v>118</v>
      </c>
      <c r="E18" s="51" t="s">
        <v>119</v>
      </c>
      <c r="F18" s="51" t="s">
        <v>120</v>
      </c>
      <c r="G18" s="51" t="s">
        <v>121</v>
      </c>
    </row>
    <row r="19" spans="2:7" x14ac:dyDescent="0.25">
      <c r="B19" s="3" t="s">
        <v>132</v>
      </c>
      <c r="C19" s="45">
        <v>30</v>
      </c>
      <c r="D19" s="45">
        <v>25</v>
      </c>
      <c r="E19" s="46">
        <v>1</v>
      </c>
      <c r="F19" s="46">
        <f t="shared" ref="F19:F23" si="2">SUM(D19:E19)</f>
        <v>26</v>
      </c>
      <c r="G19" s="54">
        <f t="shared" ref="G19" si="3">(D19+E19)/C19</f>
        <v>0.8666666666666667</v>
      </c>
    </row>
    <row r="20" spans="2:7" x14ac:dyDescent="0.25">
      <c r="B20" s="2" t="s">
        <v>133</v>
      </c>
      <c r="C20" s="48">
        <v>27</v>
      </c>
      <c r="D20" s="48">
        <v>24</v>
      </c>
      <c r="E20" s="49">
        <v>1</v>
      </c>
      <c r="F20" s="49">
        <f t="shared" si="2"/>
        <v>25</v>
      </c>
      <c r="G20" s="55">
        <f t="shared" ref="G20:G25" si="4">F20/C20</f>
        <v>0.92592592592592593</v>
      </c>
    </row>
    <row r="21" spans="2:7" x14ac:dyDescent="0.25">
      <c r="B21" s="3" t="s">
        <v>134</v>
      </c>
      <c r="C21" s="45">
        <v>36</v>
      </c>
      <c r="D21" s="45">
        <v>24</v>
      </c>
      <c r="E21" s="46">
        <v>7</v>
      </c>
      <c r="F21" s="46">
        <f t="shared" si="2"/>
        <v>31</v>
      </c>
      <c r="G21" s="54">
        <f t="shared" si="4"/>
        <v>0.86111111111111116</v>
      </c>
    </row>
    <row r="22" spans="2:7" x14ac:dyDescent="0.25">
      <c r="B22" s="2" t="s">
        <v>135</v>
      </c>
      <c r="C22" s="48">
        <v>20</v>
      </c>
      <c r="D22" s="48">
        <v>14</v>
      </c>
      <c r="E22" s="49">
        <v>2</v>
      </c>
      <c r="F22" s="49">
        <f t="shared" si="2"/>
        <v>16</v>
      </c>
      <c r="G22" s="55">
        <f t="shared" si="4"/>
        <v>0.8</v>
      </c>
    </row>
    <row r="23" spans="2:7" x14ac:dyDescent="0.25">
      <c r="B23" s="3" t="s">
        <v>136</v>
      </c>
      <c r="C23" s="45">
        <v>21</v>
      </c>
      <c r="D23" s="45">
        <v>12</v>
      </c>
      <c r="E23" s="46">
        <v>2</v>
      </c>
      <c r="F23" s="46">
        <f t="shared" si="2"/>
        <v>14</v>
      </c>
      <c r="G23" s="54">
        <f t="shared" si="4"/>
        <v>0.66666666666666663</v>
      </c>
    </row>
    <row r="24" spans="2:7" x14ac:dyDescent="0.25">
      <c r="B24" s="2" t="s">
        <v>137</v>
      </c>
      <c r="C24" s="48">
        <v>34</v>
      </c>
      <c r="D24" s="48">
        <v>25</v>
      </c>
      <c r="E24" s="49">
        <v>4</v>
      </c>
      <c r="F24" s="49">
        <f>SUM(D24:E24)</f>
        <v>29</v>
      </c>
      <c r="G24" s="55">
        <f t="shared" si="4"/>
        <v>0.8529411764705882</v>
      </c>
    </row>
    <row r="25" spans="2:7" x14ac:dyDescent="0.25">
      <c r="B25" s="3" t="s">
        <v>138</v>
      </c>
      <c r="C25" s="45">
        <v>64</v>
      </c>
      <c r="D25" s="45">
        <v>54</v>
      </c>
      <c r="E25" s="46">
        <v>3</v>
      </c>
      <c r="F25" s="46">
        <f>SUM(D25:E25)</f>
        <v>57</v>
      </c>
      <c r="G25" s="54">
        <f t="shared" si="4"/>
        <v>0.890625</v>
      </c>
    </row>
    <row r="26" spans="2:7" x14ac:dyDescent="0.25">
      <c r="B26" s="2" t="s">
        <v>139</v>
      </c>
      <c r="C26" s="48">
        <v>20</v>
      </c>
      <c r="D26" s="48">
        <v>15</v>
      </c>
      <c r="E26" s="49">
        <v>4</v>
      </c>
      <c r="F26" s="49">
        <f>SUM(D26:E26)</f>
        <v>19</v>
      </c>
      <c r="G26" s="55">
        <f>F26/C26</f>
        <v>0.95</v>
      </c>
    </row>
    <row r="27" spans="2:7" x14ac:dyDescent="0.25">
      <c r="B27" s="3" t="s">
        <v>140</v>
      </c>
      <c r="C27" s="45">
        <v>15</v>
      </c>
      <c r="D27" s="45">
        <v>11</v>
      </c>
      <c r="E27" s="46">
        <v>2</v>
      </c>
      <c r="F27" s="46">
        <v>13</v>
      </c>
      <c r="G27" s="54">
        <v>0.8666666666666667</v>
      </c>
    </row>
    <row r="28" spans="2:7" x14ac:dyDescent="0.25">
      <c r="B28" s="2" t="s">
        <v>141</v>
      </c>
      <c r="C28" s="48">
        <v>22</v>
      </c>
      <c r="D28" s="48">
        <v>16</v>
      </c>
      <c r="E28" s="49" t="s">
        <v>142</v>
      </c>
      <c r="F28" s="49">
        <f>SUM(D28:E28)</f>
        <v>16</v>
      </c>
      <c r="G28" s="55">
        <f>F28/C28</f>
        <v>0.72727272727272729</v>
      </c>
    </row>
    <row r="29" spans="2:7" x14ac:dyDescent="0.25">
      <c r="B29" s="3" t="s">
        <v>143</v>
      </c>
      <c r="C29" s="45">
        <v>20</v>
      </c>
      <c r="D29" s="45">
        <v>5</v>
      </c>
      <c r="E29" s="46" t="s">
        <v>142</v>
      </c>
      <c r="F29" s="46">
        <v>5</v>
      </c>
      <c r="G29" s="54">
        <f>F29/C29</f>
        <v>0.25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A637-CC22-441D-BCEE-17F891CB3BBE}">
  <sheetPr>
    <tabColor theme="3"/>
  </sheetPr>
  <dimension ref="B1:K35"/>
  <sheetViews>
    <sheetView zoomScale="69" zoomScaleNormal="69" workbookViewId="0">
      <selection activeCell="F13" sqref="F13"/>
    </sheetView>
  </sheetViews>
  <sheetFormatPr baseColWidth="10" defaultColWidth="11.5703125" defaultRowHeight="15" x14ac:dyDescent="0.25"/>
  <cols>
    <col min="1" max="1" width="3.7109375" style="13" customWidth="1"/>
    <col min="2" max="2" width="3.28515625" style="13" customWidth="1"/>
    <col min="3" max="3" width="5.85546875" style="13" customWidth="1"/>
    <col min="4" max="4" width="45.140625" style="13" customWidth="1"/>
    <col min="5" max="5" width="11.5703125" style="13"/>
    <col min="6" max="6" width="44.7109375" style="13" customWidth="1"/>
    <col min="7" max="7" width="11.5703125" style="13"/>
    <col min="8" max="8" width="45.5703125" style="13" customWidth="1"/>
    <col min="9" max="9" width="6.42578125" style="13" customWidth="1"/>
    <col min="10" max="10" width="11.5703125" style="13" customWidth="1"/>
    <col min="11" max="16384" width="11.5703125" style="13"/>
  </cols>
  <sheetData>
    <row r="1" spans="2:11" x14ac:dyDescent="0.25">
      <c r="C1" s="62" t="str">
        <f>+"INFORME DE DESERCIÓN INTERSEMESTRAL "&amp;Planeación!A1</f>
        <v>INFORME DE DESERCIÓN INTERSEMESTRAL 2025-1</v>
      </c>
      <c r="D1" s="62"/>
      <c r="E1" s="62"/>
      <c r="F1" s="62"/>
      <c r="G1" s="62"/>
      <c r="H1" s="62"/>
      <c r="I1" s="62"/>
    </row>
    <row r="2" spans="2:11" ht="26.25" customHeight="1" x14ac:dyDescent="0.25">
      <c r="C2" s="62"/>
      <c r="D2" s="62"/>
      <c r="E2" s="62"/>
      <c r="F2" s="62"/>
      <c r="G2" s="62"/>
      <c r="H2" s="62"/>
      <c r="I2" s="62"/>
    </row>
    <row r="3" spans="2:11" x14ac:dyDescent="0.25">
      <c r="C3" s="62"/>
      <c r="D3" s="62"/>
      <c r="E3" s="62"/>
      <c r="F3" s="62"/>
      <c r="G3" s="62"/>
      <c r="H3" s="62"/>
      <c r="I3" s="62"/>
    </row>
    <row r="4" spans="2:11" ht="15" customHeight="1" x14ac:dyDescent="0.25">
      <c r="C4" s="63" t="s">
        <v>84</v>
      </c>
      <c r="D4" s="64"/>
      <c r="E4" s="64"/>
      <c r="F4" s="64"/>
      <c r="G4" s="64"/>
      <c r="H4" s="64"/>
      <c r="I4" s="64"/>
      <c r="J4" s="15"/>
    </row>
    <row r="5" spans="2:11" ht="15" customHeight="1" x14ac:dyDescent="0.25">
      <c r="C5" s="64"/>
      <c r="D5" s="64"/>
      <c r="E5" s="64"/>
      <c r="F5" s="64"/>
      <c r="G5" s="64"/>
      <c r="H5" s="64"/>
      <c r="I5" s="64"/>
      <c r="J5" s="15"/>
    </row>
    <row r="6" spans="2:11" ht="15.75" customHeight="1" x14ac:dyDescent="0.25">
      <c r="C6" s="64"/>
      <c r="D6" s="64"/>
      <c r="E6" s="64"/>
      <c r="F6" s="64"/>
      <c r="G6" s="64"/>
      <c r="H6" s="64"/>
      <c r="I6" s="64"/>
      <c r="J6" s="15"/>
    </row>
    <row r="7" spans="2:11" ht="36.75" customHeight="1" x14ac:dyDescent="0.25">
      <c r="B7" s="16"/>
      <c r="C7" s="65"/>
      <c r="D7" s="17"/>
      <c r="E7" s="17"/>
      <c r="F7" s="17"/>
      <c r="G7" s="17"/>
      <c r="H7" s="18"/>
      <c r="I7" s="19"/>
      <c r="J7" s="15"/>
      <c r="K7" s="16"/>
    </row>
    <row r="8" spans="2:11" ht="30.75" customHeight="1" x14ac:dyDescent="0.25">
      <c r="B8" s="16"/>
      <c r="C8" s="65"/>
      <c r="D8" s="66" t="s">
        <v>145</v>
      </c>
      <c r="E8" s="17"/>
      <c r="F8" s="66" t="str">
        <f>+"Gráfica de Deserción Intersemestral Institucional Serie 2010-1 a "&amp;Planeación!A1</f>
        <v>Gráfica de Deserción Intersemestral Institucional Serie 2010-1 a 2025-1</v>
      </c>
      <c r="G8" s="17"/>
      <c r="H8" s="66" t="s">
        <v>152</v>
      </c>
      <c r="I8" s="19"/>
      <c r="J8" s="15"/>
      <c r="K8" s="16"/>
    </row>
    <row r="9" spans="2:11" ht="18.75" x14ac:dyDescent="0.25">
      <c r="B9" s="16"/>
      <c r="C9" s="65"/>
      <c r="D9" s="66"/>
      <c r="E9" s="17"/>
      <c r="F9" s="66"/>
      <c r="G9" s="17"/>
      <c r="H9" s="66"/>
      <c r="I9" s="19"/>
      <c r="J9" s="15"/>
      <c r="K9" s="16"/>
    </row>
    <row r="10" spans="2:11" ht="26.25" customHeight="1" x14ac:dyDescent="0.25">
      <c r="B10" s="16"/>
      <c r="C10" s="65"/>
      <c r="D10" s="18"/>
      <c r="E10" s="17"/>
      <c r="F10" s="18"/>
      <c r="G10" s="17"/>
      <c r="H10" s="18"/>
      <c r="I10" s="19"/>
      <c r="J10" s="20"/>
      <c r="K10" s="16"/>
    </row>
    <row r="11" spans="2:11" ht="15" customHeight="1" x14ac:dyDescent="0.25">
      <c r="B11" s="16"/>
      <c r="C11" s="65"/>
      <c r="D11" s="66" t="s">
        <v>146</v>
      </c>
      <c r="E11" s="17"/>
      <c r="F11" s="66" t="str">
        <f>+"Desertores, Graduados y Egresados por Programa entre  2023-2 y "&amp;Planeación!A1</f>
        <v>Desertores, Graduados y Egresados por Programa entre  2023-2 y 2025-1</v>
      </c>
      <c r="G11" s="17"/>
      <c r="H11" s="66" t="s">
        <v>147</v>
      </c>
      <c r="I11" s="19"/>
      <c r="J11" s="20"/>
      <c r="K11" s="16"/>
    </row>
    <row r="12" spans="2:11" ht="30.75" customHeight="1" x14ac:dyDescent="0.25">
      <c r="B12" s="16"/>
      <c r="C12" s="65"/>
      <c r="D12" s="66"/>
      <c r="E12" s="17"/>
      <c r="F12" s="66"/>
      <c r="G12" s="17"/>
      <c r="H12" s="66"/>
      <c r="I12" s="19"/>
      <c r="J12" s="20"/>
      <c r="K12" s="16"/>
    </row>
    <row r="13" spans="2:11" ht="27.75" customHeight="1" x14ac:dyDescent="0.25">
      <c r="B13" s="16"/>
      <c r="C13" s="65"/>
      <c r="D13" s="18"/>
      <c r="E13" s="17"/>
      <c r="F13" s="21"/>
      <c r="G13" s="17"/>
      <c r="H13" s="18"/>
      <c r="I13" s="19"/>
      <c r="J13" s="20"/>
      <c r="K13" s="16"/>
    </row>
    <row r="14" spans="2:11" ht="15" customHeight="1" x14ac:dyDescent="0.25">
      <c r="B14" s="16"/>
      <c r="C14" s="65"/>
      <c r="D14" s="66" t="s">
        <v>151</v>
      </c>
      <c r="E14" s="17"/>
      <c r="F14" s="66" t="s">
        <v>148</v>
      </c>
      <c r="G14" s="17"/>
      <c r="H14" s="66" t="s">
        <v>149</v>
      </c>
      <c r="I14" s="19"/>
      <c r="J14" s="20"/>
      <c r="K14" s="16"/>
    </row>
    <row r="15" spans="2:11" ht="30" customHeight="1" x14ac:dyDescent="0.25">
      <c r="B15" s="16"/>
      <c r="C15" s="65"/>
      <c r="D15" s="66"/>
      <c r="E15" s="17"/>
      <c r="F15" s="66"/>
      <c r="G15" s="17"/>
      <c r="H15" s="66"/>
      <c r="I15" s="19"/>
      <c r="J15" s="20"/>
      <c r="K15" s="16"/>
    </row>
    <row r="16" spans="2:11" ht="25.5" customHeight="1" x14ac:dyDescent="0.25">
      <c r="B16" s="16"/>
      <c r="C16" s="65"/>
      <c r="D16" s="18"/>
      <c r="E16" s="17"/>
      <c r="F16" s="18"/>
      <c r="G16" s="17"/>
      <c r="H16" s="18"/>
      <c r="I16" s="19"/>
      <c r="J16" s="20"/>
      <c r="K16" s="16"/>
    </row>
    <row r="17" spans="2:11" ht="15" customHeight="1" x14ac:dyDescent="0.25">
      <c r="B17" s="16"/>
      <c r="C17" s="65"/>
      <c r="D17" s="22"/>
      <c r="E17" s="17"/>
      <c r="F17" s="66" t="s">
        <v>150</v>
      </c>
      <c r="G17" s="17"/>
      <c r="H17" s="68"/>
      <c r="I17" s="19"/>
      <c r="J17" s="20"/>
      <c r="K17" s="16"/>
    </row>
    <row r="18" spans="2:11" ht="30.75" customHeight="1" x14ac:dyDescent="0.25">
      <c r="B18" s="16"/>
      <c r="C18" s="65"/>
      <c r="D18" s="22"/>
      <c r="E18" s="17"/>
      <c r="F18" s="66"/>
      <c r="G18" s="17"/>
      <c r="H18" s="68"/>
      <c r="I18" s="19"/>
      <c r="J18" s="20"/>
      <c r="K18" s="16"/>
    </row>
    <row r="19" spans="2:11" ht="18.75" x14ac:dyDescent="0.25">
      <c r="B19" s="16"/>
      <c r="C19" s="65"/>
      <c r="D19" s="18"/>
      <c r="E19" s="17"/>
      <c r="F19" s="18"/>
      <c r="G19" s="17"/>
      <c r="H19" s="22"/>
      <c r="I19" s="19"/>
      <c r="J19" s="20"/>
      <c r="K19" s="16"/>
    </row>
    <row r="20" spans="2:11" ht="18.75" customHeight="1" x14ac:dyDescent="0.25">
      <c r="B20" s="16"/>
      <c r="C20" s="17"/>
      <c r="D20" s="22"/>
      <c r="E20" s="17"/>
      <c r="F20" s="17"/>
      <c r="G20" s="17"/>
      <c r="H20" s="18"/>
      <c r="I20" s="19"/>
      <c r="J20" s="20"/>
      <c r="K20" s="16"/>
    </row>
    <row r="21" spans="2:11" ht="27" customHeight="1" x14ac:dyDescent="0.25">
      <c r="B21" s="16"/>
      <c r="C21" s="17"/>
      <c r="D21" s="22"/>
      <c r="E21" s="17"/>
      <c r="F21" s="17"/>
      <c r="G21" s="17"/>
      <c r="H21" s="18"/>
      <c r="I21" s="19"/>
      <c r="J21" s="20"/>
      <c r="K21" s="16"/>
    </row>
    <row r="22" spans="2:11" ht="18.75" x14ac:dyDescent="0.25">
      <c r="B22" s="16"/>
      <c r="C22" s="17"/>
      <c r="D22" s="18"/>
      <c r="E22" s="17"/>
      <c r="F22" s="18"/>
      <c r="G22" s="17"/>
      <c r="H22" s="18"/>
      <c r="I22" s="19"/>
      <c r="J22" s="20"/>
      <c r="K22" s="16"/>
    </row>
    <row r="23" spans="2:11" x14ac:dyDescent="0.25">
      <c r="B23" s="16"/>
      <c r="C23" s="69"/>
      <c r="D23" s="69"/>
      <c r="E23" s="69"/>
      <c r="F23" s="69"/>
      <c r="G23" s="69"/>
      <c r="H23" s="69"/>
      <c r="I23" s="69"/>
      <c r="J23" s="20"/>
      <c r="K23" s="16"/>
    </row>
    <row r="24" spans="2:11" x14ac:dyDescent="0.25">
      <c r="B24" s="16"/>
      <c r="C24" s="69"/>
      <c r="D24" s="69"/>
      <c r="E24" s="69"/>
      <c r="F24" s="69"/>
      <c r="G24" s="69"/>
      <c r="H24" s="69"/>
      <c r="I24" s="69"/>
      <c r="J24" s="20"/>
      <c r="K24" s="16"/>
    </row>
    <row r="25" spans="2:11" x14ac:dyDescent="0.25">
      <c r="B25" s="16"/>
      <c r="C25" s="67"/>
      <c r="D25" s="67"/>
      <c r="E25" s="67"/>
      <c r="F25" s="67"/>
      <c r="G25" s="23"/>
      <c r="H25" s="23"/>
      <c r="I25" s="23"/>
      <c r="J25" s="23"/>
      <c r="K25" s="16"/>
    </row>
    <row r="26" spans="2:11" x14ac:dyDescent="0.25">
      <c r="B26" s="16"/>
      <c r="C26" s="24"/>
      <c r="D26" s="24"/>
      <c r="E26" s="24"/>
      <c r="F26" s="24"/>
      <c r="G26" s="23"/>
      <c r="H26" s="23"/>
      <c r="I26" s="23"/>
      <c r="J26" s="23"/>
      <c r="K26" s="16"/>
    </row>
    <row r="27" spans="2:11" x14ac:dyDescent="0.25">
      <c r="B27" s="16"/>
      <c r="C27" s="16"/>
      <c r="D27" s="16"/>
      <c r="E27" s="16"/>
      <c r="F27" s="16"/>
      <c r="G27" s="23"/>
      <c r="H27" s="23"/>
      <c r="I27" s="23"/>
      <c r="J27" s="23"/>
      <c r="K27" s="16"/>
    </row>
    <row r="28" spans="2:11" x14ac:dyDescent="0.25">
      <c r="B28" s="16"/>
      <c r="C28" s="16"/>
      <c r="D28" s="16"/>
      <c r="E28" s="16"/>
      <c r="F28" s="16"/>
      <c r="G28" s="23"/>
      <c r="H28" s="23"/>
      <c r="I28" s="23"/>
      <c r="J28" s="23"/>
      <c r="K28" s="16"/>
    </row>
    <row r="29" spans="2:1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x14ac:dyDescent="0.25">
      <c r="B30" s="16"/>
      <c r="G30" s="16"/>
      <c r="H30" s="16"/>
      <c r="I30" s="16"/>
      <c r="J30" s="16"/>
      <c r="K30" s="16"/>
    </row>
    <row r="31" spans="2:11" x14ac:dyDescent="0.25">
      <c r="B31" s="16"/>
      <c r="C31" s="16"/>
      <c r="D31" s="16"/>
      <c r="E31" s="16"/>
      <c r="F31" s="16"/>
    </row>
    <row r="32" spans="2:11" x14ac:dyDescent="0.25">
      <c r="B32" s="16"/>
      <c r="C32" s="16"/>
      <c r="D32" s="16"/>
      <c r="E32" s="16"/>
      <c r="F32" s="16"/>
    </row>
    <row r="33" spans="2:6" x14ac:dyDescent="0.25">
      <c r="B33" s="16"/>
      <c r="C33" s="16"/>
      <c r="D33" s="16"/>
      <c r="E33" s="16"/>
      <c r="F33" s="16"/>
    </row>
    <row r="34" spans="2:6" x14ac:dyDescent="0.25">
      <c r="B34" s="16"/>
      <c r="C34" s="16"/>
      <c r="D34" s="16"/>
      <c r="E34" s="16"/>
      <c r="F34" s="16"/>
    </row>
    <row r="35" spans="2:6" x14ac:dyDescent="0.25">
      <c r="B35" s="16"/>
      <c r="C35" s="16"/>
      <c r="D35" s="16"/>
      <c r="E35" s="16"/>
      <c r="F35" s="16"/>
    </row>
  </sheetData>
  <mergeCells count="19">
    <mergeCell ref="C25:F25"/>
    <mergeCell ref="C10:C13"/>
    <mergeCell ref="D11:D12"/>
    <mergeCell ref="F11:F12"/>
    <mergeCell ref="H11:H12"/>
    <mergeCell ref="C14:C16"/>
    <mergeCell ref="F14:F15"/>
    <mergeCell ref="H14:H15"/>
    <mergeCell ref="C17:C19"/>
    <mergeCell ref="F17:F18"/>
    <mergeCell ref="D14:D15"/>
    <mergeCell ref="H17:H18"/>
    <mergeCell ref="C23:I24"/>
    <mergeCell ref="C1:I3"/>
    <mergeCell ref="C4:I6"/>
    <mergeCell ref="C7:C9"/>
    <mergeCell ref="D8:D9"/>
    <mergeCell ref="F8:F9"/>
    <mergeCell ref="H8:H9"/>
  </mergeCells>
  <hyperlinks>
    <hyperlink ref="D11:D12" location="'Clasificación DNA'!A1" tooltip="Desertores No Académicos por Promedio Acumulado" display="Desertores No Académicos por Promedio Acumulado" xr:uid="{CF394351-926C-48FC-963A-318DE6A67A79}"/>
    <hyperlink ref="F14:F15" location="'Clasificación DA'!A1" tooltip="Desertores Académicos por Promedio Acumulado" display="Desertores Académicos por Promedio Acumulado" xr:uid="{C9A5DAE8-2131-46C4-9FF8-A9E997D04C03}"/>
    <hyperlink ref="F11:F12" location="'D, E, G por Programa'!A1" tooltip="Deserción, Graduados y Egresados por Programas" display="Desertores, Graduados y Egresados por Programa entre 2021-1 y 2021-2" xr:uid="{C651D94A-BE06-4D11-9D3D-01859BE4FD49}"/>
    <hyperlink ref="D14:D15" location="'No matriculados tipo Readmisión'!A1" tooltip="DESERTORES TIPO READMISION" display="Desertores, Egresados y Graduados tipo Readmisión" xr:uid="{9779A0F8-7A55-4A04-AB81-7DE608A3D5F9}"/>
    <hyperlink ref="D8:D9" location="'Informe General'!A1" tooltip="Tasa de Deserción intersemestral por programa académico" display="Tasa de Deserción intersemestral por programa académico" xr:uid="{6EC7ABD9-AD36-4691-82D7-7FDFED3F4734}"/>
    <hyperlink ref="H11:H12" location="'No Matriculados por Programa'!A1" display="No Matriculados por Programa" xr:uid="{796B6412-8D87-44C1-B2B3-E8DB996BAE4B}"/>
    <hyperlink ref="H8:H9" location="'Deserción 2024-1 vs 2025-1'!A1" display="Tasa de Deserción Intersemestral Comparativo 2024-1 VS 2025-1" xr:uid="{D7AEDC4A-227D-40D9-B1F6-450968F9A820}"/>
    <hyperlink ref="F8:F9" location="'Gráfico histórico'!A1" display="Gráfica de Deserción Intersemestral Institucional Serie 2009-2 a 2021-2" xr:uid="{B6C26FD2-0194-465F-9493-5BA88DC86CBE}"/>
    <hyperlink ref="H14:H15" location="'No matriculados tipo Reingreso'!A1" tooltip="DESERTORES TIPO REINGRESO" display="Desertores, Egresados y Graduados tipo Reingreso" xr:uid="{7134C5F7-0610-48AF-AE0E-974CE2B55A00}"/>
    <hyperlink ref="F17:F18" location="'Solo Inglés'!A1" display="Tasa de estudiantes de sólo inglés que regresan al programa" xr:uid="{B5DAC25F-ECA6-459F-A14D-279ADE3B6974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="84" zoomScaleNormal="84" workbookViewId="0">
      <selection sqref="A1:B5"/>
    </sheetView>
  </sheetViews>
  <sheetFormatPr baseColWidth="10" defaultColWidth="9.140625" defaultRowHeight="15" x14ac:dyDescent="0.25"/>
  <cols>
    <col min="1" max="1" width="36.7109375" bestFit="1" customWidth="1"/>
    <col min="2" max="2" width="42.42578125" bestFit="1" customWidth="1"/>
    <col min="3" max="3" width="20" bestFit="1" customWidth="1"/>
    <col min="4" max="4" width="23.140625" bestFit="1" customWidth="1"/>
    <col min="5" max="5" width="22.140625" bestFit="1" customWidth="1"/>
    <col min="6" max="6" width="24.85546875" bestFit="1" customWidth="1"/>
    <col min="7" max="7" width="18.5703125" bestFit="1" customWidth="1"/>
    <col min="8" max="26" width="10.7109375" customWidth="1"/>
  </cols>
  <sheetData>
    <row r="1" spans="1:7" ht="15" customHeight="1" x14ac:dyDescent="0.25">
      <c r="A1" s="70"/>
      <c r="B1" s="70"/>
      <c r="C1" s="72" t="s">
        <v>76</v>
      </c>
      <c r="D1" s="72"/>
      <c r="E1" s="72"/>
      <c r="F1" s="72"/>
      <c r="G1" s="72"/>
    </row>
    <row r="2" spans="1:7" ht="15" customHeight="1" x14ac:dyDescent="0.25">
      <c r="A2" s="70"/>
      <c r="B2" s="70"/>
      <c r="C2" s="72"/>
      <c r="D2" s="72"/>
      <c r="E2" s="72"/>
      <c r="F2" s="72"/>
      <c r="G2" s="72"/>
    </row>
    <row r="3" spans="1:7" ht="15" customHeight="1" x14ac:dyDescent="0.25">
      <c r="A3" s="70"/>
      <c r="B3" s="70"/>
      <c r="C3" s="72"/>
      <c r="D3" s="72"/>
      <c r="E3" s="72"/>
      <c r="F3" s="72"/>
      <c r="G3" s="72"/>
    </row>
    <row r="4" spans="1:7" ht="15" customHeight="1" x14ac:dyDescent="0.25">
      <c r="A4" s="70"/>
      <c r="B4" s="70"/>
      <c r="C4" s="72"/>
      <c r="D4" s="72"/>
      <c r="E4" s="72"/>
      <c r="F4" s="72"/>
      <c r="G4" s="72"/>
    </row>
    <row r="5" spans="1:7" ht="15" customHeight="1" x14ac:dyDescent="0.25">
      <c r="A5" s="71"/>
      <c r="B5" s="71"/>
      <c r="C5" s="73"/>
      <c r="D5" s="73"/>
      <c r="E5" s="73"/>
      <c r="F5" s="73"/>
      <c r="G5" s="73"/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x14ac:dyDescent="0.25">
      <c r="A7" s="2" t="s">
        <v>8</v>
      </c>
      <c r="B7" s="2">
        <v>706</v>
      </c>
      <c r="C7" s="2">
        <v>3</v>
      </c>
      <c r="D7" s="2">
        <v>23</v>
      </c>
      <c r="E7" s="6">
        <v>4.24929178470255E-3</v>
      </c>
      <c r="F7" s="6">
        <v>3.2577903682719553E-2</v>
      </c>
      <c r="G7" s="6">
        <v>3.6827195467422087E-2</v>
      </c>
    </row>
    <row r="8" spans="1:7" x14ac:dyDescent="0.25">
      <c r="A8" s="2" t="s">
        <v>9</v>
      </c>
      <c r="B8" s="2">
        <v>199</v>
      </c>
      <c r="C8" s="2">
        <v>3</v>
      </c>
      <c r="D8" s="2">
        <v>9</v>
      </c>
      <c r="E8" s="6">
        <v>1.507537688442211E-2</v>
      </c>
      <c r="F8" s="6">
        <v>4.5226130653266333E-2</v>
      </c>
      <c r="G8" s="6">
        <v>6.030150753768844E-2</v>
      </c>
    </row>
    <row r="9" spans="1:7" x14ac:dyDescent="0.25">
      <c r="A9" s="2" t="s">
        <v>10</v>
      </c>
      <c r="B9" s="2">
        <v>721</v>
      </c>
      <c r="C9" s="2">
        <v>4</v>
      </c>
      <c r="D9" s="2">
        <v>23</v>
      </c>
      <c r="E9" s="6">
        <v>5.5478502080443829E-3</v>
      </c>
      <c r="F9" s="6">
        <v>3.1900138696255201E-2</v>
      </c>
      <c r="G9" s="6">
        <v>3.7447988904299581E-2</v>
      </c>
    </row>
    <row r="10" spans="1:7" x14ac:dyDescent="0.25">
      <c r="A10" s="3" t="s">
        <v>11</v>
      </c>
      <c r="B10" s="3">
        <v>1626</v>
      </c>
      <c r="C10" s="3">
        <v>10</v>
      </c>
      <c r="D10" s="3">
        <v>55</v>
      </c>
      <c r="E10" s="7">
        <v>6.1500615006150061E-3</v>
      </c>
      <c r="F10" s="7">
        <v>3.3825338253382527E-2</v>
      </c>
      <c r="G10" s="7">
        <v>3.997539975399754E-2</v>
      </c>
    </row>
    <row r="11" spans="1:7" x14ac:dyDescent="0.25">
      <c r="A11" s="2" t="s">
        <v>12</v>
      </c>
      <c r="B11" s="2">
        <v>117</v>
      </c>
      <c r="C11" s="2">
        <v>3</v>
      </c>
      <c r="D11" s="2">
        <v>4</v>
      </c>
      <c r="E11" s="6">
        <v>2.564102564102564E-2</v>
      </c>
      <c r="F11" s="6">
        <v>3.4188034188034191E-2</v>
      </c>
      <c r="G11" s="6">
        <v>5.9829059829059832E-2</v>
      </c>
    </row>
    <row r="12" spans="1:7" x14ac:dyDescent="0.25">
      <c r="A12" s="2" t="s">
        <v>13</v>
      </c>
      <c r="B12" s="2">
        <v>660</v>
      </c>
      <c r="C12" s="2">
        <v>2</v>
      </c>
      <c r="D12" s="2">
        <v>24</v>
      </c>
      <c r="E12" s="6">
        <v>3.0303030303030299E-3</v>
      </c>
      <c r="F12" s="6">
        <v>3.6363636363636362E-2</v>
      </c>
      <c r="G12" s="6">
        <v>3.9393939393939391E-2</v>
      </c>
    </row>
    <row r="13" spans="1:7" x14ac:dyDescent="0.25">
      <c r="A13" s="2" t="s">
        <v>14</v>
      </c>
      <c r="B13" s="2">
        <v>256</v>
      </c>
      <c r="C13" s="2">
        <v>0</v>
      </c>
      <c r="D13" s="2">
        <v>5</v>
      </c>
      <c r="E13" s="6">
        <v>0</v>
      </c>
      <c r="F13" s="6">
        <v>1.953125E-2</v>
      </c>
      <c r="G13" s="6">
        <v>1.953125E-2</v>
      </c>
    </row>
    <row r="14" spans="1:7" x14ac:dyDescent="0.25">
      <c r="A14" s="3" t="s">
        <v>15</v>
      </c>
      <c r="B14" s="3">
        <v>1033</v>
      </c>
      <c r="C14" s="3">
        <v>5</v>
      </c>
      <c r="D14" s="3">
        <v>33</v>
      </c>
      <c r="E14" s="7">
        <v>4.8402710551790898E-3</v>
      </c>
      <c r="F14" s="7">
        <v>3.1945788964181987E-2</v>
      </c>
      <c r="G14" s="7">
        <v>3.6786060019361078E-2</v>
      </c>
    </row>
    <row r="15" spans="1:7" x14ac:dyDescent="0.25">
      <c r="A15" s="2" t="s">
        <v>17</v>
      </c>
      <c r="B15" s="2">
        <v>213</v>
      </c>
      <c r="C15" s="2">
        <v>3</v>
      </c>
      <c r="D15" s="2">
        <v>3</v>
      </c>
      <c r="E15" s="6">
        <v>1.408450704225352E-2</v>
      </c>
      <c r="F15" s="6">
        <v>1.408450704225352E-2</v>
      </c>
      <c r="G15" s="6">
        <v>2.8169014084507039E-2</v>
      </c>
    </row>
    <row r="16" spans="1:7" x14ac:dyDescent="0.25">
      <c r="A16" s="2" t="s">
        <v>18</v>
      </c>
      <c r="B16" s="2">
        <v>1479</v>
      </c>
      <c r="C16" s="2">
        <v>5</v>
      </c>
      <c r="D16" s="2">
        <v>22</v>
      </c>
      <c r="E16" s="6">
        <v>3.3806626098715352E-3</v>
      </c>
      <c r="F16" s="6">
        <v>1.487491548343475E-2</v>
      </c>
      <c r="G16" s="6">
        <v>1.8255578093306291E-2</v>
      </c>
    </row>
    <row r="17" spans="1:7" x14ac:dyDescent="0.25">
      <c r="A17" s="2" t="s">
        <v>19</v>
      </c>
      <c r="B17" s="2">
        <v>240</v>
      </c>
      <c r="C17" s="2">
        <v>3</v>
      </c>
      <c r="D17" s="2">
        <v>3</v>
      </c>
      <c r="E17" s="6">
        <v>1.2500000000000001E-2</v>
      </c>
      <c r="F17" s="6">
        <v>1.2500000000000001E-2</v>
      </c>
      <c r="G17" s="6">
        <v>2.5000000000000001E-2</v>
      </c>
    </row>
    <row r="18" spans="1:7" x14ac:dyDescent="0.25">
      <c r="A18" s="3" t="s">
        <v>20</v>
      </c>
      <c r="B18" s="3">
        <v>1932</v>
      </c>
      <c r="C18" s="3">
        <v>11</v>
      </c>
      <c r="D18" s="3">
        <v>28</v>
      </c>
      <c r="E18" s="7">
        <v>5.693581780538302E-3</v>
      </c>
      <c r="F18" s="7">
        <v>1.4492753623188409E-2</v>
      </c>
      <c r="G18" s="7">
        <v>2.0186335403726711E-2</v>
      </c>
    </row>
    <row r="19" spans="1:7" x14ac:dyDescent="0.25">
      <c r="A19" s="2" t="s">
        <v>22</v>
      </c>
      <c r="B19" s="2">
        <v>577</v>
      </c>
      <c r="C19" s="2">
        <v>8</v>
      </c>
      <c r="D19" s="2">
        <v>13</v>
      </c>
      <c r="E19" s="6">
        <v>1.3864818024263431E-2</v>
      </c>
      <c r="F19" s="6">
        <v>2.253032928942808E-2</v>
      </c>
      <c r="G19" s="6">
        <v>3.6395147313691513E-2</v>
      </c>
    </row>
    <row r="20" spans="1:7" x14ac:dyDescent="0.25">
      <c r="A20" s="2" t="s">
        <v>96</v>
      </c>
      <c r="B20" s="2">
        <v>797</v>
      </c>
      <c r="C20" s="2">
        <v>10</v>
      </c>
      <c r="D20" s="2">
        <v>34</v>
      </c>
      <c r="E20" s="6">
        <v>1.254705144291092E-2</v>
      </c>
      <c r="F20" s="6">
        <v>4.2659974905897118E-2</v>
      </c>
      <c r="G20" s="6">
        <v>5.520702634880803E-2</v>
      </c>
    </row>
    <row r="21" spans="1:7" x14ac:dyDescent="0.25">
      <c r="A21" s="2" t="s">
        <v>24</v>
      </c>
      <c r="B21" s="2">
        <v>148</v>
      </c>
      <c r="C21" s="2">
        <v>2</v>
      </c>
      <c r="D21" s="2">
        <v>2</v>
      </c>
      <c r="E21" s="6">
        <v>1.3513513513513511E-2</v>
      </c>
      <c r="F21" s="6">
        <v>1.3513513513513511E-2</v>
      </c>
      <c r="G21" s="6">
        <v>2.7027027027027029E-2</v>
      </c>
    </row>
    <row r="22" spans="1:7" x14ac:dyDescent="0.25">
      <c r="A22" s="2" t="s">
        <v>23</v>
      </c>
      <c r="B22" s="2">
        <v>263</v>
      </c>
      <c r="C22" s="2">
        <v>1</v>
      </c>
      <c r="D22" s="2">
        <v>8</v>
      </c>
      <c r="E22" s="6">
        <v>3.8022813688212932E-3</v>
      </c>
      <c r="F22" s="6">
        <v>3.0418250950570339E-2</v>
      </c>
      <c r="G22" s="6">
        <v>3.4220532319391643E-2</v>
      </c>
    </row>
    <row r="23" spans="1:7" x14ac:dyDescent="0.25">
      <c r="A23" s="2" t="s">
        <v>25</v>
      </c>
      <c r="B23" s="2">
        <v>694</v>
      </c>
      <c r="C23" s="2">
        <v>5</v>
      </c>
      <c r="D23" s="2">
        <v>25</v>
      </c>
      <c r="E23" s="6">
        <v>7.2046109510086453E-3</v>
      </c>
      <c r="F23" s="6">
        <v>3.6023054755043228E-2</v>
      </c>
      <c r="G23" s="6">
        <v>4.3227665706051882E-2</v>
      </c>
    </row>
    <row r="24" spans="1:7" x14ac:dyDescent="0.25">
      <c r="A24" s="2" t="s">
        <v>26</v>
      </c>
      <c r="B24" s="2">
        <v>400</v>
      </c>
      <c r="C24" s="2">
        <v>8</v>
      </c>
      <c r="D24" s="2">
        <v>11</v>
      </c>
      <c r="E24" s="6">
        <v>0.02</v>
      </c>
      <c r="F24" s="6">
        <v>2.75E-2</v>
      </c>
      <c r="G24" s="6">
        <v>4.7500000000000001E-2</v>
      </c>
    </row>
    <row r="25" spans="1:7" x14ac:dyDescent="0.25">
      <c r="A25" s="3" t="s">
        <v>28</v>
      </c>
      <c r="B25" s="3">
        <v>2879</v>
      </c>
      <c r="C25" s="3">
        <v>34</v>
      </c>
      <c r="D25" s="3">
        <v>93</v>
      </c>
      <c r="E25" s="7">
        <v>1.18096561306009E-2</v>
      </c>
      <c r="F25" s="7">
        <v>3.2302882945467168E-2</v>
      </c>
      <c r="G25" s="7">
        <v>4.4112539076068082E-2</v>
      </c>
    </row>
    <row r="26" spans="1:7" x14ac:dyDescent="0.25">
      <c r="A26" s="2" t="s">
        <v>29</v>
      </c>
      <c r="B26" s="2">
        <v>345</v>
      </c>
      <c r="C26" s="2">
        <v>2</v>
      </c>
      <c r="D26" s="2">
        <v>11</v>
      </c>
      <c r="E26" s="6">
        <v>5.7971014492753624E-3</v>
      </c>
      <c r="F26" s="6">
        <v>3.1884057971014491E-2</v>
      </c>
      <c r="G26" s="6">
        <v>3.7681159420289857E-2</v>
      </c>
    </row>
    <row r="27" spans="1:7" x14ac:dyDescent="0.25">
      <c r="A27" s="2" t="s">
        <v>30</v>
      </c>
      <c r="B27" s="2">
        <v>338</v>
      </c>
      <c r="C27" s="2">
        <v>3</v>
      </c>
      <c r="D27" s="2">
        <v>8</v>
      </c>
      <c r="E27" s="6">
        <v>8.8757396449704144E-3</v>
      </c>
      <c r="F27" s="6">
        <v>2.3668639053254441E-2</v>
      </c>
      <c r="G27" s="6">
        <v>3.2544378698224852E-2</v>
      </c>
    </row>
    <row r="28" spans="1:7" x14ac:dyDescent="0.25">
      <c r="A28" s="2" t="s">
        <v>31</v>
      </c>
      <c r="B28" s="2">
        <v>129</v>
      </c>
      <c r="C28" s="2">
        <v>1</v>
      </c>
      <c r="D28" s="2">
        <v>1</v>
      </c>
      <c r="E28" s="6">
        <v>7.7519379844961239E-3</v>
      </c>
      <c r="F28" s="6">
        <v>7.7519379844961239E-3</v>
      </c>
      <c r="G28" s="6">
        <v>1.550387596899225E-2</v>
      </c>
    </row>
    <row r="29" spans="1:7" x14ac:dyDescent="0.25">
      <c r="A29" s="3" t="s">
        <v>32</v>
      </c>
      <c r="B29" s="3">
        <v>812</v>
      </c>
      <c r="C29" s="3">
        <v>6</v>
      </c>
      <c r="D29" s="3">
        <v>20</v>
      </c>
      <c r="E29" s="7">
        <v>7.3891625615763543E-3</v>
      </c>
      <c r="F29" s="7">
        <v>2.463054187192118E-2</v>
      </c>
      <c r="G29" s="7">
        <v>3.2019704433497539E-2</v>
      </c>
    </row>
    <row r="30" spans="1:7" x14ac:dyDescent="0.25">
      <c r="A30" s="2" t="s">
        <v>34</v>
      </c>
      <c r="B30" s="2">
        <v>430</v>
      </c>
      <c r="C30" s="2">
        <v>1</v>
      </c>
      <c r="D30" s="2">
        <v>18</v>
      </c>
      <c r="E30" s="6">
        <v>2.3255813953488372E-3</v>
      </c>
      <c r="F30" s="6">
        <v>4.1860465116279069E-2</v>
      </c>
      <c r="G30" s="6">
        <v>4.4186046511627913E-2</v>
      </c>
    </row>
    <row r="31" spans="1:7" x14ac:dyDescent="0.25">
      <c r="A31" s="2" t="s">
        <v>35</v>
      </c>
      <c r="B31" s="2">
        <v>143</v>
      </c>
      <c r="C31" s="2">
        <v>0</v>
      </c>
      <c r="D31" s="2">
        <v>4</v>
      </c>
      <c r="E31" s="6">
        <v>0</v>
      </c>
      <c r="F31" s="6">
        <v>2.7972027972027969E-2</v>
      </c>
      <c r="G31" s="6">
        <v>2.7972027972027969E-2</v>
      </c>
    </row>
    <row r="32" spans="1:7" x14ac:dyDescent="0.25">
      <c r="A32" s="2" t="s">
        <v>36</v>
      </c>
      <c r="B32" s="2">
        <v>29</v>
      </c>
      <c r="C32" s="2">
        <v>0</v>
      </c>
      <c r="D32" s="2">
        <v>0</v>
      </c>
      <c r="E32" s="6">
        <v>0</v>
      </c>
      <c r="F32" s="6">
        <v>0</v>
      </c>
      <c r="G32" s="6">
        <v>0</v>
      </c>
    </row>
    <row r="33" spans="1:7" x14ac:dyDescent="0.25">
      <c r="A33" s="2" t="s">
        <v>37</v>
      </c>
      <c r="B33" s="2">
        <v>752</v>
      </c>
      <c r="C33" s="2">
        <v>2</v>
      </c>
      <c r="D33" s="2">
        <v>23</v>
      </c>
      <c r="E33" s="6">
        <v>2.6595744680851059E-3</v>
      </c>
      <c r="F33" s="6">
        <v>3.0585106382978719E-2</v>
      </c>
      <c r="G33" s="6">
        <v>3.3244680851063829E-2</v>
      </c>
    </row>
    <row r="34" spans="1:7" x14ac:dyDescent="0.25">
      <c r="A34" s="3" t="s">
        <v>38</v>
      </c>
      <c r="B34" s="3">
        <v>1354</v>
      </c>
      <c r="C34" s="3">
        <v>3</v>
      </c>
      <c r="D34" s="3">
        <v>45</v>
      </c>
      <c r="E34" s="7">
        <v>2.2156573116691291E-3</v>
      </c>
      <c r="F34" s="7">
        <v>3.3234859675036928E-2</v>
      </c>
      <c r="G34" s="7">
        <v>3.5450516986706058E-2</v>
      </c>
    </row>
    <row r="35" spans="1:7" x14ac:dyDescent="0.25">
      <c r="A35" s="2" t="s">
        <v>40</v>
      </c>
      <c r="B35" s="2">
        <v>95</v>
      </c>
      <c r="C35" s="2">
        <v>1</v>
      </c>
      <c r="D35" s="2">
        <v>3</v>
      </c>
      <c r="E35" s="6">
        <v>1.0526315789473681E-2</v>
      </c>
      <c r="F35" s="6">
        <v>3.1578947368421047E-2</v>
      </c>
      <c r="G35" s="6">
        <v>4.2105263157894743E-2</v>
      </c>
    </row>
    <row r="36" spans="1:7" x14ac:dyDescent="0.25">
      <c r="A36" s="3" t="s">
        <v>41</v>
      </c>
      <c r="B36" s="3">
        <v>95</v>
      </c>
      <c r="C36" s="3">
        <v>1</v>
      </c>
      <c r="D36" s="3">
        <v>3</v>
      </c>
      <c r="E36" s="7">
        <v>1.0526315789473681E-2</v>
      </c>
      <c r="F36" s="7">
        <v>3.1578947368421047E-2</v>
      </c>
      <c r="G36" s="7">
        <v>4.2105263157894743E-2</v>
      </c>
    </row>
    <row r="37" spans="1:7" x14ac:dyDescent="0.25">
      <c r="A37" s="2" t="s">
        <v>43</v>
      </c>
      <c r="B37" s="2">
        <v>139</v>
      </c>
      <c r="C37" s="2">
        <v>4</v>
      </c>
      <c r="D37" s="2">
        <v>8</v>
      </c>
      <c r="E37" s="6">
        <v>2.8776978417266189E-2</v>
      </c>
      <c r="F37" s="6">
        <v>5.7553956834532377E-2</v>
      </c>
      <c r="G37" s="6">
        <v>8.6330935251798566E-2</v>
      </c>
    </row>
    <row r="38" spans="1:7" x14ac:dyDescent="0.25">
      <c r="A38" s="2" t="s">
        <v>44</v>
      </c>
      <c r="B38" s="2">
        <v>179</v>
      </c>
      <c r="C38" s="2">
        <v>1</v>
      </c>
      <c r="D38" s="2">
        <v>6</v>
      </c>
      <c r="E38" s="6">
        <v>5.5865921787709499E-3</v>
      </c>
      <c r="F38" s="6">
        <v>3.3519553072625698E-2</v>
      </c>
      <c r="G38" s="6">
        <v>3.9106145251396648E-2</v>
      </c>
    </row>
    <row r="39" spans="1:7" x14ac:dyDescent="0.25">
      <c r="A39" s="2" t="s">
        <v>45</v>
      </c>
      <c r="B39" s="2">
        <v>52</v>
      </c>
      <c r="C39" s="2">
        <v>0</v>
      </c>
      <c r="D39" s="2">
        <v>2</v>
      </c>
      <c r="E39" s="6">
        <v>0</v>
      </c>
      <c r="F39" s="6">
        <v>3.8461538461538457E-2</v>
      </c>
      <c r="G39" s="6">
        <v>3.8461538461538457E-2</v>
      </c>
    </row>
    <row r="40" spans="1:7" x14ac:dyDescent="0.25">
      <c r="A40" s="3" t="s">
        <v>46</v>
      </c>
      <c r="B40" s="3">
        <v>370</v>
      </c>
      <c r="C40" s="3">
        <v>5</v>
      </c>
      <c r="D40" s="3">
        <v>16</v>
      </c>
      <c r="E40" s="7">
        <v>1.3513513513513511E-2</v>
      </c>
      <c r="F40" s="7">
        <v>4.3243243243243253E-2</v>
      </c>
      <c r="G40" s="7">
        <v>5.675675675675676E-2</v>
      </c>
    </row>
    <row r="41" spans="1:7" x14ac:dyDescent="0.25">
      <c r="A41" s="2" t="s">
        <v>48</v>
      </c>
      <c r="B41" s="2">
        <v>269</v>
      </c>
      <c r="C41" s="2">
        <v>0</v>
      </c>
      <c r="D41" s="2">
        <v>12</v>
      </c>
      <c r="E41" s="6">
        <v>0</v>
      </c>
      <c r="F41" s="6">
        <v>4.4609665427509292E-2</v>
      </c>
      <c r="G41" s="6">
        <v>4.4609665427509292E-2</v>
      </c>
    </row>
    <row r="42" spans="1:7" x14ac:dyDescent="0.25">
      <c r="A42" s="3" t="s">
        <v>49</v>
      </c>
      <c r="B42" s="3">
        <v>269</v>
      </c>
      <c r="C42" s="3">
        <v>0</v>
      </c>
      <c r="D42" s="3">
        <v>12</v>
      </c>
      <c r="E42" s="7">
        <v>0</v>
      </c>
      <c r="F42" s="7">
        <v>4.4609665427509292E-2</v>
      </c>
      <c r="G42" s="7">
        <v>4.4609665427509292E-2</v>
      </c>
    </row>
    <row r="43" spans="1:7" x14ac:dyDescent="0.25">
      <c r="A43" s="2" t="s">
        <v>50</v>
      </c>
      <c r="B43" s="2">
        <v>102</v>
      </c>
      <c r="C43" s="2">
        <v>0</v>
      </c>
      <c r="D43" s="2">
        <v>4</v>
      </c>
      <c r="E43" s="6">
        <v>0</v>
      </c>
      <c r="F43" s="6">
        <v>3.9215686274509803E-2</v>
      </c>
      <c r="G43" s="6">
        <v>3.9215686274509803E-2</v>
      </c>
    </row>
    <row r="44" spans="1:7" ht="15.75" thickBot="1" x14ac:dyDescent="0.3">
      <c r="A44" s="3" t="s">
        <v>51</v>
      </c>
      <c r="B44" s="3">
        <v>102</v>
      </c>
      <c r="C44" s="3">
        <v>0</v>
      </c>
      <c r="D44" s="3">
        <v>4</v>
      </c>
      <c r="E44" s="7">
        <v>0</v>
      </c>
      <c r="F44" s="7">
        <v>3.9215686274509803E-2</v>
      </c>
      <c r="G44" s="7">
        <v>3.9215686274509803E-2</v>
      </c>
    </row>
    <row r="45" spans="1:7" ht="15.75" thickBot="1" x14ac:dyDescent="0.3">
      <c r="A45" s="4" t="s">
        <v>52</v>
      </c>
      <c r="B45" s="4">
        <v>10472</v>
      </c>
      <c r="C45" s="4">
        <v>75</v>
      </c>
      <c r="D45" s="4">
        <v>309</v>
      </c>
      <c r="E45" s="8">
        <v>7.1619556913674557E-3</v>
      </c>
      <c r="F45" s="8">
        <v>2.950725744843392E-2</v>
      </c>
      <c r="G45" s="8">
        <v>3.6669213139801378E-2</v>
      </c>
    </row>
  </sheetData>
  <sortState ref="A19:G24">
    <sortCondition ref="A19"/>
  </sortState>
  <mergeCells count="2">
    <mergeCell ref="A1:B5"/>
    <mergeCell ref="C1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2C8-8A89-4AE4-B23D-03DABF06327A}">
  <dimension ref="B2:E45"/>
  <sheetViews>
    <sheetView zoomScale="80" zoomScaleNormal="80" workbookViewId="0">
      <selection activeCell="H17" sqref="H17"/>
    </sheetView>
  </sheetViews>
  <sheetFormatPr baseColWidth="10" defaultRowHeight="15" x14ac:dyDescent="0.25"/>
  <cols>
    <col min="2" max="2" width="53.28515625" bestFit="1" customWidth="1"/>
    <col min="3" max="3" width="15.140625" customWidth="1"/>
    <col min="4" max="4" width="15.85546875" customWidth="1"/>
    <col min="5" max="5" width="22.42578125" customWidth="1"/>
  </cols>
  <sheetData>
    <row r="2" spans="2:5" ht="15" customHeight="1" x14ac:dyDescent="0.25">
      <c r="B2" s="74" t="s">
        <v>94</v>
      </c>
      <c r="C2" s="74"/>
      <c r="D2" s="74"/>
      <c r="E2" s="74"/>
    </row>
    <row r="3" spans="2:5" ht="15.75" customHeight="1" thickBot="1" x14ac:dyDescent="0.3">
      <c r="B3" s="74"/>
      <c r="C3" s="74"/>
      <c r="D3" s="74"/>
      <c r="E3" s="74"/>
    </row>
    <row r="4" spans="2:5" ht="16.5" customHeight="1" x14ac:dyDescent="0.25">
      <c r="B4" s="75" t="s">
        <v>87</v>
      </c>
      <c r="C4" s="78" t="s">
        <v>93</v>
      </c>
      <c r="D4" s="78" t="s">
        <v>95</v>
      </c>
      <c r="E4" s="80" t="s">
        <v>88</v>
      </c>
    </row>
    <row r="5" spans="2:5" ht="45.75" customHeight="1" x14ac:dyDescent="0.25">
      <c r="B5" s="76"/>
      <c r="C5" s="79"/>
      <c r="D5" s="79"/>
      <c r="E5" s="81"/>
    </row>
    <row r="6" spans="2:5" ht="16.5" customHeight="1" thickBot="1" x14ac:dyDescent="0.3">
      <c r="B6" s="77"/>
      <c r="C6" s="37" t="s">
        <v>89</v>
      </c>
      <c r="D6" s="37" t="s">
        <v>89</v>
      </c>
      <c r="E6" s="82"/>
    </row>
    <row r="7" spans="2:5" x14ac:dyDescent="0.25">
      <c r="B7" s="3" t="s">
        <v>7</v>
      </c>
      <c r="C7" s="38">
        <v>4.3504171632896306E-2</v>
      </c>
      <c r="D7" s="38">
        <v>0.04</v>
      </c>
      <c r="E7" s="41">
        <f>(D7-C7)*100</f>
        <v>-0.35041716328963052</v>
      </c>
    </row>
    <row r="8" spans="2:5" x14ac:dyDescent="0.25">
      <c r="B8" s="2" t="s">
        <v>8</v>
      </c>
      <c r="C8" s="39">
        <v>4.5515394912985271E-2</v>
      </c>
      <c r="D8" s="39">
        <v>3.6827195467422087E-2</v>
      </c>
      <c r="E8" s="42">
        <f t="shared" ref="E8:E30" si="0">(D8-C8)*100</f>
        <v>-0.86881994455631839</v>
      </c>
    </row>
    <row r="9" spans="2:5" x14ac:dyDescent="0.25">
      <c r="B9" s="2" t="s">
        <v>9</v>
      </c>
      <c r="C9" s="39">
        <v>4.7826086956521741E-2</v>
      </c>
      <c r="D9" s="39">
        <v>6.030150753768844E-2</v>
      </c>
      <c r="E9" s="42">
        <f>(D9-C9)*100</f>
        <v>1.2475420581166698</v>
      </c>
    </row>
    <row r="10" spans="2:5" x14ac:dyDescent="0.25">
      <c r="B10" s="2" t="s">
        <v>10</v>
      </c>
      <c r="C10" s="39">
        <v>3.9942938659058486E-2</v>
      </c>
      <c r="D10" s="39">
        <v>3.7447988904299581E-2</v>
      </c>
      <c r="E10" s="42">
        <f t="shared" si="0"/>
        <v>-0.24949497547589045</v>
      </c>
    </row>
    <row r="11" spans="2:5" x14ac:dyDescent="0.25">
      <c r="B11" s="3" t="s">
        <v>90</v>
      </c>
      <c r="C11" s="38">
        <v>4.6168051708217916E-2</v>
      </c>
      <c r="D11" s="38">
        <v>3.6999999999999998E-2</v>
      </c>
      <c r="E11" s="41">
        <f>(D11-C11)*100</f>
        <v>-0.9168051708217918</v>
      </c>
    </row>
    <row r="12" spans="2:5" x14ac:dyDescent="0.25">
      <c r="B12" s="2" t="s">
        <v>12</v>
      </c>
      <c r="C12" s="39">
        <v>6.3492063492063489E-2</v>
      </c>
      <c r="D12" s="39">
        <v>5.9829059829059832E-2</v>
      </c>
      <c r="E12" s="42">
        <f t="shared" si="0"/>
        <v>-0.36630036630036567</v>
      </c>
    </row>
    <row r="13" spans="2:5" x14ac:dyDescent="0.25">
      <c r="B13" s="2" t="s">
        <v>13</v>
      </c>
      <c r="C13" s="39">
        <v>4.8746518105849582E-2</v>
      </c>
      <c r="D13" s="39">
        <v>3.9393939393939391E-2</v>
      </c>
      <c r="E13" s="42">
        <f t="shared" si="0"/>
        <v>-0.93525787119101911</v>
      </c>
    </row>
    <row r="14" spans="2:5" x14ac:dyDescent="0.25">
      <c r="B14" s="2" t="s">
        <v>14</v>
      </c>
      <c r="C14" s="39">
        <v>2.9288702928870293E-2</v>
      </c>
      <c r="D14" s="39">
        <v>1.953125E-2</v>
      </c>
      <c r="E14" s="42">
        <f t="shared" si="0"/>
        <v>-0.97574529288702927</v>
      </c>
    </row>
    <row r="15" spans="2:5" x14ac:dyDescent="0.25">
      <c r="B15" s="3" t="s">
        <v>16</v>
      </c>
      <c r="C15" s="38">
        <v>2.2082018927444796E-2</v>
      </c>
      <c r="D15" s="38">
        <v>2.2082018927444796E-2</v>
      </c>
      <c r="E15" s="41">
        <f t="shared" si="0"/>
        <v>0</v>
      </c>
    </row>
    <row r="16" spans="2:5" x14ac:dyDescent="0.25">
      <c r="B16" s="2" t="s">
        <v>17</v>
      </c>
      <c r="C16" s="39">
        <v>3.783783783783784E-2</v>
      </c>
      <c r="D16" s="39">
        <v>2.8169014084507039E-2</v>
      </c>
      <c r="E16" s="42">
        <f t="shared" si="0"/>
        <v>-0.96688237533308008</v>
      </c>
    </row>
    <row r="17" spans="2:5" x14ac:dyDescent="0.25">
      <c r="B17" s="2" t="s">
        <v>18</v>
      </c>
      <c r="C17" s="39">
        <v>1.7461383478844864E-2</v>
      </c>
      <c r="D17" s="39">
        <v>1.8255578093306291E-2</v>
      </c>
      <c r="E17" s="42">
        <f t="shared" si="0"/>
        <v>7.9419461446142772E-2</v>
      </c>
    </row>
    <row r="18" spans="2:5" x14ac:dyDescent="0.25">
      <c r="B18" s="2" t="s">
        <v>19</v>
      </c>
      <c r="C18" s="39">
        <v>3.9473684210526314E-2</v>
      </c>
      <c r="D18" s="39">
        <v>2.5000000000000001E-2</v>
      </c>
      <c r="E18" s="42">
        <f t="shared" si="0"/>
        <v>-1.4473684210526312</v>
      </c>
    </row>
    <row r="19" spans="2:5" x14ac:dyDescent="0.25">
      <c r="B19" s="3" t="s">
        <v>21</v>
      </c>
      <c r="C19" s="38">
        <v>4.5439469320066338E-2</v>
      </c>
      <c r="D19" s="38">
        <v>0.02</v>
      </c>
      <c r="E19" s="41">
        <f t="shared" si="0"/>
        <v>-2.5439469320066337</v>
      </c>
    </row>
    <row r="20" spans="2:5" x14ac:dyDescent="0.25">
      <c r="B20" s="2" t="s">
        <v>22</v>
      </c>
      <c r="C20" s="39">
        <v>3.9938556067588324E-2</v>
      </c>
      <c r="D20" s="39">
        <v>3.6395147313691513E-2</v>
      </c>
      <c r="E20" s="42">
        <f t="shared" si="0"/>
        <v>-0.35434087538968106</v>
      </c>
    </row>
    <row r="21" spans="2:5" x14ac:dyDescent="0.25">
      <c r="B21" s="2" t="s">
        <v>91</v>
      </c>
      <c r="C21" s="39">
        <v>6.6856330014224752E-2</v>
      </c>
      <c r="D21" s="39">
        <v>5.520702634880803E-2</v>
      </c>
      <c r="E21" s="42">
        <f t="shared" si="0"/>
        <v>-1.1649303665416721</v>
      </c>
    </row>
    <row r="22" spans="2:5" x14ac:dyDescent="0.25">
      <c r="B22" s="2" t="s">
        <v>24</v>
      </c>
      <c r="C22" s="39">
        <v>3.614457831325301E-2</v>
      </c>
      <c r="D22" s="39">
        <v>2.7027027027027029E-2</v>
      </c>
      <c r="E22" s="42">
        <f t="shared" si="0"/>
        <v>-0.91175512862259822</v>
      </c>
    </row>
    <row r="23" spans="2:5" x14ac:dyDescent="0.25">
      <c r="B23" s="2" t="s">
        <v>23</v>
      </c>
      <c r="C23" s="39">
        <v>2.7874564459930314E-2</v>
      </c>
      <c r="D23" s="39">
        <v>3.4220532319391643E-2</v>
      </c>
      <c r="E23" s="42">
        <f t="shared" si="0"/>
        <v>0.634596785946133</v>
      </c>
    </row>
    <row r="24" spans="2:5" x14ac:dyDescent="0.25">
      <c r="B24" s="2" t="s">
        <v>25</v>
      </c>
      <c r="C24" s="39">
        <v>3.5856573705179286E-2</v>
      </c>
      <c r="D24" s="39">
        <v>4.3227665706051882E-2</v>
      </c>
      <c r="E24" s="42">
        <f t="shared" si="0"/>
        <v>0.73710920008725966</v>
      </c>
    </row>
    <row r="25" spans="2:5" x14ac:dyDescent="0.25">
      <c r="B25" s="2" t="s">
        <v>26</v>
      </c>
      <c r="C25" s="39">
        <v>5.054945054945055E-2</v>
      </c>
      <c r="D25" s="39">
        <v>4.7500000000000001E-2</v>
      </c>
      <c r="E25" s="42">
        <f t="shared" si="0"/>
        <v>-0.30494505494505497</v>
      </c>
    </row>
    <row r="26" spans="2:5" x14ac:dyDescent="0.25">
      <c r="B26" s="3" t="s">
        <v>92</v>
      </c>
      <c r="C26" s="38">
        <v>4.195011337868481E-2</v>
      </c>
      <c r="D26" s="38">
        <v>3.2000000000000001E-2</v>
      </c>
      <c r="E26" s="41">
        <f t="shared" si="0"/>
        <v>-0.99501133786848095</v>
      </c>
    </row>
    <row r="27" spans="2:5" x14ac:dyDescent="0.25">
      <c r="B27" s="2" t="s">
        <v>29</v>
      </c>
      <c r="C27" s="39">
        <v>3.875968992248062E-2</v>
      </c>
      <c r="D27" s="39">
        <v>3.7681159420289857E-2</v>
      </c>
      <c r="E27" s="42">
        <f>(D27-C27)*100</f>
        <v>-0.10785305021907624</v>
      </c>
    </row>
    <row r="28" spans="2:5" x14ac:dyDescent="0.25">
      <c r="B28" s="2" t="s">
        <v>30</v>
      </c>
      <c r="C28" s="39">
        <v>4.145077720207254E-2</v>
      </c>
      <c r="D28" s="39">
        <v>3.2544378698224852E-2</v>
      </c>
      <c r="E28" s="42">
        <f>(D28-C28)*100</f>
        <v>-0.89063985038476889</v>
      </c>
    </row>
    <row r="29" spans="2:5" x14ac:dyDescent="0.25">
      <c r="B29" s="2" t="s">
        <v>31</v>
      </c>
      <c r="C29" s="39">
        <v>5.5045871559633031E-2</v>
      </c>
      <c r="D29" s="39">
        <v>1.550387596899225E-2</v>
      </c>
      <c r="E29" s="42">
        <f>(D29-C29)*100</f>
        <v>-3.9541995590640782</v>
      </c>
    </row>
    <row r="30" spans="2:5" x14ac:dyDescent="0.25">
      <c r="B30" s="3" t="s">
        <v>33</v>
      </c>
      <c r="C30" s="38">
        <v>3.7735849056603772E-2</v>
      </c>
      <c r="D30" s="38">
        <v>3.5000000000000003E-2</v>
      </c>
      <c r="E30" s="41">
        <f t="shared" si="0"/>
        <v>-0.27358490566037685</v>
      </c>
    </row>
    <row r="31" spans="2:5" x14ac:dyDescent="0.25">
      <c r="B31" s="2" t="s">
        <v>34</v>
      </c>
      <c r="C31" s="39">
        <v>2.6859504132231406E-2</v>
      </c>
      <c r="D31" s="39">
        <v>4.4186046511627913E-2</v>
      </c>
      <c r="E31" s="42">
        <f t="shared" ref="E31:E45" si="1">(D31-C31)*100</f>
        <v>1.7326542379396508</v>
      </c>
    </row>
    <row r="32" spans="2:5" x14ac:dyDescent="0.25">
      <c r="B32" s="2" t="s">
        <v>35</v>
      </c>
      <c r="C32" s="39">
        <v>5.4878048780487805E-2</v>
      </c>
      <c r="D32" s="39">
        <v>2.7972027972027969E-2</v>
      </c>
      <c r="E32" s="42">
        <f t="shared" si="1"/>
        <v>-2.6906020808459838</v>
      </c>
    </row>
    <row r="33" spans="2:5" x14ac:dyDescent="0.25">
      <c r="B33" s="2" t="s">
        <v>36</v>
      </c>
      <c r="C33" s="39">
        <v>9.6774193548387094E-2</v>
      </c>
      <c r="D33" s="39">
        <v>0</v>
      </c>
      <c r="E33" s="42">
        <f t="shared" si="1"/>
        <v>-9.67741935483871</v>
      </c>
    </row>
    <row r="34" spans="2:5" x14ac:dyDescent="0.25">
      <c r="B34" s="2" t="s">
        <v>37</v>
      </c>
      <c r="C34" s="39">
        <v>3.8509316770186333E-2</v>
      </c>
      <c r="D34" s="39">
        <v>3.3244680851063829E-2</v>
      </c>
      <c r="E34" s="42">
        <f t="shared" si="1"/>
        <v>-0.52646359191225045</v>
      </c>
    </row>
    <row r="35" spans="2:5" x14ac:dyDescent="0.25">
      <c r="B35" s="3" t="s">
        <v>39</v>
      </c>
      <c r="C35" s="38">
        <v>6.3E-2</v>
      </c>
      <c r="D35" s="38">
        <v>4.2000000000000003E-2</v>
      </c>
      <c r="E35" s="41">
        <f t="shared" si="1"/>
        <v>-2.0999999999999996</v>
      </c>
    </row>
    <row r="36" spans="2:5" x14ac:dyDescent="0.25">
      <c r="B36" s="2" t="s">
        <v>40</v>
      </c>
      <c r="C36" s="39">
        <v>6.3E-2</v>
      </c>
      <c r="D36" s="39">
        <v>4.2000000000000003E-2</v>
      </c>
      <c r="E36" s="42">
        <f t="shared" si="1"/>
        <v>-2.0999999999999996</v>
      </c>
    </row>
    <row r="37" spans="2:5" x14ac:dyDescent="0.25">
      <c r="B37" s="3" t="s">
        <v>42</v>
      </c>
      <c r="C37" s="38">
        <v>3.7037037037037035E-2</v>
      </c>
      <c r="D37" s="38">
        <v>5.7000000000000002E-2</v>
      </c>
      <c r="E37" s="41">
        <f t="shared" si="1"/>
        <v>1.9962962962962967</v>
      </c>
    </row>
    <row r="38" spans="2:5" x14ac:dyDescent="0.25">
      <c r="B38" s="2" t="s">
        <v>43</v>
      </c>
      <c r="C38" s="39">
        <v>4.0816326530612242E-2</v>
      </c>
      <c r="D38" s="39">
        <v>8.6330935251798566E-2</v>
      </c>
      <c r="E38" s="42">
        <f t="shared" si="1"/>
        <v>4.551460872118632</v>
      </c>
    </row>
    <row r="39" spans="2:5" x14ac:dyDescent="0.25">
      <c r="B39" s="2" t="s">
        <v>44</v>
      </c>
      <c r="C39" s="39">
        <v>3.0567685589519649E-2</v>
      </c>
      <c r="D39" s="39">
        <v>3.9106145251396648E-2</v>
      </c>
      <c r="E39" s="42">
        <f t="shared" si="1"/>
        <v>0.85384596618769992</v>
      </c>
    </row>
    <row r="40" spans="2:5" x14ac:dyDescent="0.25">
      <c r="B40" s="2" t="s">
        <v>45</v>
      </c>
      <c r="C40" s="39">
        <v>5.8823529411764705E-2</v>
      </c>
      <c r="D40" s="39">
        <v>3.8461538461538457E-2</v>
      </c>
      <c r="E40" s="42">
        <f t="shared" si="1"/>
        <v>-2.0361990950226247</v>
      </c>
    </row>
    <row r="41" spans="2:5" x14ac:dyDescent="0.25">
      <c r="B41" s="3" t="s">
        <v>47</v>
      </c>
      <c r="C41" s="38">
        <v>5.6856187290969896E-2</v>
      </c>
      <c r="D41" s="38">
        <v>4.4999999999999998E-2</v>
      </c>
      <c r="E41" s="41">
        <f t="shared" si="1"/>
        <v>-1.1856187290969897</v>
      </c>
    </row>
    <row r="42" spans="2:5" x14ac:dyDescent="0.25">
      <c r="B42" s="2" t="s">
        <v>48</v>
      </c>
      <c r="C42" s="39">
        <v>5.6856187290969896E-2</v>
      </c>
      <c r="D42" s="39">
        <v>4.4999999999999998E-2</v>
      </c>
      <c r="E42" s="42">
        <f t="shared" si="1"/>
        <v>-1.1856187290969897</v>
      </c>
    </row>
    <row r="43" spans="2:5" x14ac:dyDescent="0.25">
      <c r="B43" s="3" t="s">
        <v>50</v>
      </c>
      <c r="C43" s="38">
        <v>5.2083333333333336E-2</v>
      </c>
      <c r="D43" s="38">
        <v>3.9E-2</v>
      </c>
      <c r="E43" s="41">
        <f t="shared" si="1"/>
        <v>-1.3083333333333336</v>
      </c>
    </row>
    <row r="44" spans="2:5" ht="15.75" thickBot="1" x14ac:dyDescent="0.3">
      <c r="B44" s="2" t="s">
        <v>50</v>
      </c>
      <c r="C44" s="39">
        <v>5.2083333333333336E-2</v>
      </c>
      <c r="D44" s="39">
        <v>3.9E-2</v>
      </c>
      <c r="E44" s="42">
        <f t="shared" si="1"/>
        <v>-1.3083333333333336</v>
      </c>
    </row>
    <row r="45" spans="2:5" ht="15.75" thickBot="1" x14ac:dyDescent="0.3">
      <c r="B45" s="4" t="s">
        <v>57</v>
      </c>
      <c r="C45" s="40">
        <v>4.0043984238981034E-2</v>
      </c>
      <c r="D45" s="40">
        <v>3.6999999999999998E-2</v>
      </c>
      <c r="E45" s="43">
        <f t="shared" si="1"/>
        <v>-0.30439842389810357</v>
      </c>
    </row>
  </sheetData>
  <sortState ref="B38:E40">
    <sortCondition ref="B38"/>
  </sortState>
  <mergeCells count="5">
    <mergeCell ref="B2:E3"/>
    <mergeCell ref="B4:B6"/>
    <mergeCell ref="C4:C5"/>
    <mergeCell ref="D4:D5"/>
    <mergeCell ref="E4:E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DB9C-321B-4665-B19C-2FEED9A571FE}">
  <dimension ref="S21"/>
  <sheetViews>
    <sheetView showGridLines="0" zoomScale="85" zoomScaleNormal="85" workbookViewId="0"/>
  </sheetViews>
  <sheetFormatPr baseColWidth="10" defaultColWidth="11.42578125" defaultRowHeight="15" x14ac:dyDescent="0.25"/>
  <sheetData>
    <row r="21" spans="19:19" x14ac:dyDescent="0.25">
      <c r="S21" t="s">
        <v>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zoomScale="84" zoomScaleNormal="84" workbookViewId="0">
      <selection sqref="A1:G4"/>
    </sheetView>
  </sheetViews>
  <sheetFormatPr baseColWidth="10" defaultColWidth="9.140625" defaultRowHeight="15" x14ac:dyDescent="0.25"/>
  <cols>
    <col min="1" max="1" width="29.5703125" bestFit="1" customWidth="1"/>
    <col min="2" max="6" width="10.28515625" customWidth="1"/>
    <col min="7" max="7" width="10.5703125" style="10" bestFit="1" customWidth="1"/>
  </cols>
  <sheetData>
    <row r="1" spans="1:7" x14ac:dyDescent="0.25">
      <c r="A1" s="83"/>
      <c r="B1" s="83"/>
      <c r="C1" s="83"/>
      <c r="D1" s="83"/>
      <c r="E1" s="83"/>
      <c r="F1" s="83"/>
      <c r="G1" s="83"/>
    </row>
    <row r="2" spans="1:7" x14ac:dyDescent="0.25">
      <c r="A2" s="84"/>
      <c r="B2" s="84"/>
      <c r="C2" s="84"/>
      <c r="D2" s="84"/>
      <c r="E2" s="84"/>
      <c r="F2" s="84"/>
      <c r="G2" s="84"/>
    </row>
    <row r="3" spans="1:7" x14ac:dyDescent="0.25">
      <c r="A3" s="84"/>
      <c r="B3" s="84"/>
      <c r="C3" s="84"/>
      <c r="D3" s="84"/>
      <c r="E3" s="84"/>
      <c r="F3" s="84"/>
      <c r="G3" s="84"/>
    </row>
    <row r="4" spans="1:7" x14ac:dyDescent="0.25">
      <c r="A4" s="84"/>
      <c r="B4" s="84"/>
      <c r="C4" s="84"/>
      <c r="D4" s="84"/>
      <c r="E4" s="84"/>
      <c r="F4" s="84"/>
      <c r="G4" s="84"/>
    </row>
    <row r="5" spans="1:7" x14ac:dyDescent="0.25">
      <c r="A5" s="85" t="s">
        <v>97</v>
      </c>
      <c r="B5" s="85"/>
      <c r="C5" s="85"/>
      <c r="D5" s="85"/>
      <c r="E5" s="85"/>
      <c r="F5" s="85"/>
      <c r="G5" s="85"/>
    </row>
    <row r="6" spans="1:7" ht="15.75" thickBot="1" x14ac:dyDescent="0.3">
      <c r="A6" s="86"/>
      <c r="B6" s="86"/>
      <c r="C6" s="86"/>
      <c r="D6" s="86"/>
      <c r="E6" s="86"/>
      <c r="F6" s="86"/>
      <c r="G6" s="86"/>
    </row>
    <row r="7" spans="1:7" ht="15.75" thickTop="1" x14ac:dyDescent="0.25">
      <c r="A7" s="1" t="s">
        <v>0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9" t="s">
        <v>58</v>
      </c>
    </row>
    <row r="8" spans="1:7" x14ac:dyDescent="0.25">
      <c r="A8" s="2" t="s">
        <v>8</v>
      </c>
      <c r="B8" s="2">
        <v>3</v>
      </c>
      <c r="C8" s="2">
        <v>23</v>
      </c>
      <c r="D8" s="2">
        <v>10</v>
      </c>
      <c r="E8" s="2">
        <v>65</v>
      </c>
      <c r="F8" s="2">
        <v>101</v>
      </c>
      <c r="G8" s="6">
        <v>6.5119277885235333E-2</v>
      </c>
    </row>
    <row r="9" spans="1:7" x14ac:dyDescent="0.25">
      <c r="A9" s="2" t="s">
        <v>10</v>
      </c>
      <c r="B9" s="2">
        <v>4</v>
      </c>
      <c r="C9" s="2">
        <v>23</v>
      </c>
      <c r="D9" s="2">
        <v>2</v>
      </c>
      <c r="E9" s="2">
        <v>98</v>
      </c>
      <c r="F9" s="2">
        <v>127</v>
      </c>
      <c r="G9" s="6">
        <v>8.1882656350741462E-2</v>
      </c>
    </row>
    <row r="10" spans="1:7" x14ac:dyDescent="0.25">
      <c r="A10" s="2" t="s">
        <v>9</v>
      </c>
      <c r="B10" s="2">
        <v>3</v>
      </c>
      <c r="C10" s="2">
        <v>9</v>
      </c>
      <c r="D10" s="2">
        <v>0</v>
      </c>
      <c r="E10" s="2">
        <v>38</v>
      </c>
      <c r="F10" s="2">
        <v>50</v>
      </c>
      <c r="G10" s="6">
        <v>3.2237266279819467E-2</v>
      </c>
    </row>
    <row r="11" spans="1:7" x14ac:dyDescent="0.25">
      <c r="A11" s="2" t="s">
        <v>29</v>
      </c>
      <c r="B11" s="2">
        <v>2</v>
      </c>
      <c r="C11" s="2">
        <v>11</v>
      </c>
      <c r="D11" s="2">
        <v>3</v>
      </c>
      <c r="E11" s="2">
        <v>23</v>
      </c>
      <c r="F11" s="2">
        <v>39</v>
      </c>
      <c r="G11" s="6">
        <v>2.514506769825919E-2</v>
      </c>
    </row>
    <row r="12" spans="1:7" x14ac:dyDescent="0.25">
      <c r="A12" s="2" t="s">
        <v>30</v>
      </c>
      <c r="B12" s="2">
        <v>3</v>
      </c>
      <c r="C12" s="2">
        <v>8</v>
      </c>
      <c r="D12" s="2">
        <v>6</v>
      </c>
      <c r="E12" s="2">
        <v>43</v>
      </c>
      <c r="F12" s="2">
        <v>60</v>
      </c>
      <c r="G12" s="6">
        <v>3.8684719535783368E-2</v>
      </c>
    </row>
    <row r="13" spans="1:7" x14ac:dyDescent="0.25">
      <c r="A13" s="2" t="s">
        <v>31</v>
      </c>
      <c r="B13" s="2">
        <v>1</v>
      </c>
      <c r="C13" s="2">
        <v>1</v>
      </c>
      <c r="D13" s="2">
        <v>3</v>
      </c>
      <c r="E13" s="2">
        <v>13</v>
      </c>
      <c r="F13" s="2">
        <v>18</v>
      </c>
      <c r="G13" s="6">
        <v>1.160541586073501E-2</v>
      </c>
    </row>
    <row r="14" spans="1:7" x14ac:dyDescent="0.25">
      <c r="A14" s="2" t="s">
        <v>45</v>
      </c>
      <c r="B14" s="2">
        <v>0</v>
      </c>
      <c r="C14" s="2">
        <v>2</v>
      </c>
      <c r="D14" s="2">
        <v>0</v>
      </c>
      <c r="E14" s="2">
        <v>7</v>
      </c>
      <c r="F14" s="2">
        <v>9</v>
      </c>
      <c r="G14" s="6">
        <v>5.8027079303675051E-3</v>
      </c>
    </row>
    <row r="15" spans="1:7" x14ac:dyDescent="0.25">
      <c r="A15" s="2" t="s">
        <v>43</v>
      </c>
      <c r="B15" s="2">
        <v>4</v>
      </c>
      <c r="C15" s="2">
        <v>8</v>
      </c>
      <c r="D15" s="2">
        <v>0</v>
      </c>
      <c r="E15" s="2">
        <v>0</v>
      </c>
      <c r="F15" s="2">
        <v>12</v>
      </c>
      <c r="G15" s="6">
        <v>7.7369439071566732E-3</v>
      </c>
    </row>
    <row r="16" spans="1:7" x14ac:dyDescent="0.25">
      <c r="A16" s="2" t="s">
        <v>44</v>
      </c>
      <c r="B16" s="2">
        <v>1</v>
      </c>
      <c r="C16" s="2">
        <v>6</v>
      </c>
      <c r="D16" s="2">
        <v>2</v>
      </c>
      <c r="E16" s="2">
        <v>18</v>
      </c>
      <c r="F16" s="2">
        <v>27</v>
      </c>
      <c r="G16" s="6">
        <v>1.7408123791102511E-2</v>
      </c>
    </row>
    <row r="17" spans="1:7" x14ac:dyDescent="0.25">
      <c r="A17" s="2" t="s">
        <v>17</v>
      </c>
      <c r="B17" s="2">
        <v>3</v>
      </c>
      <c r="C17" s="2">
        <v>3</v>
      </c>
      <c r="D17" s="2">
        <v>1</v>
      </c>
      <c r="E17" s="2">
        <v>17</v>
      </c>
      <c r="F17" s="2">
        <v>24</v>
      </c>
      <c r="G17" s="6">
        <v>1.547388781431335E-2</v>
      </c>
    </row>
    <row r="18" spans="1:7" x14ac:dyDescent="0.25">
      <c r="A18" s="2" t="s">
        <v>18</v>
      </c>
      <c r="B18" s="2">
        <v>5</v>
      </c>
      <c r="C18" s="2">
        <v>22</v>
      </c>
      <c r="D18" s="2">
        <v>0</v>
      </c>
      <c r="E18" s="2">
        <v>105</v>
      </c>
      <c r="F18" s="2">
        <v>132</v>
      </c>
      <c r="G18" s="6">
        <v>8.5106382978723402E-2</v>
      </c>
    </row>
    <row r="19" spans="1:7" x14ac:dyDescent="0.25">
      <c r="A19" s="2" t="s">
        <v>19</v>
      </c>
      <c r="B19" s="2">
        <v>3</v>
      </c>
      <c r="C19" s="2">
        <v>3</v>
      </c>
      <c r="D19" s="2">
        <v>0</v>
      </c>
      <c r="E19" s="2">
        <v>17</v>
      </c>
      <c r="F19" s="2">
        <v>23</v>
      </c>
      <c r="G19" s="6">
        <v>1.4829142488716959E-2</v>
      </c>
    </row>
    <row r="20" spans="1:7" x14ac:dyDescent="0.25">
      <c r="A20" s="2" t="s">
        <v>34</v>
      </c>
      <c r="B20" s="2">
        <v>1</v>
      </c>
      <c r="C20" s="2">
        <v>18</v>
      </c>
      <c r="D20" s="2">
        <v>3</v>
      </c>
      <c r="E20" s="2">
        <v>36</v>
      </c>
      <c r="F20" s="2">
        <v>58</v>
      </c>
      <c r="G20" s="6">
        <v>3.7395228884590577E-2</v>
      </c>
    </row>
    <row r="21" spans="1:7" x14ac:dyDescent="0.25">
      <c r="A21" s="2" t="s">
        <v>36</v>
      </c>
      <c r="B21" s="2">
        <v>0</v>
      </c>
      <c r="C21" s="2">
        <v>0</v>
      </c>
      <c r="D21" s="2">
        <v>0</v>
      </c>
      <c r="E21" s="2">
        <v>6</v>
      </c>
      <c r="F21" s="2">
        <v>6</v>
      </c>
      <c r="G21" s="6">
        <v>3.868471953578337E-3</v>
      </c>
    </row>
    <row r="22" spans="1:7" x14ac:dyDescent="0.25">
      <c r="A22" s="2" t="s">
        <v>35</v>
      </c>
      <c r="B22" s="2">
        <v>0</v>
      </c>
      <c r="C22" s="2">
        <v>4</v>
      </c>
      <c r="D22" s="2">
        <v>0</v>
      </c>
      <c r="E22" s="2">
        <v>10</v>
      </c>
      <c r="F22" s="2">
        <v>14</v>
      </c>
      <c r="G22" s="6">
        <v>9.0264345583494516E-3</v>
      </c>
    </row>
    <row r="23" spans="1:7" x14ac:dyDescent="0.25">
      <c r="A23" s="2" t="s">
        <v>37</v>
      </c>
      <c r="B23" s="2">
        <v>2</v>
      </c>
      <c r="C23" s="2">
        <v>23</v>
      </c>
      <c r="D23" s="2">
        <v>5</v>
      </c>
      <c r="E23" s="2">
        <v>92</v>
      </c>
      <c r="F23" s="2">
        <v>122</v>
      </c>
      <c r="G23" s="6">
        <v>7.8658929722759507E-2</v>
      </c>
    </row>
    <row r="24" spans="1:7" x14ac:dyDescent="0.25">
      <c r="A24" s="2" t="s">
        <v>40</v>
      </c>
      <c r="B24" s="2">
        <v>1</v>
      </c>
      <c r="C24" s="2">
        <v>3</v>
      </c>
      <c r="D24" s="2">
        <v>18</v>
      </c>
      <c r="E24" s="2">
        <v>0</v>
      </c>
      <c r="F24" s="2">
        <v>22</v>
      </c>
      <c r="G24" s="6">
        <v>1.4184397163120571E-2</v>
      </c>
    </row>
    <row r="25" spans="1:7" x14ac:dyDescent="0.25">
      <c r="A25" s="2" t="s">
        <v>48</v>
      </c>
      <c r="B25" s="2">
        <v>0</v>
      </c>
      <c r="C25" s="2">
        <v>12</v>
      </c>
      <c r="D25" s="2">
        <v>4</v>
      </c>
      <c r="E25" s="2">
        <v>43</v>
      </c>
      <c r="F25" s="2">
        <v>59</v>
      </c>
      <c r="G25" s="6">
        <v>3.8039974210186983E-2</v>
      </c>
    </row>
    <row r="26" spans="1:7" x14ac:dyDescent="0.25">
      <c r="A26" s="2" t="s">
        <v>24</v>
      </c>
      <c r="B26" s="2">
        <v>2</v>
      </c>
      <c r="C26" s="2">
        <v>2</v>
      </c>
      <c r="D26" s="2">
        <v>1</v>
      </c>
      <c r="E26" s="2">
        <v>20</v>
      </c>
      <c r="F26" s="2">
        <v>25</v>
      </c>
      <c r="G26" s="6">
        <v>1.611863313990974E-2</v>
      </c>
    </row>
    <row r="27" spans="1:7" x14ac:dyDescent="0.25">
      <c r="A27" s="2" t="s">
        <v>23</v>
      </c>
      <c r="B27" s="2">
        <v>1</v>
      </c>
      <c r="C27" s="2">
        <v>8</v>
      </c>
      <c r="D27" s="2">
        <v>0</v>
      </c>
      <c r="E27" s="2">
        <v>39</v>
      </c>
      <c r="F27" s="2">
        <v>48</v>
      </c>
      <c r="G27" s="6">
        <v>3.0947775628626689E-2</v>
      </c>
    </row>
    <row r="28" spans="1:7" x14ac:dyDescent="0.25">
      <c r="A28" s="2" t="s">
        <v>22</v>
      </c>
      <c r="B28" s="2">
        <v>8</v>
      </c>
      <c r="C28" s="2">
        <v>13</v>
      </c>
      <c r="D28" s="2">
        <v>8</v>
      </c>
      <c r="E28" s="2">
        <v>81</v>
      </c>
      <c r="F28" s="2">
        <v>110</v>
      </c>
      <c r="G28" s="6">
        <v>7.0921985815602842E-2</v>
      </c>
    </row>
    <row r="29" spans="1:7" x14ac:dyDescent="0.25">
      <c r="A29" s="2" t="s">
        <v>25</v>
      </c>
      <c r="B29" s="2">
        <v>5</v>
      </c>
      <c r="C29" s="2">
        <v>25</v>
      </c>
      <c r="D29" s="2">
        <v>5</v>
      </c>
      <c r="E29" s="2">
        <v>71</v>
      </c>
      <c r="F29" s="2">
        <v>106</v>
      </c>
      <c r="G29" s="6">
        <v>6.8343004513217273E-2</v>
      </c>
    </row>
    <row r="30" spans="1:7" x14ac:dyDescent="0.25">
      <c r="A30" s="2" t="s">
        <v>26</v>
      </c>
      <c r="B30" s="2">
        <v>8</v>
      </c>
      <c r="C30" s="2">
        <v>11</v>
      </c>
      <c r="D30" s="2">
        <v>5</v>
      </c>
      <c r="E30" s="2">
        <v>48</v>
      </c>
      <c r="F30" s="2">
        <v>72</v>
      </c>
      <c r="G30" s="6">
        <v>4.6421663442940041E-2</v>
      </c>
    </row>
    <row r="31" spans="1:7" x14ac:dyDescent="0.25">
      <c r="A31" s="2" t="s">
        <v>27</v>
      </c>
      <c r="B31" s="2">
        <v>10</v>
      </c>
      <c r="C31" s="2">
        <v>34</v>
      </c>
      <c r="D31" s="2">
        <v>0</v>
      </c>
      <c r="E31" s="2">
        <v>58</v>
      </c>
      <c r="F31" s="2">
        <v>102</v>
      </c>
      <c r="G31" s="6">
        <v>6.5764023210831718E-2</v>
      </c>
    </row>
    <row r="32" spans="1:7" x14ac:dyDescent="0.25">
      <c r="A32" s="2" t="s">
        <v>12</v>
      </c>
      <c r="B32" s="2">
        <v>3</v>
      </c>
      <c r="C32" s="2">
        <v>4</v>
      </c>
      <c r="D32" s="2">
        <v>2</v>
      </c>
      <c r="E32" s="2">
        <v>23</v>
      </c>
      <c r="F32" s="2">
        <v>32</v>
      </c>
      <c r="G32" s="6">
        <v>2.0631850419084458E-2</v>
      </c>
    </row>
    <row r="33" spans="1:7" x14ac:dyDescent="0.25">
      <c r="A33" s="2" t="s">
        <v>14</v>
      </c>
      <c r="B33" s="2">
        <v>0</v>
      </c>
      <c r="C33" s="2">
        <v>5</v>
      </c>
      <c r="D33" s="2">
        <v>4</v>
      </c>
      <c r="E33" s="2">
        <v>15</v>
      </c>
      <c r="F33" s="2">
        <v>24</v>
      </c>
      <c r="G33" s="6">
        <v>1.547388781431335E-2</v>
      </c>
    </row>
    <row r="34" spans="1:7" x14ac:dyDescent="0.25">
      <c r="A34" s="2" t="s">
        <v>13</v>
      </c>
      <c r="B34" s="2">
        <v>2</v>
      </c>
      <c r="C34" s="2">
        <v>24</v>
      </c>
      <c r="D34" s="2">
        <v>82</v>
      </c>
      <c r="E34" s="2">
        <v>6</v>
      </c>
      <c r="F34" s="2">
        <v>114</v>
      </c>
      <c r="G34" s="6">
        <v>7.3500967117988397E-2</v>
      </c>
    </row>
    <row r="35" spans="1:7" ht="15.75" thickBot="1" x14ac:dyDescent="0.3">
      <c r="A35" s="2" t="s">
        <v>50</v>
      </c>
      <c r="B35" s="2">
        <v>0</v>
      </c>
      <c r="C35" s="2">
        <v>4</v>
      </c>
      <c r="D35" s="2">
        <v>0</v>
      </c>
      <c r="E35" s="2">
        <v>11</v>
      </c>
      <c r="F35" s="2">
        <v>15</v>
      </c>
      <c r="G35" s="6">
        <v>9.6711798839458421E-3</v>
      </c>
    </row>
    <row r="36" spans="1:7" ht="15.75" thickBot="1" x14ac:dyDescent="0.3">
      <c r="A36" s="4" t="s">
        <v>52</v>
      </c>
      <c r="B36" s="4">
        <v>75</v>
      </c>
      <c r="C36" s="4">
        <v>309</v>
      </c>
      <c r="D36" s="4">
        <v>164</v>
      </c>
      <c r="E36" s="4">
        <v>1003</v>
      </c>
      <c r="F36" s="4">
        <v>1551</v>
      </c>
      <c r="G36" s="8">
        <v>1</v>
      </c>
    </row>
    <row r="37" spans="1:7" x14ac:dyDescent="0.25">
      <c r="A37" s="87" t="s">
        <v>77</v>
      </c>
      <c r="B37" s="87"/>
      <c r="C37" s="88"/>
      <c r="D37" s="88"/>
      <c r="E37" s="88"/>
      <c r="F37" s="88"/>
      <c r="G37" s="88"/>
    </row>
    <row r="38" spans="1:7" ht="15.75" thickBot="1" x14ac:dyDescent="0.3">
      <c r="A38" s="89"/>
      <c r="B38" s="89"/>
      <c r="C38" s="89"/>
      <c r="D38" s="89"/>
      <c r="E38" s="89"/>
      <c r="F38" s="89"/>
      <c r="G38" s="89"/>
    </row>
    <row r="39" spans="1:7" ht="15.75" thickTop="1" x14ac:dyDescent="0.25"/>
  </sheetData>
  <mergeCells count="3">
    <mergeCell ref="A1:G4"/>
    <mergeCell ref="A5:G6"/>
    <mergeCell ref="A37:G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zoomScale="84" zoomScaleNormal="84" workbookViewId="0">
      <selection sqref="A1:F3"/>
    </sheetView>
  </sheetViews>
  <sheetFormatPr baseColWidth="10" defaultColWidth="9.140625" defaultRowHeight="15" x14ac:dyDescent="0.25"/>
  <cols>
    <col min="1" max="1" width="29.5703125" bestFit="1" customWidth="1"/>
    <col min="2" max="3" width="15.85546875" bestFit="1" customWidth="1"/>
    <col min="4" max="4" width="19.42578125" bestFit="1" customWidth="1"/>
    <col min="5" max="5" width="25" bestFit="1" customWidth="1"/>
    <col min="6" max="6" width="20.5703125" bestFit="1" customWidth="1"/>
  </cols>
  <sheetData>
    <row r="1" spans="1:6" ht="19.5" customHeight="1" x14ac:dyDescent="0.25">
      <c r="A1" s="90" t="s">
        <v>86</v>
      </c>
      <c r="B1" s="90"/>
      <c r="C1" s="90"/>
      <c r="D1" s="90"/>
      <c r="E1" s="90"/>
      <c r="F1" s="90"/>
    </row>
    <row r="2" spans="1:6" x14ac:dyDescent="0.25">
      <c r="A2" s="90"/>
      <c r="B2" s="90"/>
      <c r="C2" s="90"/>
      <c r="D2" s="90"/>
      <c r="E2" s="90"/>
      <c r="F2" s="90"/>
    </row>
    <row r="3" spans="1:6" x14ac:dyDescent="0.25">
      <c r="A3" s="91"/>
      <c r="B3" s="91"/>
      <c r="C3" s="91"/>
      <c r="D3" s="91"/>
      <c r="E3" s="91"/>
      <c r="F3" s="91"/>
    </row>
    <row r="4" spans="1:6" ht="45" x14ac:dyDescent="0.25">
      <c r="A4" s="1" t="s">
        <v>0</v>
      </c>
      <c r="B4" s="1" t="s">
        <v>59</v>
      </c>
      <c r="C4" s="1" t="s">
        <v>60</v>
      </c>
      <c r="D4" s="11" t="s">
        <v>78</v>
      </c>
      <c r="E4" s="1" t="s">
        <v>61</v>
      </c>
      <c r="F4" s="1" t="s">
        <v>62</v>
      </c>
    </row>
    <row r="5" spans="1:6" x14ac:dyDescent="0.25">
      <c r="A5" s="2" t="s">
        <v>8</v>
      </c>
      <c r="B5" s="2">
        <v>706</v>
      </c>
      <c r="C5" s="2">
        <v>605</v>
      </c>
      <c r="D5" s="2">
        <v>0</v>
      </c>
      <c r="E5" s="2">
        <v>605</v>
      </c>
      <c r="F5" s="2">
        <v>101</v>
      </c>
    </row>
    <row r="6" spans="1:6" x14ac:dyDescent="0.25">
      <c r="A6" s="2" t="s">
        <v>29</v>
      </c>
      <c r="B6" s="2">
        <v>345</v>
      </c>
      <c r="C6" s="2">
        <v>305</v>
      </c>
      <c r="D6" s="2">
        <v>1</v>
      </c>
      <c r="E6" s="2">
        <v>306</v>
      </c>
      <c r="F6" s="2">
        <v>39</v>
      </c>
    </row>
    <row r="7" spans="1:6" x14ac:dyDescent="0.25">
      <c r="A7" s="2" t="s">
        <v>12</v>
      </c>
      <c r="B7" s="2">
        <v>117</v>
      </c>
      <c r="C7" s="2">
        <v>85</v>
      </c>
      <c r="D7" s="2">
        <v>0</v>
      </c>
      <c r="E7" s="2">
        <v>85</v>
      </c>
      <c r="F7" s="2">
        <v>32</v>
      </c>
    </row>
    <row r="8" spans="1:6" x14ac:dyDescent="0.25">
      <c r="A8" s="2" t="s">
        <v>43</v>
      </c>
      <c r="B8" s="2">
        <v>139</v>
      </c>
      <c r="C8" s="2">
        <v>127</v>
      </c>
      <c r="D8" s="2">
        <v>0</v>
      </c>
      <c r="E8" s="2">
        <v>127</v>
      </c>
      <c r="F8" s="2">
        <v>12</v>
      </c>
    </row>
    <row r="9" spans="1:6" x14ac:dyDescent="0.25">
      <c r="A9" s="2" t="s">
        <v>34</v>
      </c>
      <c r="B9" s="2">
        <v>430</v>
      </c>
      <c r="C9" s="2">
        <v>368</v>
      </c>
      <c r="D9" s="2">
        <v>4</v>
      </c>
      <c r="E9" s="2">
        <v>372</v>
      </c>
      <c r="F9" s="2">
        <v>58</v>
      </c>
    </row>
    <row r="10" spans="1:6" x14ac:dyDescent="0.25">
      <c r="A10" s="2" t="s">
        <v>9</v>
      </c>
      <c r="B10" s="2">
        <v>199</v>
      </c>
      <c r="C10" s="2">
        <v>149</v>
      </c>
      <c r="D10" s="2">
        <v>0</v>
      </c>
      <c r="E10" s="2">
        <v>149</v>
      </c>
      <c r="F10" s="2">
        <v>50</v>
      </c>
    </row>
    <row r="11" spans="1:6" x14ac:dyDescent="0.25">
      <c r="A11" s="2" t="s">
        <v>13</v>
      </c>
      <c r="B11" s="2">
        <v>660</v>
      </c>
      <c r="C11" s="2">
        <v>545</v>
      </c>
      <c r="D11" s="2">
        <v>1</v>
      </c>
      <c r="E11" s="2">
        <v>546</v>
      </c>
      <c r="F11" s="2">
        <v>114</v>
      </c>
    </row>
    <row r="12" spans="1:6" x14ac:dyDescent="0.25">
      <c r="A12" s="2" t="s">
        <v>30</v>
      </c>
      <c r="B12" s="2">
        <v>338</v>
      </c>
      <c r="C12" s="2">
        <v>276</v>
      </c>
      <c r="D12" s="2">
        <v>2</v>
      </c>
      <c r="E12" s="2">
        <v>278</v>
      </c>
      <c r="F12" s="2">
        <v>60</v>
      </c>
    </row>
    <row r="13" spans="1:6" x14ac:dyDescent="0.25">
      <c r="A13" s="2" t="s">
        <v>31</v>
      </c>
      <c r="B13" s="2">
        <v>129</v>
      </c>
      <c r="C13" s="2">
        <v>111</v>
      </c>
      <c r="D13" s="2">
        <v>0</v>
      </c>
      <c r="E13" s="2">
        <v>111</v>
      </c>
      <c r="F13" s="2">
        <v>18</v>
      </c>
    </row>
    <row r="14" spans="1:6" x14ac:dyDescent="0.25">
      <c r="A14" s="2" t="s">
        <v>35</v>
      </c>
      <c r="B14" s="2">
        <v>143</v>
      </c>
      <c r="C14" s="2">
        <v>128</v>
      </c>
      <c r="D14" s="2">
        <v>1</v>
      </c>
      <c r="E14" s="2">
        <v>129</v>
      </c>
      <c r="F14" s="2">
        <v>14</v>
      </c>
    </row>
    <row r="15" spans="1:6" x14ac:dyDescent="0.25">
      <c r="A15" s="2" t="s">
        <v>17</v>
      </c>
      <c r="B15" s="2">
        <v>213</v>
      </c>
      <c r="C15" s="2">
        <v>189</v>
      </c>
      <c r="D15" s="2">
        <v>0</v>
      </c>
      <c r="E15" s="2">
        <v>189</v>
      </c>
      <c r="F15" s="2">
        <v>24</v>
      </c>
    </row>
    <row r="16" spans="1:6" x14ac:dyDescent="0.25">
      <c r="A16" s="2" t="s">
        <v>36</v>
      </c>
      <c r="B16" s="2">
        <v>29</v>
      </c>
      <c r="C16" s="2">
        <v>23</v>
      </c>
      <c r="D16" s="2">
        <v>0</v>
      </c>
      <c r="E16" s="2">
        <v>23</v>
      </c>
      <c r="F16" s="2">
        <v>6</v>
      </c>
    </row>
    <row r="17" spans="1:6" x14ac:dyDescent="0.25">
      <c r="A17" s="2" t="s">
        <v>44</v>
      </c>
      <c r="B17" s="2">
        <v>179</v>
      </c>
      <c r="C17" s="2">
        <v>152</v>
      </c>
      <c r="D17" s="2">
        <v>0</v>
      </c>
      <c r="E17" s="2">
        <v>152</v>
      </c>
      <c r="F17" s="2">
        <v>27</v>
      </c>
    </row>
    <row r="18" spans="1:6" x14ac:dyDescent="0.25">
      <c r="A18" s="2" t="s">
        <v>22</v>
      </c>
      <c r="B18" s="2">
        <v>577</v>
      </c>
      <c r="C18" s="2">
        <v>467</v>
      </c>
      <c r="D18" s="2">
        <v>0</v>
      </c>
      <c r="E18" s="2">
        <v>467</v>
      </c>
      <c r="F18" s="2">
        <v>110</v>
      </c>
    </row>
    <row r="19" spans="1:6" x14ac:dyDescent="0.25">
      <c r="A19" s="2" t="s">
        <v>23</v>
      </c>
      <c r="B19" s="2">
        <v>263</v>
      </c>
      <c r="C19" s="2">
        <v>214</v>
      </c>
      <c r="D19" s="2">
        <v>1</v>
      </c>
      <c r="E19" s="2">
        <v>215</v>
      </c>
      <c r="F19" s="2">
        <v>48</v>
      </c>
    </row>
    <row r="20" spans="1:6" x14ac:dyDescent="0.25">
      <c r="A20" s="2" t="s">
        <v>24</v>
      </c>
      <c r="B20" s="2">
        <v>148</v>
      </c>
      <c r="C20" s="2">
        <v>123</v>
      </c>
      <c r="D20" s="2">
        <v>0</v>
      </c>
      <c r="E20" s="2">
        <v>123</v>
      </c>
      <c r="F20" s="2">
        <v>25</v>
      </c>
    </row>
    <row r="21" spans="1:6" x14ac:dyDescent="0.25">
      <c r="A21" s="2" t="s">
        <v>25</v>
      </c>
      <c r="B21" s="2">
        <v>694</v>
      </c>
      <c r="C21" s="2">
        <v>588</v>
      </c>
      <c r="D21" s="2">
        <v>0</v>
      </c>
      <c r="E21" s="2">
        <v>588</v>
      </c>
      <c r="F21" s="2">
        <v>106</v>
      </c>
    </row>
    <row r="22" spans="1:6" x14ac:dyDescent="0.25">
      <c r="A22" s="2" t="s">
        <v>26</v>
      </c>
      <c r="B22" s="2">
        <v>400</v>
      </c>
      <c r="C22" s="2">
        <v>328</v>
      </c>
      <c r="D22" s="2">
        <v>0</v>
      </c>
      <c r="E22" s="2">
        <v>328</v>
      </c>
      <c r="F22" s="2">
        <v>72</v>
      </c>
    </row>
    <row r="23" spans="1:6" x14ac:dyDescent="0.25">
      <c r="A23" s="2" t="s">
        <v>27</v>
      </c>
      <c r="B23" s="2">
        <v>797</v>
      </c>
      <c r="C23" s="2">
        <v>695</v>
      </c>
      <c r="D23" s="2">
        <v>0</v>
      </c>
      <c r="E23" s="2">
        <v>695</v>
      </c>
      <c r="F23" s="2">
        <v>102</v>
      </c>
    </row>
    <row r="24" spans="1:6" x14ac:dyDescent="0.25">
      <c r="A24" s="2" t="s">
        <v>48</v>
      </c>
      <c r="B24" s="2">
        <v>269</v>
      </c>
      <c r="C24" s="2">
        <v>209</v>
      </c>
      <c r="D24" s="2">
        <v>1</v>
      </c>
      <c r="E24" s="2">
        <v>210</v>
      </c>
      <c r="F24" s="2">
        <v>59</v>
      </c>
    </row>
    <row r="25" spans="1:6" x14ac:dyDescent="0.25">
      <c r="A25" s="2" t="s">
        <v>40</v>
      </c>
      <c r="B25" s="2">
        <v>95</v>
      </c>
      <c r="C25" s="2">
        <v>72</v>
      </c>
      <c r="D25" s="2">
        <v>1</v>
      </c>
      <c r="E25" s="2">
        <v>73</v>
      </c>
      <c r="F25" s="2">
        <v>22</v>
      </c>
    </row>
    <row r="26" spans="1:6" x14ac:dyDescent="0.25">
      <c r="A26" s="2" t="s">
        <v>45</v>
      </c>
      <c r="B26" s="2">
        <v>52</v>
      </c>
      <c r="C26" s="2">
        <v>43</v>
      </c>
      <c r="D26" s="2">
        <v>0</v>
      </c>
      <c r="E26" s="2">
        <v>43</v>
      </c>
      <c r="F26" s="2">
        <v>9</v>
      </c>
    </row>
    <row r="27" spans="1:6" x14ac:dyDescent="0.25">
      <c r="A27" s="2" t="s">
        <v>18</v>
      </c>
      <c r="B27" s="2">
        <v>1479</v>
      </c>
      <c r="C27" s="2">
        <v>1346</v>
      </c>
      <c r="D27" s="2">
        <v>1</v>
      </c>
      <c r="E27" s="2">
        <v>1347</v>
      </c>
      <c r="F27" s="2">
        <v>132</v>
      </c>
    </row>
    <row r="28" spans="1:6" x14ac:dyDescent="0.25">
      <c r="A28" s="2" t="s">
        <v>50</v>
      </c>
      <c r="B28" s="2">
        <v>102</v>
      </c>
      <c r="C28" s="2">
        <v>86</v>
      </c>
      <c r="D28" s="2">
        <v>1</v>
      </c>
      <c r="E28" s="2">
        <v>87</v>
      </c>
      <c r="F28" s="2">
        <v>15</v>
      </c>
    </row>
    <row r="29" spans="1:6" x14ac:dyDescent="0.25">
      <c r="A29" s="2" t="s">
        <v>10</v>
      </c>
      <c r="B29" s="2">
        <v>721</v>
      </c>
      <c r="C29" s="2">
        <v>593</v>
      </c>
      <c r="D29" s="2">
        <v>1</v>
      </c>
      <c r="E29" s="2">
        <v>594</v>
      </c>
      <c r="F29" s="2">
        <v>127</v>
      </c>
    </row>
    <row r="30" spans="1:6" x14ac:dyDescent="0.25">
      <c r="A30" s="2" t="s">
        <v>19</v>
      </c>
      <c r="B30" s="2">
        <v>240</v>
      </c>
      <c r="C30" s="2">
        <v>217</v>
      </c>
      <c r="D30" s="2">
        <v>0</v>
      </c>
      <c r="E30" s="2">
        <v>217</v>
      </c>
      <c r="F30" s="2">
        <v>23</v>
      </c>
    </row>
    <row r="31" spans="1:6" x14ac:dyDescent="0.25">
      <c r="A31" s="2" t="s">
        <v>37</v>
      </c>
      <c r="B31" s="2">
        <v>752</v>
      </c>
      <c r="C31" s="2">
        <v>626</v>
      </c>
      <c r="D31" s="2">
        <v>4</v>
      </c>
      <c r="E31" s="2">
        <v>630</v>
      </c>
      <c r="F31" s="2">
        <v>122</v>
      </c>
    </row>
    <row r="32" spans="1:6" ht="15.75" thickBot="1" x14ac:dyDescent="0.3">
      <c r="A32" s="2" t="s">
        <v>14</v>
      </c>
      <c r="B32" s="2">
        <v>256</v>
      </c>
      <c r="C32" s="2">
        <v>229</v>
      </c>
      <c r="D32" s="2">
        <v>3</v>
      </c>
      <c r="E32" s="2">
        <v>232</v>
      </c>
      <c r="F32" s="2">
        <v>24</v>
      </c>
    </row>
    <row r="33" spans="1:6" ht="15.75" thickBot="1" x14ac:dyDescent="0.3">
      <c r="A33" s="4" t="s">
        <v>52</v>
      </c>
      <c r="B33" s="4">
        <v>10472</v>
      </c>
      <c r="C33" s="4">
        <v>8899</v>
      </c>
      <c r="D33" s="4">
        <v>22</v>
      </c>
      <c r="E33" s="4">
        <v>8921</v>
      </c>
      <c r="F33" s="4">
        <v>1551</v>
      </c>
    </row>
  </sheetData>
  <mergeCells count="1">
    <mergeCell ref="A1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zoomScale="84" zoomScaleNormal="84" workbookViewId="0">
      <selection sqref="A1:H2"/>
    </sheetView>
  </sheetViews>
  <sheetFormatPr baseColWidth="10" defaultColWidth="9.140625" defaultRowHeight="15" x14ac:dyDescent="0.25"/>
  <cols>
    <col min="1" max="1" width="13" bestFit="1" customWidth="1"/>
    <col min="2" max="2" width="11.140625" bestFit="1" customWidth="1"/>
    <col min="3" max="3" width="12.42578125" customWidth="1"/>
    <col min="4" max="4" width="10.42578125" customWidth="1"/>
    <col min="5" max="5" width="17.5703125" bestFit="1" customWidth="1"/>
    <col min="6" max="6" width="27.85546875" bestFit="1" customWidth="1"/>
    <col min="7" max="7" width="13" bestFit="1" customWidth="1"/>
    <col min="8" max="8" width="13.5703125" style="10" customWidth="1"/>
  </cols>
  <sheetData>
    <row r="1" spans="1:8" ht="15" customHeight="1" x14ac:dyDescent="0.25">
      <c r="A1" s="92" t="s">
        <v>79</v>
      </c>
      <c r="B1" s="92"/>
      <c r="C1" s="92"/>
      <c r="D1" s="92"/>
      <c r="E1" s="92"/>
      <c r="F1" s="92"/>
      <c r="G1" s="92"/>
      <c r="H1" s="92"/>
    </row>
    <row r="2" spans="1:8" ht="15" customHeight="1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5">
      <c r="A3" s="1" t="s">
        <v>63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52</v>
      </c>
      <c r="H3" s="9" t="s">
        <v>68</v>
      </c>
    </row>
    <row r="4" spans="1:8" x14ac:dyDescent="0.25">
      <c r="A4" s="12">
        <v>2.1</v>
      </c>
      <c r="B4" s="2"/>
      <c r="C4" s="2"/>
      <c r="D4" s="2"/>
      <c r="E4" s="2">
        <v>1</v>
      </c>
      <c r="F4" s="2"/>
      <c r="G4" s="2">
        <v>1</v>
      </c>
      <c r="H4" s="6">
        <v>3.2362459546925568E-3</v>
      </c>
    </row>
    <row r="5" spans="1:8" x14ac:dyDescent="0.25">
      <c r="A5" s="12">
        <v>2.4</v>
      </c>
      <c r="B5" s="2"/>
      <c r="C5" s="2"/>
      <c r="D5" s="2"/>
      <c r="E5" s="2">
        <v>1</v>
      </c>
      <c r="F5" s="2"/>
      <c r="G5" s="2">
        <v>1</v>
      </c>
      <c r="H5" s="6">
        <v>3.2362459546925568E-3</v>
      </c>
    </row>
    <row r="6" spans="1:8" x14ac:dyDescent="0.25">
      <c r="A6" s="12">
        <v>2.5</v>
      </c>
      <c r="B6" s="2"/>
      <c r="C6" s="2"/>
      <c r="D6" s="2"/>
      <c r="E6" s="2">
        <v>2</v>
      </c>
      <c r="F6" s="2"/>
      <c r="G6" s="2">
        <v>2</v>
      </c>
      <c r="H6" s="6">
        <v>6.4724919093851136E-3</v>
      </c>
    </row>
    <row r="7" spans="1:8" x14ac:dyDescent="0.25">
      <c r="A7" s="12">
        <v>2.8</v>
      </c>
      <c r="B7" s="2"/>
      <c r="C7" s="2"/>
      <c r="D7" s="2"/>
      <c r="E7" s="2">
        <v>1</v>
      </c>
      <c r="F7" s="2"/>
      <c r="G7" s="2">
        <v>1</v>
      </c>
      <c r="H7" s="6">
        <v>3.2362459546925568E-3</v>
      </c>
    </row>
    <row r="8" spans="1:8" x14ac:dyDescent="0.25">
      <c r="A8" s="12">
        <v>2.9</v>
      </c>
      <c r="B8" s="2"/>
      <c r="C8" s="2"/>
      <c r="D8" s="2"/>
      <c r="E8" s="2">
        <v>3</v>
      </c>
      <c r="F8" s="2"/>
      <c r="G8" s="2">
        <v>3</v>
      </c>
      <c r="H8" s="6">
        <v>9.7087378640776691E-3</v>
      </c>
    </row>
    <row r="9" spans="1:8" x14ac:dyDescent="0.25">
      <c r="A9" s="12">
        <v>3</v>
      </c>
      <c r="B9" s="2"/>
      <c r="C9" s="2"/>
      <c r="D9" s="2"/>
      <c r="E9" s="2">
        <v>5</v>
      </c>
      <c r="F9" s="2">
        <v>3</v>
      </c>
      <c r="G9" s="2">
        <v>8</v>
      </c>
      <c r="H9" s="6">
        <v>2.5889967637540451E-2</v>
      </c>
    </row>
    <row r="10" spans="1:8" x14ac:dyDescent="0.25">
      <c r="A10" s="12">
        <v>3.1</v>
      </c>
      <c r="B10" s="2"/>
      <c r="C10" s="2"/>
      <c r="D10" s="2"/>
      <c r="E10" s="2">
        <v>5</v>
      </c>
      <c r="F10" s="2">
        <v>1</v>
      </c>
      <c r="G10" s="2">
        <v>6</v>
      </c>
      <c r="H10" s="6">
        <v>1.9417475728155342E-2</v>
      </c>
    </row>
    <row r="11" spans="1:8" x14ac:dyDescent="0.25">
      <c r="A11" s="12">
        <v>3.2</v>
      </c>
      <c r="B11" s="2"/>
      <c r="C11" s="2"/>
      <c r="D11" s="2">
        <v>1</v>
      </c>
      <c r="E11" s="2">
        <v>10</v>
      </c>
      <c r="F11" s="2">
        <v>1</v>
      </c>
      <c r="G11" s="2">
        <v>12</v>
      </c>
      <c r="H11" s="6">
        <v>3.8834951456310683E-2</v>
      </c>
    </row>
    <row r="12" spans="1:8" x14ac:dyDescent="0.25">
      <c r="A12" s="12">
        <v>3.3</v>
      </c>
      <c r="B12" s="2"/>
      <c r="C12" s="2">
        <v>1</v>
      </c>
      <c r="D12" s="2">
        <v>30</v>
      </c>
      <c r="E12" s="2">
        <v>1</v>
      </c>
      <c r="F12" s="2"/>
      <c r="G12" s="2">
        <v>32</v>
      </c>
      <c r="H12" s="6">
        <v>0.1035598705501618</v>
      </c>
    </row>
    <row r="13" spans="1:8" x14ac:dyDescent="0.25">
      <c r="A13" s="12">
        <v>3.4</v>
      </c>
      <c r="B13" s="2"/>
      <c r="C13" s="2"/>
      <c r="D13" s="2">
        <v>41</v>
      </c>
      <c r="E13" s="2"/>
      <c r="F13" s="2"/>
      <c r="G13" s="2">
        <v>41</v>
      </c>
      <c r="H13" s="6">
        <v>0.1326860841423948</v>
      </c>
    </row>
    <row r="14" spans="1:8" x14ac:dyDescent="0.25">
      <c r="A14" s="12">
        <v>3.5</v>
      </c>
      <c r="B14" s="2"/>
      <c r="C14" s="2"/>
      <c r="D14" s="2">
        <v>23</v>
      </c>
      <c r="E14" s="2"/>
      <c r="F14" s="2"/>
      <c r="G14" s="2">
        <v>23</v>
      </c>
      <c r="H14" s="6">
        <v>7.4433656957928807E-2</v>
      </c>
    </row>
    <row r="15" spans="1:8" x14ac:dyDescent="0.25">
      <c r="A15" s="12">
        <v>3.6</v>
      </c>
      <c r="B15" s="2"/>
      <c r="C15" s="2"/>
      <c r="D15" s="2">
        <v>35</v>
      </c>
      <c r="E15" s="2"/>
      <c r="F15" s="2"/>
      <c r="G15" s="2">
        <v>35</v>
      </c>
      <c r="H15" s="6">
        <v>0.1132686084142395</v>
      </c>
    </row>
    <row r="16" spans="1:8" x14ac:dyDescent="0.25">
      <c r="A16" s="12">
        <v>3.7</v>
      </c>
      <c r="B16" s="2"/>
      <c r="C16" s="2"/>
      <c r="D16" s="2">
        <v>16</v>
      </c>
      <c r="E16" s="2"/>
      <c r="F16" s="2"/>
      <c r="G16" s="2">
        <v>16</v>
      </c>
      <c r="H16" s="6">
        <v>5.1779935275080909E-2</v>
      </c>
    </row>
    <row r="17" spans="1:8" x14ac:dyDescent="0.25">
      <c r="A17" s="12">
        <v>3.8</v>
      </c>
      <c r="B17" s="2"/>
      <c r="C17" s="2"/>
      <c r="D17" s="2">
        <v>28</v>
      </c>
      <c r="E17" s="2"/>
      <c r="F17" s="2"/>
      <c r="G17" s="2">
        <v>28</v>
      </c>
      <c r="H17" s="6">
        <v>9.0614886731391592E-2</v>
      </c>
    </row>
    <row r="18" spans="1:8" x14ac:dyDescent="0.25">
      <c r="A18" s="12">
        <v>3.9</v>
      </c>
      <c r="B18" s="2"/>
      <c r="C18" s="2"/>
      <c r="D18" s="2">
        <v>12</v>
      </c>
      <c r="E18" s="2"/>
      <c r="F18" s="2"/>
      <c r="G18" s="2">
        <v>12</v>
      </c>
      <c r="H18" s="6">
        <v>3.8834951456310683E-2</v>
      </c>
    </row>
    <row r="19" spans="1:8" x14ac:dyDescent="0.25">
      <c r="A19" s="12">
        <v>4</v>
      </c>
      <c r="B19" s="2">
        <v>21</v>
      </c>
      <c r="C19" s="2"/>
      <c r="D19" s="2">
        <v>1</v>
      </c>
      <c r="E19" s="2"/>
      <c r="F19" s="2"/>
      <c r="G19" s="2">
        <v>22</v>
      </c>
      <c r="H19" s="6">
        <v>7.1197411003236247E-2</v>
      </c>
    </row>
    <row r="20" spans="1:8" x14ac:dyDescent="0.25">
      <c r="A20" s="12">
        <v>4.0999999999999996</v>
      </c>
      <c r="B20" s="2">
        <v>20</v>
      </c>
      <c r="C20" s="2"/>
      <c r="D20" s="2"/>
      <c r="E20" s="2"/>
      <c r="F20" s="2"/>
      <c r="G20" s="2">
        <v>20</v>
      </c>
      <c r="H20" s="6">
        <v>6.4724919093851127E-2</v>
      </c>
    </row>
    <row r="21" spans="1:8" x14ac:dyDescent="0.25">
      <c r="A21" s="12">
        <v>4.2</v>
      </c>
      <c r="B21" s="2">
        <v>17</v>
      </c>
      <c r="C21" s="2"/>
      <c r="D21" s="2"/>
      <c r="E21" s="2"/>
      <c r="F21" s="2"/>
      <c r="G21" s="2">
        <v>17</v>
      </c>
      <c r="H21" s="6">
        <v>5.5016181229773461E-2</v>
      </c>
    </row>
    <row r="22" spans="1:8" x14ac:dyDescent="0.25">
      <c r="A22" s="12">
        <v>4.3</v>
      </c>
      <c r="B22" s="2">
        <v>9</v>
      </c>
      <c r="C22" s="2"/>
      <c r="D22" s="2"/>
      <c r="E22" s="2"/>
      <c r="F22" s="2"/>
      <c r="G22" s="2">
        <v>9</v>
      </c>
      <c r="H22" s="6">
        <v>2.9126213592233011E-2</v>
      </c>
    </row>
    <row r="23" spans="1:8" x14ac:dyDescent="0.25">
      <c r="A23" s="12">
        <v>4.4000000000000004</v>
      </c>
      <c r="B23" s="2">
        <v>6</v>
      </c>
      <c r="C23" s="2"/>
      <c r="D23" s="2"/>
      <c r="E23" s="2"/>
      <c r="F23" s="2"/>
      <c r="G23" s="2">
        <v>6</v>
      </c>
      <c r="H23" s="6">
        <v>1.9417475728155342E-2</v>
      </c>
    </row>
    <row r="24" spans="1:8" x14ac:dyDescent="0.25">
      <c r="A24" s="12">
        <v>4.5</v>
      </c>
      <c r="B24" s="2">
        <v>4</v>
      </c>
      <c r="C24" s="2"/>
      <c r="D24" s="2"/>
      <c r="E24" s="2"/>
      <c r="F24" s="2"/>
      <c r="G24" s="2">
        <v>4</v>
      </c>
      <c r="H24" s="6">
        <v>1.2944983818770231E-2</v>
      </c>
    </row>
    <row r="25" spans="1:8" x14ac:dyDescent="0.25">
      <c r="A25" s="12">
        <v>4.5999999999999996</v>
      </c>
      <c r="B25" s="2">
        <v>6</v>
      </c>
      <c r="C25" s="2"/>
      <c r="D25" s="2"/>
      <c r="E25" s="2"/>
      <c r="F25" s="2"/>
      <c r="G25" s="2">
        <v>6</v>
      </c>
      <c r="H25" s="6">
        <v>1.9417475728155342E-2</v>
      </c>
    </row>
    <row r="26" spans="1:8" x14ac:dyDescent="0.25">
      <c r="A26" s="12">
        <v>4.7</v>
      </c>
      <c r="B26" s="2">
        <v>2</v>
      </c>
      <c r="C26" s="2"/>
      <c r="D26" s="2"/>
      <c r="E26" s="2"/>
      <c r="F26" s="2"/>
      <c r="G26" s="2">
        <v>2</v>
      </c>
      <c r="H26" s="6">
        <v>6.4724919093851136E-3</v>
      </c>
    </row>
    <row r="27" spans="1:8" ht="15.75" thickBot="1" x14ac:dyDescent="0.3">
      <c r="A27" s="12">
        <v>4.8</v>
      </c>
      <c r="B27" s="2">
        <v>1</v>
      </c>
      <c r="C27" s="2"/>
      <c r="D27" s="2">
        <v>1</v>
      </c>
      <c r="E27" s="2"/>
      <c r="F27" s="2"/>
      <c r="G27" s="2">
        <v>2</v>
      </c>
      <c r="H27" s="6">
        <v>6.4724919093851136E-3</v>
      </c>
    </row>
    <row r="28" spans="1:8" ht="15.75" thickBot="1" x14ac:dyDescent="0.3">
      <c r="A28" s="4" t="s">
        <v>52</v>
      </c>
      <c r="B28" s="4">
        <v>86</v>
      </c>
      <c r="C28" s="4">
        <v>1</v>
      </c>
      <c r="D28" s="4">
        <v>188</v>
      </c>
      <c r="E28" s="4">
        <v>29</v>
      </c>
      <c r="F28" s="4">
        <v>5</v>
      </c>
      <c r="G28" s="4">
        <v>309</v>
      </c>
      <c r="H28" s="8">
        <v>1</v>
      </c>
    </row>
  </sheetData>
  <mergeCells count="1">
    <mergeCell ref="A1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zoomScale="84" zoomScaleNormal="84" workbookViewId="0">
      <selection activeCell="L9" sqref="L9"/>
    </sheetView>
  </sheetViews>
  <sheetFormatPr baseColWidth="10" defaultColWidth="9.140625" defaultRowHeight="15" x14ac:dyDescent="0.25"/>
  <cols>
    <col min="1" max="1" width="15.42578125" customWidth="1"/>
    <col min="2" max="2" width="19" customWidth="1"/>
    <col min="3" max="7" width="15.42578125" customWidth="1"/>
    <col min="8" max="8" width="7.42578125" customWidth="1"/>
  </cols>
  <sheetData>
    <row r="1" spans="1:8" x14ac:dyDescent="0.25">
      <c r="A1" s="92" t="s">
        <v>79</v>
      </c>
      <c r="B1" s="92"/>
      <c r="C1" s="92"/>
      <c r="D1" s="92"/>
      <c r="E1" s="92"/>
      <c r="F1" s="92"/>
      <c r="G1" s="92"/>
      <c r="H1" s="92"/>
    </row>
    <row r="2" spans="1:8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52</v>
      </c>
      <c r="G3" s="1" t="s">
        <v>68</v>
      </c>
    </row>
    <row r="4" spans="1:8" x14ac:dyDescent="0.25">
      <c r="A4" s="12">
        <v>1.5</v>
      </c>
      <c r="B4" s="2">
        <v>2</v>
      </c>
      <c r="C4" s="2"/>
      <c r="D4" s="2"/>
      <c r="E4" s="2"/>
      <c r="F4" s="2">
        <v>2</v>
      </c>
      <c r="G4" s="6">
        <v>2.8169014084507039E-2</v>
      </c>
    </row>
    <row r="5" spans="1:8" x14ac:dyDescent="0.25">
      <c r="A5" s="12">
        <v>2</v>
      </c>
      <c r="B5" s="2">
        <v>1</v>
      </c>
      <c r="C5" s="2"/>
      <c r="D5" s="2"/>
      <c r="E5" s="2"/>
      <c r="F5" s="2">
        <v>1</v>
      </c>
      <c r="G5" s="6">
        <v>1.408450704225352E-2</v>
      </c>
    </row>
    <row r="6" spans="1:8" x14ac:dyDescent="0.25">
      <c r="A6" s="12">
        <v>2.1</v>
      </c>
      <c r="B6" s="2">
        <v>2</v>
      </c>
      <c r="C6" s="2">
        <v>1</v>
      </c>
      <c r="D6" s="2">
        <v>1</v>
      </c>
      <c r="E6" s="2"/>
      <c r="F6" s="2">
        <v>4</v>
      </c>
      <c r="G6" s="6">
        <v>5.6338028169014093E-2</v>
      </c>
    </row>
    <row r="7" spans="1:8" x14ac:dyDescent="0.25">
      <c r="A7" s="12">
        <v>2.2000000000000002</v>
      </c>
      <c r="B7" s="2">
        <v>2</v>
      </c>
      <c r="C7" s="2">
        <v>2</v>
      </c>
      <c r="D7" s="2"/>
      <c r="E7" s="2"/>
      <c r="F7" s="2">
        <v>4</v>
      </c>
      <c r="G7" s="6">
        <v>5.6338028169014093E-2</v>
      </c>
    </row>
    <row r="8" spans="1:8" x14ac:dyDescent="0.25">
      <c r="A8" s="12">
        <v>2.2999999999999998</v>
      </c>
      <c r="B8" s="2">
        <v>2</v>
      </c>
      <c r="C8" s="2"/>
      <c r="D8" s="2"/>
      <c r="E8" s="2"/>
      <c r="F8" s="2">
        <v>2</v>
      </c>
      <c r="G8" s="6">
        <v>2.8169014084507039E-2</v>
      </c>
    </row>
    <row r="9" spans="1:8" x14ac:dyDescent="0.25">
      <c r="A9" s="12">
        <v>2.4</v>
      </c>
      <c r="B9" s="2">
        <v>3</v>
      </c>
      <c r="C9" s="2"/>
      <c r="D9" s="2"/>
      <c r="E9" s="2"/>
      <c r="F9" s="2">
        <v>3</v>
      </c>
      <c r="G9" s="6">
        <v>4.2253521126760563E-2</v>
      </c>
    </row>
    <row r="10" spans="1:8" x14ac:dyDescent="0.25">
      <c r="A10" s="12">
        <v>2.5</v>
      </c>
      <c r="B10" s="2">
        <v>2</v>
      </c>
      <c r="C10" s="2">
        <v>1</v>
      </c>
      <c r="D10" s="2"/>
      <c r="E10" s="2"/>
      <c r="F10" s="2">
        <v>3</v>
      </c>
      <c r="G10" s="6">
        <v>4.2253521126760563E-2</v>
      </c>
    </row>
    <row r="11" spans="1:8" x14ac:dyDescent="0.25">
      <c r="A11" s="12">
        <v>2.6</v>
      </c>
      <c r="B11" s="2">
        <v>1</v>
      </c>
      <c r="C11" s="2"/>
      <c r="D11" s="2"/>
      <c r="E11" s="2"/>
      <c r="F11" s="2">
        <v>1</v>
      </c>
      <c r="G11" s="6">
        <v>1.408450704225352E-2</v>
      </c>
    </row>
    <row r="12" spans="1:8" x14ac:dyDescent="0.25">
      <c r="A12" s="12">
        <v>2.7</v>
      </c>
      <c r="B12" s="2">
        <v>2</v>
      </c>
      <c r="C12" s="2"/>
      <c r="D12" s="2"/>
      <c r="E12" s="2"/>
      <c r="F12" s="2">
        <v>2</v>
      </c>
      <c r="G12" s="6">
        <v>2.8169014084507039E-2</v>
      </c>
    </row>
    <row r="13" spans="1:8" x14ac:dyDescent="0.25">
      <c r="A13" s="12">
        <v>2.8</v>
      </c>
      <c r="B13" s="2">
        <v>6</v>
      </c>
      <c r="C13" s="2"/>
      <c r="D13" s="2">
        <v>1</v>
      </c>
      <c r="E13" s="2"/>
      <c r="F13" s="2">
        <v>7</v>
      </c>
      <c r="G13" s="6">
        <v>9.8591549295774641E-2</v>
      </c>
    </row>
    <row r="14" spans="1:8" x14ac:dyDescent="0.25">
      <c r="A14" s="12">
        <v>2.9</v>
      </c>
      <c r="B14" s="2">
        <v>1</v>
      </c>
      <c r="C14" s="2">
        <v>4</v>
      </c>
      <c r="D14" s="2">
        <v>1</v>
      </c>
      <c r="E14" s="2"/>
      <c r="F14" s="2">
        <v>6</v>
      </c>
      <c r="G14" s="6">
        <v>8.4507042253521125E-2</v>
      </c>
    </row>
    <row r="15" spans="1:8" x14ac:dyDescent="0.25">
      <c r="A15" s="12">
        <v>3</v>
      </c>
      <c r="B15" s="2">
        <v>8</v>
      </c>
      <c r="C15" s="2">
        <v>4</v>
      </c>
      <c r="D15" s="2">
        <v>2</v>
      </c>
      <c r="E15" s="2"/>
      <c r="F15" s="2">
        <v>14</v>
      </c>
      <c r="G15" s="6">
        <v>0.19718309859154931</v>
      </c>
    </row>
    <row r="16" spans="1:8" x14ac:dyDescent="0.25">
      <c r="A16" s="12">
        <v>3.1</v>
      </c>
      <c r="B16" s="2">
        <v>5</v>
      </c>
      <c r="C16" s="2">
        <v>3</v>
      </c>
      <c r="D16" s="2"/>
      <c r="E16" s="2"/>
      <c r="F16" s="2">
        <v>8</v>
      </c>
      <c r="G16" s="6">
        <v>0.1126760563380282</v>
      </c>
    </row>
    <row r="17" spans="1:7" ht="15.75" thickBot="1" x14ac:dyDescent="0.3">
      <c r="A17" s="12">
        <v>3.2</v>
      </c>
      <c r="B17" s="2">
        <v>3</v>
      </c>
      <c r="C17" s="2">
        <v>7</v>
      </c>
      <c r="D17" s="2">
        <v>1</v>
      </c>
      <c r="E17" s="2">
        <v>3</v>
      </c>
      <c r="F17" s="2">
        <v>14</v>
      </c>
      <c r="G17" s="6">
        <v>0.19718309859154931</v>
      </c>
    </row>
    <row r="18" spans="1:7" ht="15.75" thickBot="1" x14ac:dyDescent="0.3">
      <c r="A18" s="4" t="s">
        <v>52</v>
      </c>
      <c r="B18" s="4">
        <v>40</v>
      </c>
      <c r="C18" s="4">
        <v>22</v>
      </c>
      <c r="D18" s="4">
        <v>6</v>
      </c>
      <c r="E18" s="4">
        <v>3</v>
      </c>
      <c r="F18" s="4">
        <v>71</v>
      </c>
      <c r="G18" s="5">
        <v>0.99999999999999989</v>
      </c>
    </row>
  </sheetData>
  <mergeCells count="1">
    <mergeCell ref="A1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AEB99D651C394FADEC5CD3F559746B" ma:contentTypeVersion="14" ma:contentTypeDescription="Crear nuevo documento." ma:contentTypeScope="" ma:versionID="3271a92cc9efae9141b7adb719615322">
  <xsd:schema xmlns:xsd="http://www.w3.org/2001/XMLSchema" xmlns:xs="http://www.w3.org/2001/XMLSchema" xmlns:p="http://schemas.microsoft.com/office/2006/metadata/properties" xmlns:ns3="ccf3889c-8293-4800-98fa-4ef1bb1bdcea" xmlns:ns4="55e4442a-9d5b-4ce7-8852-8ee6a03e5165" targetNamespace="http://schemas.microsoft.com/office/2006/metadata/properties" ma:root="true" ma:fieldsID="5226fd9d370b95adeba4f9e026831c9e" ns3:_="" ns4:_="">
    <xsd:import namespace="ccf3889c-8293-4800-98fa-4ef1bb1bdcea"/>
    <xsd:import namespace="55e4442a-9d5b-4ce7-8852-8ee6a03e5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3889c-8293-4800-98fa-4ef1bb1bd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4442a-9d5b-4ce7-8852-8ee6a03e5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f3889c-8293-4800-98fa-4ef1bb1bdcea" xsi:nil="true"/>
  </documentManagement>
</p:properties>
</file>

<file path=customXml/itemProps1.xml><?xml version="1.0" encoding="utf-8"?>
<ds:datastoreItem xmlns:ds="http://schemas.openxmlformats.org/officeDocument/2006/customXml" ds:itemID="{D3F9F2D6-5844-4DB8-84DC-65567E8CB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3889c-8293-4800-98fa-4ef1bb1bdcea"/>
    <ds:schemaRef ds:uri="55e4442a-9d5b-4ce7-8852-8ee6a03e5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E45015-6201-431A-87B4-E9B76F811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9F233-B09D-4EA3-8428-8C4844BEEB19}">
  <ds:schemaRefs>
    <ds:schemaRef ds:uri="55e4442a-9d5b-4ce7-8852-8ee6a03e5165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ccf3889c-8293-4800-98fa-4ef1bb1bdcea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Planeación</vt:lpstr>
      <vt:lpstr>Índice</vt:lpstr>
      <vt:lpstr>Informe General</vt:lpstr>
      <vt:lpstr>Deserción 2024-1 vs 2025-1</vt:lpstr>
      <vt:lpstr>Gráfico histórico</vt:lpstr>
      <vt:lpstr>D, E, G por Programa</vt:lpstr>
      <vt:lpstr>No Matriculados por Programa</vt:lpstr>
      <vt:lpstr>Clasificación DNA</vt:lpstr>
      <vt:lpstr>Clasificación DA</vt:lpstr>
      <vt:lpstr>No matriculados tipo Reingreso</vt:lpstr>
      <vt:lpstr>No matriculados tipo Readmisión</vt:lpstr>
      <vt:lpstr>Solo Inglés</vt:lpstr>
      <vt:lpstr>Resumen_por_Tipo_de_Deserción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ANYELO RAFAEL TILANO ALGARIN</dc:creator>
  <cp:lastModifiedBy>Anyelo Rafael Tilano Algarin</cp:lastModifiedBy>
  <dcterms:created xsi:type="dcterms:W3CDTF">2025-03-12T15:37:03Z</dcterms:created>
  <dcterms:modified xsi:type="dcterms:W3CDTF">2025-03-21T15:36:48Z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0x010100A1AEB99D651C394FADEC5CD3F559746B</vt:lpwstr>
  </property>
</Properties>
</file>