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cabana\OneDrive - Universidad del Norte\Información y Estadística - General\Estadísticas\Deserción Intersemestral\202510-202530\Informe\"/>
    </mc:Choice>
  </mc:AlternateContent>
  <xr:revisionPtr revIDLastSave="15" documentId="8_{6A71A86F-9405-4D88-BEC7-7E2D13387DB7}" xr6:coauthVersionLast="36" xr6:coauthVersionMax="36" xr10:uidLastSave="{5907FD68-3D93-4F73-A8AD-34158C8E842F}"/>
  <bookViews>
    <workbookView xWindow="0" yWindow="0" windowWidth="19200" windowHeight="11385" xr2:uid="{00000000-000D-0000-FFFF-FFFF00000000}"/>
  </bookViews>
  <sheets>
    <sheet name="Planeación" sheetId="14" r:id="rId1"/>
    <sheet name="Índice" sheetId="15" r:id="rId2"/>
    <sheet name="Informe General" sheetId="1" r:id="rId3"/>
    <sheet name="Deserción 2024-2 vs 2025-2" sheetId="17" r:id="rId4"/>
    <sheet name="Gráfico histórico" sheetId="16" r:id="rId5"/>
    <sheet name="D, E, G por Programa" sheetId="2" r:id="rId6"/>
    <sheet name="No Matriculados por Programa" sheetId="3" r:id="rId7"/>
    <sheet name="Clasificación DNA" sheetId="5" r:id="rId8"/>
    <sheet name="Clasificación DA" sheetId="4" r:id="rId9"/>
    <sheet name="No matriculados tipo Reingreso" sheetId="18" r:id="rId10"/>
    <sheet name="No matriculados tipo Readmisión" sheetId="20" r:id="rId11"/>
    <sheet name="Solo Inglés" sheetId="22" r:id="rId12"/>
  </sheets>
  <externalReferences>
    <externalReference r:id="rId13"/>
    <externalReference r:id="rId14"/>
  </externalReferences>
  <definedNames>
    <definedName name="Perdidos_Retirados_201130">[1]BD!#REF!</definedName>
    <definedName name="Resumen_por_Tipo_de_Deserción">Índice!$F$8</definedName>
  </definedNames>
  <calcPr calcId="191029"/>
  <pivotCaches>
    <pivotCache cacheId="0" r:id="rId15"/>
  </pivotCaches>
</workbook>
</file>

<file path=xl/calcChain.xml><?xml version="1.0" encoding="utf-8"?>
<calcChain xmlns="http://schemas.openxmlformats.org/spreadsheetml/2006/main">
  <c r="F11" i="15" l="1"/>
  <c r="F30" i="22" l="1"/>
  <c r="G30" i="22" s="1"/>
  <c r="F29" i="22"/>
  <c r="G29" i="22" s="1"/>
  <c r="F28" i="22"/>
  <c r="G28" i="22" s="1"/>
  <c r="F26" i="22"/>
  <c r="G26" i="22" s="1"/>
  <c r="F25" i="22"/>
  <c r="G25" i="22" s="1"/>
  <c r="F24" i="22"/>
  <c r="G24" i="22" s="1"/>
  <c r="F23" i="22"/>
  <c r="G23" i="22" s="1"/>
  <c r="F22" i="22"/>
  <c r="G22" i="22" s="1"/>
  <c r="F21" i="22"/>
  <c r="G21" i="22" s="1"/>
  <c r="F20" i="22"/>
  <c r="G20" i="22" s="1"/>
  <c r="G19" i="22"/>
  <c r="F19" i="22"/>
  <c r="G16" i="22"/>
  <c r="F16" i="22"/>
  <c r="F15" i="22"/>
  <c r="G15" i="22" s="1"/>
  <c r="F14" i="22"/>
  <c r="G14" i="22" s="1"/>
  <c r="F13" i="22"/>
  <c r="G13" i="22" s="1"/>
  <c r="F12" i="22"/>
  <c r="G12" i="22" s="1"/>
  <c r="F11" i="22"/>
  <c r="F10" i="22"/>
  <c r="G10" i="22" s="1"/>
  <c r="F9" i="22"/>
  <c r="G9" i="22" s="1"/>
  <c r="F8" i="22"/>
  <c r="G8" i="22" s="1"/>
  <c r="F7" i="22"/>
  <c r="F6" i="22"/>
  <c r="G6" i="22" s="1"/>
  <c r="F5" i="22"/>
  <c r="G5" i="22" s="1"/>
  <c r="J6" i="20" l="1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5" i="20"/>
  <c r="J12" i="18"/>
  <c r="J6" i="18"/>
  <c r="I6" i="18"/>
  <c r="J16" i="18"/>
  <c r="J19" i="18"/>
  <c r="J28" i="18"/>
  <c r="I6" i="20"/>
  <c r="I12" i="20"/>
  <c r="I13" i="20"/>
  <c r="I15" i="20"/>
  <c r="I16" i="20"/>
  <c r="I17" i="20"/>
  <c r="I19" i="20"/>
  <c r="I24" i="20"/>
  <c r="I25" i="20"/>
  <c r="I26" i="20"/>
  <c r="I28" i="20"/>
  <c r="I32" i="20"/>
  <c r="H6" i="20"/>
  <c r="H12" i="20"/>
  <c r="H13" i="20"/>
  <c r="H15" i="20"/>
  <c r="H16" i="20"/>
  <c r="H17" i="20"/>
  <c r="H19" i="20"/>
  <c r="H24" i="20"/>
  <c r="H25" i="20"/>
  <c r="H26" i="20"/>
  <c r="H28" i="20"/>
  <c r="H29" i="20"/>
  <c r="H32" i="20"/>
  <c r="I9" i="20"/>
  <c r="H10" i="20"/>
  <c r="H11" i="20"/>
  <c r="I14" i="20"/>
  <c r="H18" i="20"/>
  <c r="I20" i="20"/>
  <c r="I21" i="20"/>
  <c r="I22" i="20"/>
  <c r="I23" i="20"/>
  <c r="H27" i="20"/>
  <c r="I29" i="20"/>
  <c r="I30" i="20"/>
  <c r="I31" i="20"/>
  <c r="H7" i="20"/>
  <c r="H8" i="20"/>
  <c r="H5" i="20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5" i="18"/>
  <c r="I10" i="20" l="1"/>
  <c r="H23" i="20"/>
  <c r="H9" i="20"/>
  <c r="H21" i="20"/>
  <c r="I18" i="20"/>
  <c r="H31" i="20"/>
  <c r="I5" i="20"/>
  <c r="H30" i="20"/>
  <c r="H22" i="20"/>
  <c r="H14" i="20"/>
  <c r="I27" i="20"/>
  <c r="I11" i="20"/>
  <c r="I8" i="20"/>
  <c r="H20" i="20"/>
  <c r="I7" i="20"/>
  <c r="H33" i="20" l="1"/>
  <c r="G33" i="18" l="1"/>
  <c r="J7" i="18"/>
  <c r="J8" i="18"/>
  <c r="J9" i="18"/>
  <c r="J10" i="18"/>
  <c r="J11" i="18"/>
  <c r="J13" i="18"/>
  <c r="J14" i="18"/>
  <c r="J15" i="18"/>
  <c r="J17" i="18"/>
  <c r="J18" i="18"/>
  <c r="J20" i="18"/>
  <c r="J21" i="18"/>
  <c r="J22" i="18"/>
  <c r="J23" i="18"/>
  <c r="J24" i="18"/>
  <c r="J25" i="18"/>
  <c r="J26" i="18"/>
  <c r="J27" i="18"/>
  <c r="J29" i="18"/>
  <c r="J30" i="18"/>
  <c r="J31" i="18"/>
  <c r="J32" i="18"/>
  <c r="J5" i="18"/>
  <c r="E31" i="17" l="1"/>
  <c r="E32" i="17"/>
  <c r="E33" i="17"/>
  <c r="E34" i="17"/>
  <c r="E35" i="17"/>
  <c r="F8" i="15" l="1"/>
  <c r="G33" i="20" l="1"/>
  <c r="F33" i="20"/>
  <c r="E33" i="20"/>
  <c r="D33" i="20"/>
  <c r="C33" i="20"/>
  <c r="F33" i="18"/>
  <c r="E33" i="18"/>
  <c r="D33" i="18"/>
  <c r="C33" i="18"/>
  <c r="I33" i="20" l="1"/>
  <c r="H33" i="18"/>
  <c r="I33" i="18"/>
  <c r="J33" i="18" s="1"/>
  <c r="E37" i="17" l="1"/>
  <c r="E36" i="17"/>
  <c r="E38" i="17"/>
  <c r="E7" i="17"/>
  <c r="E44" i="17"/>
  <c r="E43" i="17"/>
  <c r="E42" i="17"/>
  <c r="E39" i="17"/>
  <c r="E40" i="17"/>
  <c r="E41" i="17"/>
  <c r="E30" i="17"/>
  <c r="E28" i="17"/>
  <c r="E2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C1" i="15" l="1"/>
  <c r="C17" i="14"/>
</calcChain>
</file>

<file path=xl/sharedStrings.xml><?xml version="1.0" encoding="utf-8"?>
<sst xmlns="http://schemas.openxmlformats.org/spreadsheetml/2006/main" count="322" uniqueCount="155">
  <si>
    <t>Programa</t>
  </si>
  <si>
    <t>Población Base para el Cálculo de la Deserción</t>
  </si>
  <si>
    <t>Deserción Académica</t>
  </si>
  <si>
    <t>Deserción No Académica</t>
  </si>
  <si>
    <t>Deserción Académica %</t>
  </si>
  <si>
    <t>Deserción no Académica %</t>
  </si>
  <si>
    <t>Índice de Deserción</t>
  </si>
  <si>
    <t>Escuela de Negocios</t>
  </si>
  <si>
    <t>Administración de Empresas</t>
  </si>
  <si>
    <t>Contaduría Pública</t>
  </si>
  <si>
    <t>Negocios Internacionales</t>
  </si>
  <si>
    <t>Sub-total Escuela de Negocios</t>
  </si>
  <si>
    <t>Ciencia Política y Gobierno</t>
  </si>
  <si>
    <t>Derecho</t>
  </si>
  <si>
    <t>Relaciones Internacionales</t>
  </si>
  <si>
    <t>Sub-total Div Derecho, Cs Pol y Rel Int</t>
  </si>
  <si>
    <t>División Ciencias de la Salud</t>
  </si>
  <si>
    <t>Enfermería</t>
  </si>
  <si>
    <t>Medicina</t>
  </si>
  <si>
    <t>Odontología</t>
  </si>
  <si>
    <t>Sub-total División Ciencias de la Salud</t>
  </si>
  <si>
    <t>División de Ingenierías</t>
  </si>
  <si>
    <t>Ingeniería Civil</t>
  </si>
  <si>
    <t>Ingeniería Electrónica</t>
  </si>
  <si>
    <t>Ingeniería Eléctrica</t>
  </si>
  <si>
    <t>Ingeniería Industrial</t>
  </si>
  <si>
    <t>Ingeniería Mecánica</t>
  </si>
  <si>
    <t>Ingeniería Sistemas Y Computac</t>
  </si>
  <si>
    <t>Sub-total División de Ingenierías</t>
  </si>
  <si>
    <t>Arquitectura</t>
  </si>
  <si>
    <t>Diseño Gráfico</t>
  </si>
  <si>
    <t>Diseño Industrial</t>
  </si>
  <si>
    <t>Sub-total Escuela Arquitectura Urb y Dis</t>
  </si>
  <si>
    <t>Comunicación Social y Period.</t>
  </si>
  <si>
    <t>Economía</t>
  </si>
  <si>
    <t>Filosofía y Humanidades</t>
  </si>
  <si>
    <t>Psicología</t>
  </si>
  <si>
    <t>IESE-Inst.de Estudios en Educ.</t>
  </si>
  <si>
    <t>Lic. en Educación Infantil</t>
  </si>
  <si>
    <t>Sub-total IESE-Inst.de Estudios en Educ.</t>
  </si>
  <si>
    <t>División de Ciencias Básicas</t>
  </si>
  <si>
    <t>Ciencia de Datos</t>
  </si>
  <si>
    <t>Geología</t>
  </si>
  <si>
    <t>Matemáticas</t>
  </si>
  <si>
    <t>Sub-total División de Ciencias Básicas</t>
  </si>
  <si>
    <t>Instituto de Idiomas</t>
  </si>
  <si>
    <t>Lenguas Modernas y Cultura</t>
  </si>
  <si>
    <t>Sub-total Instituto de Idiomas</t>
  </si>
  <si>
    <t>Música</t>
  </si>
  <si>
    <t>Total General</t>
  </si>
  <si>
    <t>DA</t>
  </si>
  <si>
    <t>DNA</t>
  </si>
  <si>
    <t>E</t>
  </si>
  <si>
    <t>G</t>
  </si>
  <si>
    <t>Total</t>
  </si>
  <si>
    <t>Porcentaje</t>
  </si>
  <si>
    <t>Población 2025-1</t>
  </si>
  <si>
    <t>Dejados de Matricular</t>
  </si>
  <si>
    <t>Promedio</t>
  </si>
  <si>
    <t>Fuera de Programa</t>
  </si>
  <si>
    <t>F2</t>
  </si>
  <si>
    <t>F3</t>
  </si>
  <si>
    <t>F4</t>
  </si>
  <si>
    <t>% Total</t>
  </si>
  <si>
    <t>Distinguido</t>
  </si>
  <si>
    <t>NR</t>
  </si>
  <si>
    <t>Normal</t>
  </si>
  <si>
    <t>Periodo de Prueba</t>
  </si>
  <si>
    <t>Periodo de Prueba Transitorio</t>
  </si>
  <si>
    <t>PROGRAMA</t>
  </si>
  <si>
    <t xml:space="preserve"> </t>
  </si>
  <si>
    <t>Div Humanidades, Artes y Cs. S</t>
  </si>
  <si>
    <t>DA: Deserción Académica - DNA: Deserción No Académica - G: Graduados - E: Egresados</t>
  </si>
  <si>
    <t>Clasificación de Desertores No Académicos según Promedio Acumulado y Estado Académico</t>
  </si>
  <si>
    <t>ESTADÍSTICA Y ANALÍTICA INSTITUCIONAL</t>
  </si>
  <si>
    <t>Deserción Intersemestral</t>
  </si>
  <si>
    <t xml:space="preserve">                     Informe de                      </t>
  </si>
  <si>
    <t>2025-1</t>
  </si>
  <si>
    <t>Índice</t>
  </si>
  <si>
    <t>DIRECCIÓN DE PLANEACIÓN Y
ESTUDIOS INSTITUCIONALES</t>
  </si>
  <si>
    <t>Programas Académicos</t>
  </si>
  <si>
    <t>Diferencia en puntos porcentuales</t>
  </si>
  <si>
    <t>%</t>
  </si>
  <si>
    <t>División de Derecho, Cs. Pol. Y Rel. Int.</t>
  </si>
  <si>
    <t>Ingeniería de Sistemas</t>
  </si>
  <si>
    <t>Escuela de Arquitectura, Urbanismo y Diseño</t>
  </si>
  <si>
    <t>Total Deserción 2025-1</t>
  </si>
  <si>
    <t>DESERTORES, EGRESADOS Y GRADUADOS TIPO REINGRESO</t>
  </si>
  <si>
    <t>TOTAL DA</t>
  </si>
  <si>
    <t>TOTAL DNA</t>
  </si>
  <si>
    <t>TOTAL E</t>
  </si>
  <si>
    <t>TOTAL G</t>
  </si>
  <si>
    <t>Tasa de deserción intersemestral de estudiantes tipo reingreso</t>
  </si>
  <si>
    <t/>
  </si>
  <si>
    <t>Total general</t>
  </si>
  <si>
    <t>DA: Desertores Académicos     DNA: Desertores No Académicos     E: Egresados   G: Graduados</t>
  </si>
  <si>
    <t>DESERTORES, EGRESADOS Y GRADUADOS TIPO READMISIÓN</t>
  </si>
  <si>
    <t>Tasa de deserción intersemestral de estudiantes tipo readmisión</t>
  </si>
  <si>
    <t>Tasa de estudiantes de solo inglés que regresan al programa</t>
  </si>
  <si>
    <t>Periodo</t>
  </si>
  <si>
    <t>Total solo idiomas</t>
  </si>
  <si>
    <t>Número de estudiantes que regresaron en el semestre siguiente</t>
  </si>
  <si>
    <t>Número de estudiantes que regresaron en los dos semestres siguientes</t>
  </si>
  <si>
    <t>Total estudiantes que regresaron</t>
  </si>
  <si>
    <t>Porcentaje de regreso</t>
  </si>
  <si>
    <t>2014-1</t>
  </si>
  <si>
    <t>2015-1</t>
  </si>
  <si>
    <t>2016-1</t>
  </si>
  <si>
    <t>2017-1</t>
  </si>
  <si>
    <t>2018-1</t>
  </si>
  <si>
    <t>2019-1</t>
  </si>
  <si>
    <t>2020-1</t>
  </si>
  <si>
    <t>2021-1</t>
  </si>
  <si>
    <t>2022-1</t>
  </si>
  <si>
    <t>2023-1</t>
  </si>
  <si>
    <t>2014-2</t>
  </si>
  <si>
    <t>2015-2</t>
  </si>
  <si>
    <t>2016-2</t>
  </si>
  <si>
    <t>2017-2</t>
  </si>
  <si>
    <t>2018-2</t>
  </si>
  <si>
    <t>2019-2</t>
  </si>
  <si>
    <t>2020-2</t>
  </si>
  <si>
    <t>2021-2</t>
  </si>
  <si>
    <t>2022-2</t>
  </si>
  <si>
    <t>2023-2</t>
  </si>
  <si>
    <t>-</t>
  </si>
  <si>
    <t>2024-2</t>
  </si>
  <si>
    <t>2024-1</t>
  </si>
  <si>
    <t>Tasa de Deserción intersemestral por programa académico</t>
  </si>
  <si>
    <t>Desertores No Académicos por Promedio Acumulado</t>
  </si>
  <si>
    <t>Dejados de matricular por Programa</t>
  </si>
  <si>
    <t>Desertores Académicos por Promedio Acumulado</t>
  </si>
  <si>
    <t>Desertores, Egresados y Graduados tipo Reingreso</t>
  </si>
  <si>
    <t>Tasa de estudiantes de sólo Idiomas que regresan al programa</t>
  </si>
  <si>
    <t>Desertores, Egresados y Graduados tipo Readmisión</t>
  </si>
  <si>
    <t>2025-2</t>
  </si>
  <si>
    <t>Elaborado: 7 de Noviembre 2025</t>
  </si>
  <si>
    <t>Sub-total Div Humanidades, Artes y Cs. S</t>
  </si>
  <si>
    <t>Ingeniería Sistemas</t>
  </si>
  <si>
    <t>Total Deserción 2024-2</t>
  </si>
  <si>
    <t>Tasa de Deserción intersemestral por programa académico 2024-2 vs 2025-2</t>
  </si>
  <si>
    <t>Desertores, Egresados y Graduados por Programa 2025-2</t>
  </si>
  <si>
    <t>Población 2025-2</t>
  </si>
  <si>
    <t>Población de 2025-1 matriculados solo en Idiomas en el 2025-2</t>
  </si>
  <si>
    <t>Población 2025-2 + Idiomas</t>
  </si>
  <si>
    <t>Matriculados y No matriculados por Programa en el 2025-2</t>
  </si>
  <si>
    <t>&lt;1,5</t>
  </si>
  <si>
    <t>Total Matriculados tipo Reingreso en el 2025-1</t>
  </si>
  <si>
    <t>Total de Dejados de Matricular en 2025-2</t>
  </si>
  <si>
    <t>Total Desertores en 2025-2</t>
  </si>
  <si>
    <t>Total Matriculados tipo Readmisión en el 2025-1</t>
  </si>
  <si>
    <t>Total de Dejados de matricular en el 2025-2</t>
  </si>
  <si>
    <t>Total Desertores en el 2025-2</t>
  </si>
  <si>
    <t>Tasa de Deserción Intersemestral por Programa Académico 2025-2</t>
  </si>
  <si>
    <t>Tasa de Deserción Intersemestral Comparativo 2024-2 VS 2025-2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</si>
</sst>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4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30505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05052"/>
      <name val="Calibri"/>
      <family val="2"/>
      <scheme val="minor"/>
    </font>
    <font>
      <sz val="16"/>
      <color rgb="FF30505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8"/>
      <name val="Calibri"/>
      <family val="2"/>
      <scheme val="minor"/>
    </font>
    <font>
      <sz val="18"/>
      <color theme="8"/>
      <name val="Arial Rounded MT Bold"/>
      <family val="2"/>
    </font>
    <font>
      <b/>
      <sz val="16"/>
      <color theme="0"/>
      <name val="Arial Rounded MT Bold"/>
      <family val="2"/>
    </font>
    <font>
      <sz val="16"/>
      <color theme="0"/>
      <name val="Arial Rounded MT Bold"/>
      <family val="2"/>
    </font>
    <font>
      <i/>
      <sz val="16"/>
      <color theme="0"/>
      <name val="Arial Rounded MT Bold"/>
      <family val="2"/>
    </font>
    <font>
      <sz val="20"/>
      <color theme="4" tint="-0.249977111117893"/>
      <name val="Arial Rounded MT Bold"/>
      <family val="2"/>
    </font>
    <font>
      <sz val="16"/>
      <color theme="0"/>
      <name val="Cambria"/>
      <family val="2"/>
      <scheme val="major"/>
    </font>
    <font>
      <b/>
      <sz val="16"/>
      <color theme="0"/>
      <name val="Cambria"/>
      <family val="2"/>
      <scheme val="major"/>
    </font>
    <font>
      <b/>
      <sz val="22"/>
      <color theme="5" tint="-0.249977111117893"/>
      <name val="Arial Rounded MT Bold"/>
      <family val="2"/>
    </font>
    <font>
      <b/>
      <sz val="28"/>
      <color theme="4" tint="-0.249977111117893"/>
      <name val="Arial Rounded MT Bold"/>
      <family val="2"/>
    </font>
    <font>
      <i/>
      <u/>
      <sz val="24"/>
      <color theme="4" tint="-0.249977111117893"/>
      <name val="Arial Rounded MT Bold"/>
      <family val="2"/>
    </font>
    <font>
      <b/>
      <sz val="20"/>
      <color rgb="FFF1F7ED"/>
      <name val="Cambria"/>
      <family val="2"/>
      <scheme val="major"/>
    </font>
    <font>
      <b/>
      <sz val="26"/>
      <color theme="0"/>
      <name val="Cambria"/>
      <family val="2"/>
      <scheme val="major"/>
    </font>
    <font>
      <b/>
      <sz val="28"/>
      <color theme="0"/>
      <name val="Arial Rounded MT Bold"/>
      <family val="2"/>
    </font>
    <font>
      <b/>
      <sz val="28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 tint="4.9989318521683403E-2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249977111117893"/>
      <name val="Cambria"/>
      <family val="2"/>
      <scheme val="major"/>
    </font>
    <font>
      <b/>
      <sz val="11"/>
      <name val="Calibri"/>
      <family val="2"/>
      <scheme val="minor"/>
    </font>
    <font>
      <b/>
      <sz val="22"/>
      <color theme="4" tint="-0.249977111117893"/>
      <name val="Arial Rounded MT Bold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30505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7A2A5"/>
        <bgColor indexed="64"/>
      </patternFill>
    </fill>
    <fill>
      <patternFill patternType="solid">
        <fgColor rgb="FFD8E6E8"/>
        <bgColor indexed="64"/>
      </patternFill>
    </fill>
    <fill>
      <patternFill patternType="solid">
        <fgColor rgb="FF3050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67A2A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3" borderId="2" xfId="0" applyNumberFormat="1" applyFont="1" applyFill="1" applyBorder="1" applyAlignment="1">
      <alignment vertical="center"/>
    </xf>
    <xf numFmtId="3" fontId="1" fillId="4" borderId="3" xfId="0" applyNumberFormat="1" applyFont="1" applyFill="1" applyBorder="1" applyAlignment="1">
      <alignment horizontal="left" vertical="center"/>
    </xf>
    <xf numFmtId="164" fontId="2" fillId="0" borderId="0" xfId="1" applyNumberFormat="1" applyFont="1"/>
    <xf numFmtId="164" fontId="2" fillId="3" borderId="2" xfId="1" applyNumberFormat="1" applyFont="1" applyFill="1" applyBorder="1" applyAlignment="1">
      <alignment vertical="center"/>
    </xf>
    <xf numFmtId="164" fontId="1" fillId="4" borderId="3" xfId="1" applyNumberFormat="1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0" fillId="5" borderId="0" xfId="0" applyFill="1"/>
    <xf numFmtId="0" fontId="8" fillId="5" borderId="0" xfId="0" applyFont="1" applyFill="1"/>
    <xf numFmtId="0" fontId="7" fillId="5" borderId="0" xfId="0" applyFont="1" applyFill="1"/>
    <xf numFmtId="0" fontId="24" fillId="5" borderId="0" xfId="0" applyFont="1" applyFill="1"/>
    <xf numFmtId="0" fontId="25" fillId="7" borderId="0" xfId="0" applyFont="1" applyFill="1" applyAlignment="1">
      <alignment horizontal="center" vertical="center"/>
    </xf>
    <xf numFmtId="0" fontId="27" fillId="7" borderId="0" xfId="2" applyFont="1" applyFill="1" applyBorder="1" applyAlignment="1" applyProtection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9" fillId="5" borderId="0" xfId="0" applyFont="1" applyFill="1"/>
    <xf numFmtId="0" fontId="27" fillId="7" borderId="0" xfId="2" applyFont="1" applyFill="1" applyBorder="1" applyAlignment="1" applyProtection="1">
      <alignment horizontal="center" vertical="center" wrapText="1"/>
    </xf>
    <xf numFmtId="0" fontId="0" fillId="7" borderId="0" xfId="0" applyFill="1"/>
    <xf numFmtId="0" fontId="28" fillId="5" borderId="0" xfId="0" applyFont="1" applyFill="1"/>
    <xf numFmtId="0" fontId="31" fillId="5" borderId="0" xfId="0" applyFont="1" applyFill="1" applyAlignment="1">
      <alignment horizontal="left"/>
    </xf>
    <xf numFmtId="0" fontId="0" fillId="8" borderId="0" xfId="0" applyFill="1"/>
    <xf numFmtId="0" fontId="21" fillId="8" borderId="0" xfId="0" applyFont="1" applyFill="1" applyAlignment="1">
      <alignment horizontal="center"/>
    </xf>
    <xf numFmtId="0" fontId="20" fillId="8" borderId="0" xfId="0" applyFont="1" applyFill="1"/>
    <xf numFmtId="0" fontId="16" fillId="8" borderId="0" xfId="0" applyFont="1" applyFill="1" applyAlignment="1">
      <alignment horizontal="center"/>
    </xf>
    <xf numFmtId="0" fontId="16" fillId="8" borderId="0" xfId="0" applyFont="1" applyFill="1"/>
    <xf numFmtId="0" fontId="15" fillId="8" borderId="0" xfId="0" applyFont="1" applyFill="1"/>
    <xf numFmtId="0" fontId="11" fillId="8" borderId="0" xfId="0" applyFont="1" applyFill="1" applyAlignment="1">
      <alignment horizontal="center"/>
    </xf>
    <xf numFmtId="0" fontId="12" fillId="8" borderId="0" xfId="0" applyFont="1" applyFill="1"/>
    <xf numFmtId="0" fontId="13" fillId="8" borderId="0" xfId="0" applyFont="1" applyFill="1" applyAlignment="1">
      <alignment horizontal="center"/>
    </xf>
    <xf numFmtId="0" fontId="9" fillId="8" borderId="0" xfId="0" applyFont="1" applyFill="1"/>
    <xf numFmtId="3" fontId="2" fillId="3" borderId="14" xfId="0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1" fillId="4" borderId="3" xfId="1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1" fillId="4" borderId="3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/>
    </xf>
    <xf numFmtId="0" fontId="2" fillId="0" borderId="0" xfId="1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3" fillId="9" borderId="16" xfId="0" applyFont="1" applyFill="1" applyBorder="1" applyAlignment="1">
      <alignment horizontal="center" vertical="center" wrapText="1"/>
    </xf>
    <xf numFmtId="0" fontId="33" fillId="9" borderId="16" xfId="0" applyFont="1" applyFill="1" applyBorder="1" applyAlignment="1">
      <alignment horizontal="center" vertical="center"/>
    </xf>
    <xf numFmtId="164" fontId="33" fillId="9" borderId="16" xfId="0" applyNumberFormat="1" applyFont="1" applyFill="1" applyBorder="1" applyAlignment="1">
      <alignment horizontal="center" vertical="center"/>
    </xf>
    <xf numFmtId="10" fontId="2" fillId="3" borderId="2" xfId="1" applyNumberFormat="1" applyFont="1" applyFill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0" fontId="25" fillId="7" borderId="0" xfId="0" applyFont="1" applyFill="1" applyAlignment="1">
      <alignment horizontal="center" vertical="center"/>
    </xf>
    <xf numFmtId="164" fontId="1" fillId="4" borderId="3" xfId="1" applyNumberFormat="1" applyFont="1" applyFill="1" applyBorder="1" applyAlignment="1">
      <alignment horizontal="right" vertical="center"/>
    </xf>
    <xf numFmtId="165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right"/>
    </xf>
    <xf numFmtId="9" fontId="2" fillId="3" borderId="2" xfId="1" applyFont="1" applyFill="1" applyBorder="1" applyAlignment="1">
      <alignment horizontal="center" vertical="center"/>
    </xf>
    <xf numFmtId="9" fontId="2" fillId="0" borderId="0" xfId="1" applyFont="1" applyAlignment="1">
      <alignment horizontal="center"/>
    </xf>
    <xf numFmtId="164" fontId="33" fillId="9" borderId="16" xfId="1" applyNumberFormat="1" applyFont="1" applyFill="1" applyBorder="1" applyAlignment="1">
      <alignment horizontal="center" vertical="center" wrapText="1"/>
    </xf>
    <xf numFmtId="9" fontId="0" fillId="0" borderId="0" xfId="1" applyFont="1"/>
    <xf numFmtId="2" fontId="0" fillId="0" borderId="0" xfId="1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0" borderId="0" xfId="0" applyFont="1" applyAlignment="1">
      <alignment vertical="center"/>
    </xf>
    <xf numFmtId="0" fontId="10" fillId="8" borderId="0" xfId="0" applyFont="1" applyFill="1" applyAlignment="1">
      <alignment horizontal="center"/>
    </xf>
    <xf numFmtId="0" fontId="32" fillId="8" borderId="0" xfId="0" applyFont="1" applyFill="1" applyAlignment="1">
      <alignment horizontal="left" vertical="top" wrapText="1"/>
    </xf>
    <xf numFmtId="0" fontId="19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31" fillId="5" borderId="0" xfId="0" applyFont="1" applyFill="1" applyAlignment="1">
      <alignment horizontal="left"/>
    </xf>
    <xf numFmtId="0" fontId="25" fillId="7" borderId="0" xfId="0" applyFont="1" applyFill="1" applyAlignment="1">
      <alignment horizontal="center" vertical="center"/>
    </xf>
    <xf numFmtId="0" fontId="34" fillId="6" borderId="0" xfId="2" applyFont="1" applyFill="1" applyBorder="1" applyAlignment="1" applyProtection="1">
      <alignment horizontal="center" vertical="center" wrapText="1"/>
    </xf>
    <xf numFmtId="0" fontId="0" fillId="7" borderId="0" xfId="0" applyFill="1"/>
    <xf numFmtId="0" fontId="30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/>
    </xf>
    <xf numFmtId="0" fontId="34" fillId="6" borderId="0" xfId="3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Hipervínculo 2" xfId="2" xr:uid="{375D52CA-390D-4C03-B125-6D5D5D6E92EF}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487B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Tasa de Deserción  Global</a:t>
            </a:r>
          </a:p>
          <a:p>
            <a:pPr>
              <a:defRPr sz="2000"/>
            </a:pPr>
            <a:r>
              <a:rPr lang="es-CO" sz="20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Serie 2012-2 / 2025-2</a:t>
            </a:r>
          </a:p>
        </c:rich>
      </c:tx>
      <c:layout>
        <c:manualLayout>
          <c:xMode val="edge"/>
          <c:yMode val="edge"/>
          <c:x val="0.3524502347466611"/>
          <c:y val="2.14588553668904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7205405227745461E-2"/>
          <c:y val="0.15575007290755322"/>
          <c:w val="0.8924522749486119"/>
          <c:h val="0.67708486439195104"/>
        </c:manualLayout>
      </c:layout>
      <c:lineChart>
        <c:grouping val="standard"/>
        <c:varyColors val="0"/>
        <c:ser>
          <c:idx val="0"/>
          <c:order val="0"/>
          <c:tx>
            <c:strRef>
              <c:f>[2]Gráfico!$B$1</c:f>
              <c:strCache>
                <c:ptCount val="1"/>
                <c:pt idx="0">
                  <c:v>Deserción Académica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2822848654878736E-2"/>
                  <c:y val="3.3592737698711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0D-4F26-90B6-6C262AA5D681}"/>
                </c:ext>
              </c:extLst>
            </c:dLbl>
            <c:dLbl>
              <c:idx val="12"/>
              <c:layout>
                <c:manualLayout>
                  <c:x val="-1.758212952885186E-2"/>
                  <c:y val="3.1431743641445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D-4F26-90B6-6C262AA5D681}"/>
                </c:ext>
              </c:extLst>
            </c:dLbl>
            <c:dLbl>
              <c:idx val="13"/>
              <c:layout>
                <c:manualLayout>
                  <c:x val="-1.0356172663854095E-2"/>
                  <c:y val="-2.6308721842313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D-4F26-90B6-6C262AA5D6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[2]Gráfico!$A$33:$A$46</c:f>
              <c:strCache>
                <c:ptCount val="14"/>
                <c:pt idx="0">
                  <c:v>2012-2</c:v>
                </c:pt>
                <c:pt idx="1">
                  <c:v>2013-2</c:v>
                </c:pt>
                <c:pt idx="2">
                  <c:v>2014-2</c:v>
                </c:pt>
                <c:pt idx="3">
                  <c:v>2015-2</c:v>
                </c:pt>
                <c:pt idx="4">
                  <c:v>2016-2</c:v>
                </c:pt>
                <c:pt idx="5">
                  <c:v>2017-2</c:v>
                </c:pt>
                <c:pt idx="6">
                  <c:v>2018-2</c:v>
                </c:pt>
                <c:pt idx="7">
                  <c:v>2019-2</c:v>
                </c:pt>
                <c:pt idx="8">
                  <c:v>2020-2</c:v>
                </c:pt>
                <c:pt idx="9">
                  <c:v>2021-2</c:v>
                </c:pt>
                <c:pt idx="10">
                  <c:v>2022-2</c:v>
                </c:pt>
                <c:pt idx="11">
                  <c:v>2023-2</c:v>
                </c:pt>
                <c:pt idx="12">
                  <c:v>2024-2</c:v>
                </c:pt>
                <c:pt idx="13">
                  <c:v>2025-2</c:v>
                </c:pt>
              </c:strCache>
            </c:strRef>
          </c:cat>
          <c:val>
            <c:numRef>
              <c:f>[2]Gráfico!$B$33:$B$46</c:f>
              <c:numCache>
                <c:formatCode>General</c:formatCode>
                <c:ptCount val="14"/>
                <c:pt idx="0">
                  <c:v>2.5000000000000001E-2</c:v>
                </c:pt>
                <c:pt idx="1">
                  <c:v>2.1000000000000001E-2</c:v>
                </c:pt>
                <c:pt idx="2">
                  <c:v>0.02</c:v>
                </c:pt>
                <c:pt idx="3">
                  <c:v>1.4999999999999999E-2</c:v>
                </c:pt>
                <c:pt idx="4">
                  <c:v>1.2E-2</c:v>
                </c:pt>
                <c:pt idx="5">
                  <c:v>1.6E-2</c:v>
                </c:pt>
                <c:pt idx="6">
                  <c:v>1.1834754483975302E-2</c:v>
                </c:pt>
                <c:pt idx="7">
                  <c:v>1.3346114142456865E-2</c:v>
                </c:pt>
                <c:pt idx="8">
                  <c:v>6.2423873325213155E-3</c:v>
                </c:pt>
                <c:pt idx="9">
                  <c:v>5.852115460656386E-3</c:v>
                </c:pt>
                <c:pt idx="10">
                  <c:v>8.8833540888335408E-3</c:v>
                </c:pt>
                <c:pt idx="11">
                  <c:v>8.0000000000000002E-3</c:v>
                </c:pt>
                <c:pt idx="12">
                  <c:v>9.7159248635143892E-3</c:v>
                </c:pt>
                <c:pt idx="13">
                  <c:v>8.1165656170545664E-3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D-4F26-90B6-6C262AA5D681}"/>
            </c:ext>
          </c:extLst>
        </c:ser>
        <c:ser>
          <c:idx val="1"/>
          <c:order val="1"/>
          <c:tx>
            <c:strRef>
              <c:f>[2]Gráfico!$C$1</c:f>
              <c:strCache>
                <c:ptCount val="1"/>
                <c:pt idx="0">
                  <c:v>Deserción No Académica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5047181566403303E-2"/>
                  <c:y val="3.4310452909561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D-4F26-90B6-6C262AA5D681}"/>
                </c:ext>
              </c:extLst>
            </c:dLbl>
            <c:dLbl>
              <c:idx val="10"/>
              <c:layout>
                <c:manualLayout>
                  <c:x val="-2.2701677115128677E-2"/>
                  <c:y val="6.66406794438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D-4F26-90B6-6C262AA5D681}"/>
                </c:ext>
              </c:extLst>
            </c:dLbl>
            <c:dLbl>
              <c:idx val="11"/>
              <c:layout>
                <c:manualLayout>
                  <c:x val="-2.9107407740774954E-2"/>
                  <c:y val="5.9524666385907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D-4F26-90B6-6C262AA5D681}"/>
                </c:ext>
              </c:extLst>
            </c:dLbl>
            <c:dLbl>
              <c:idx val="12"/>
              <c:layout>
                <c:manualLayout>
                  <c:x val="-3.5047181566403261E-2"/>
                  <c:y val="3.633109206795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0D-4F26-90B6-6C262AA5D6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[2]Gráfico!$A$33:$A$46</c:f>
              <c:strCache>
                <c:ptCount val="14"/>
                <c:pt idx="0">
                  <c:v>2012-2</c:v>
                </c:pt>
                <c:pt idx="1">
                  <c:v>2013-2</c:v>
                </c:pt>
                <c:pt idx="2">
                  <c:v>2014-2</c:v>
                </c:pt>
                <c:pt idx="3">
                  <c:v>2015-2</c:v>
                </c:pt>
                <c:pt idx="4">
                  <c:v>2016-2</c:v>
                </c:pt>
                <c:pt idx="5">
                  <c:v>2017-2</c:v>
                </c:pt>
                <c:pt idx="6">
                  <c:v>2018-2</c:v>
                </c:pt>
                <c:pt idx="7">
                  <c:v>2019-2</c:v>
                </c:pt>
                <c:pt idx="8">
                  <c:v>2020-2</c:v>
                </c:pt>
                <c:pt idx="9">
                  <c:v>2021-2</c:v>
                </c:pt>
                <c:pt idx="10">
                  <c:v>2022-2</c:v>
                </c:pt>
                <c:pt idx="11">
                  <c:v>2023-2</c:v>
                </c:pt>
                <c:pt idx="12">
                  <c:v>2024-2</c:v>
                </c:pt>
                <c:pt idx="13">
                  <c:v>2025-2</c:v>
                </c:pt>
              </c:strCache>
            </c:strRef>
          </c:cat>
          <c:val>
            <c:numRef>
              <c:f>[2]Gráfico!$C$33:$C$46</c:f>
              <c:numCache>
                <c:formatCode>General</c:formatCode>
                <c:ptCount val="14"/>
                <c:pt idx="0">
                  <c:v>4.3999999999999997E-2</c:v>
                </c:pt>
                <c:pt idx="1">
                  <c:v>4.2000000000000003E-2</c:v>
                </c:pt>
                <c:pt idx="2">
                  <c:v>4.4999999999999998E-2</c:v>
                </c:pt>
                <c:pt idx="3">
                  <c:v>3.1E-2</c:v>
                </c:pt>
                <c:pt idx="4">
                  <c:v>3.2000000000000001E-2</c:v>
                </c:pt>
                <c:pt idx="5">
                  <c:v>0.03</c:v>
                </c:pt>
                <c:pt idx="6">
                  <c:v>2.5801234930902677E-2</c:v>
                </c:pt>
                <c:pt idx="7">
                  <c:v>2.8609349653443444E-2</c:v>
                </c:pt>
                <c:pt idx="8">
                  <c:v>5.092874543239951E-2</c:v>
                </c:pt>
                <c:pt idx="9">
                  <c:v>3.2661130881771451E-2</c:v>
                </c:pt>
                <c:pt idx="10">
                  <c:v>3.5453337761541019E-2</c:v>
                </c:pt>
                <c:pt idx="11">
                  <c:v>3.5999999999999997E-2</c:v>
                </c:pt>
                <c:pt idx="12">
                  <c:v>3.2664014064957898E-2</c:v>
                </c:pt>
                <c:pt idx="13">
                  <c:v>2.9728143946802271E-2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0D-4F26-90B6-6C262AA5D681}"/>
            </c:ext>
          </c:extLst>
        </c:ser>
        <c:ser>
          <c:idx val="2"/>
          <c:order val="2"/>
          <c:tx>
            <c:strRef>
              <c:f>[2]Gráfico!$D$1</c:f>
              <c:strCache>
                <c:ptCount val="1"/>
                <c:pt idx="0">
                  <c:v>Total Deserción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1.1478491250333603E-2"/>
                  <c:y val="-4.2393009543144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0D-4F26-90B6-6C262AA5D681}"/>
                </c:ext>
              </c:extLst>
            </c:dLbl>
            <c:dLbl>
              <c:idx val="9"/>
              <c:layout>
                <c:manualLayout>
                  <c:x val="-3.2802544393444412E-2"/>
                  <c:y val="-3.228981375116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0D-4F26-90B6-6C262AA5D681}"/>
                </c:ext>
              </c:extLst>
            </c:dLbl>
            <c:dLbl>
              <c:idx val="11"/>
              <c:layout>
                <c:manualLayout>
                  <c:x val="-1.8212402769210649E-2"/>
                  <c:y val="-5.0475566176728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0D-4F26-90B6-6C262AA5D681}"/>
                </c:ext>
              </c:extLst>
            </c:dLbl>
            <c:dLbl>
              <c:idx val="12"/>
              <c:layout>
                <c:manualLayout>
                  <c:x val="-1.1389728005345554E-2"/>
                  <c:y val="-4.8719525942563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0D-4F26-90B6-6C262AA5D6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[2]Gráfico!$A$33:$A$46</c:f>
              <c:strCache>
                <c:ptCount val="14"/>
                <c:pt idx="0">
                  <c:v>2012-2</c:v>
                </c:pt>
                <c:pt idx="1">
                  <c:v>2013-2</c:v>
                </c:pt>
                <c:pt idx="2">
                  <c:v>2014-2</c:v>
                </c:pt>
                <c:pt idx="3">
                  <c:v>2015-2</c:v>
                </c:pt>
                <c:pt idx="4">
                  <c:v>2016-2</c:v>
                </c:pt>
                <c:pt idx="5">
                  <c:v>2017-2</c:v>
                </c:pt>
                <c:pt idx="6">
                  <c:v>2018-2</c:v>
                </c:pt>
                <c:pt idx="7">
                  <c:v>2019-2</c:v>
                </c:pt>
                <c:pt idx="8">
                  <c:v>2020-2</c:v>
                </c:pt>
                <c:pt idx="9">
                  <c:v>2021-2</c:v>
                </c:pt>
                <c:pt idx="10">
                  <c:v>2022-2</c:v>
                </c:pt>
                <c:pt idx="11">
                  <c:v>2023-2</c:v>
                </c:pt>
                <c:pt idx="12">
                  <c:v>2024-2</c:v>
                </c:pt>
                <c:pt idx="13">
                  <c:v>2025-2</c:v>
                </c:pt>
              </c:strCache>
            </c:strRef>
          </c:cat>
          <c:val>
            <c:numRef>
              <c:f>[2]Gráfico!$D$33:$D$46</c:f>
              <c:numCache>
                <c:formatCode>General</c:formatCode>
                <c:ptCount val="14"/>
                <c:pt idx="0">
                  <c:v>6.9000000000000006E-2</c:v>
                </c:pt>
                <c:pt idx="1">
                  <c:v>6.3E-2</c:v>
                </c:pt>
                <c:pt idx="2">
                  <c:v>6.5000000000000002E-2</c:v>
                </c:pt>
                <c:pt idx="3">
                  <c:v>4.5999999999999999E-2</c:v>
                </c:pt>
                <c:pt idx="4">
                  <c:v>4.3999999999999997E-2</c:v>
                </c:pt>
                <c:pt idx="5">
                  <c:v>4.5719099402665032E-2</c:v>
                </c:pt>
                <c:pt idx="6">
                  <c:v>3.7635989414877974E-2</c:v>
                </c:pt>
                <c:pt idx="7">
                  <c:v>4.1955463795900309E-2</c:v>
                </c:pt>
                <c:pt idx="8">
                  <c:v>5.7171132764920828E-2</c:v>
                </c:pt>
                <c:pt idx="9">
                  <c:v>3.8513246342427837E-2</c:v>
                </c:pt>
                <c:pt idx="10">
                  <c:v>4.4337429425440056E-2</c:v>
                </c:pt>
                <c:pt idx="11">
                  <c:v>4.4099267987859313E-2</c:v>
                </c:pt>
                <c:pt idx="12">
                  <c:v>4.2379938928472277E-2</c:v>
                </c:pt>
                <c:pt idx="13">
                  <c:v>3.7844709563856833E-2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50D-4F26-90B6-6C262AA5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95808"/>
        <c:axId val="770696368"/>
      </c:lineChart>
      <c:catAx>
        <c:axId val="7706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696368"/>
        <c:crosses val="autoZero"/>
        <c:auto val="1"/>
        <c:lblAlgn val="ctr"/>
        <c:lblOffset val="100"/>
        <c:noMultiLvlLbl val="0"/>
      </c:catAx>
      <c:valAx>
        <c:axId val="77069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6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488156</xdr:colOff>
      <xdr:row>5</xdr:row>
      <xdr:rowOff>49662</xdr:rowOff>
    </xdr:from>
    <xdr:ext cx="4029279" cy="1514510"/>
    <xdr:pic>
      <xdr:nvPicPr>
        <xdr:cNvPr id="2" name="Imagen 1">
          <a:extLst>
            <a:ext uri="{FF2B5EF4-FFF2-40B4-BE49-F238E27FC236}">
              <a16:creationId xmlns:a16="http://schemas.microsoft.com/office/drawing/2014/main" id="{46A927DD-8BD2-4FF2-BE97-F9A934FD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256" y="1002162"/>
          <a:ext cx="4029279" cy="1514510"/>
        </a:xfrm>
        <a:prstGeom prst="rect">
          <a:avLst/>
        </a:prstGeom>
      </xdr:spPr>
    </xdr:pic>
    <xdr:clientData/>
  </xdr:oneCellAnchor>
  <xdr:twoCellAnchor>
    <xdr:from>
      <xdr:col>9</xdr:col>
      <xdr:colOff>392906</xdr:colOff>
      <xdr:row>7</xdr:row>
      <xdr:rowOff>66260</xdr:rowOff>
    </xdr:from>
    <xdr:to>
      <xdr:col>9</xdr:col>
      <xdr:colOff>392906</xdr:colOff>
      <xdr:row>9</xdr:row>
      <xdr:rowOff>78167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C49F029-A64B-4E58-AA85-DA6DF600E319}"/>
            </a:ext>
          </a:extLst>
        </xdr:cNvPr>
        <xdr:cNvCxnSpPr/>
      </xdr:nvCxnSpPr>
      <xdr:spPr>
        <a:xfrm>
          <a:off x="8193881" y="1399760"/>
          <a:ext cx="0" cy="392907"/>
        </a:xfrm>
        <a:prstGeom prst="line">
          <a:avLst/>
        </a:prstGeom>
        <a:effectLst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3</xdr:row>
      <xdr:rowOff>119063</xdr:rowOff>
    </xdr:from>
    <xdr:to>
      <xdr:col>12</xdr:col>
      <xdr:colOff>71438</xdr:colOff>
      <xdr:row>3</xdr:row>
      <xdr:rowOff>511969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8A506408-201C-4285-8A3C-D608665EF4AF}"/>
            </a:ext>
          </a:extLst>
        </xdr:cNvPr>
        <xdr:cNvSpPr/>
      </xdr:nvSpPr>
      <xdr:spPr>
        <a:xfrm>
          <a:off x="9274969" y="845344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27214</xdr:colOff>
      <xdr:row>2</xdr:row>
      <xdr:rowOff>27214</xdr:rowOff>
    </xdr:from>
    <xdr:to>
      <xdr:col>12</xdr:col>
      <xdr:colOff>193902</xdr:colOff>
      <xdr:row>3</xdr:row>
      <xdr:rowOff>147977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91F1D2D3-346E-427B-8530-3E26E1EDEB9B}"/>
            </a:ext>
          </a:extLst>
        </xdr:cNvPr>
        <xdr:cNvSpPr/>
      </xdr:nvSpPr>
      <xdr:spPr>
        <a:xfrm>
          <a:off x="9906000" y="489857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3</xdr:row>
      <xdr:rowOff>523875</xdr:rowOff>
    </xdr:from>
    <xdr:to>
      <xdr:col>8</xdr:col>
      <xdr:colOff>614363</xdr:colOff>
      <xdr:row>3</xdr:row>
      <xdr:rowOff>916781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EE039BFA-212B-4F49-ADD4-7B559BD24110}"/>
            </a:ext>
          </a:extLst>
        </xdr:cNvPr>
        <xdr:cNvSpPr/>
      </xdr:nvSpPr>
      <xdr:spPr>
        <a:xfrm>
          <a:off x="8296275" y="1257300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469348</xdr:colOff>
      <xdr:row>18</xdr:row>
      <xdr:rowOff>28312</xdr:rowOff>
    </xdr:from>
    <xdr:to>
      <xdr:col>5</xdr:col>
      <xdr:colOff>2909066</xdr:colOff>
      <xdr:row>21</xdr:row>
      <xdr:rowOff>138547</xdr:rowOff>
    </xdr:to>
    <xdr:pic>
      <xdr:nvPicPr>
        <xdr:cNvPr id="3" name="2 Imagen" descr="logo uninorte.png">
          <a:extLst>
            <a:ext uri="{FF2B5EF4-FFF2-40B4-BE49-F238E27FC236}">
              <a16:creationId xmlns:a16="http://schemas.microsoft.com/office/drawing/2014/main" id="{955CB9BA-5F33-4068-9E09-69348E88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8023" y="5162287"/>
          <a:ext cx="2439718" cy="929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986517</xdr:colOff>
      <xdr:row>0</xdr:row>
      <xdr:rowOff>136072</xdr:rowOff>
    </xdr:from>
    <xdr:to>
      <xdr:col>1</xdr:col>
      <xdr:colOff>1927677</xdr:colOff>
      <xdr:row>4</xdr:row>
      <xdr:rowOff>35859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7B3179-8298-49A7-AE25-C648EEC9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" y="136072"/>
          <a:ext cx="3389085" cy="661787"/>
        </a:xfrm>
        <a:prstGeom prst="rect">
          <a:avLst/>
        </a:prstGeom>
      </xdr:spPr>
    </xdr:pic>
    <xdr:clientData/>
  </xdr:twoCellAnchor>
  <xdr:twoCellAnchor>
    <xdr:from>
      <xdr:col>7</xdr:col>
      <xdr:colOff>226786</xdr:colOff>
      <xdr:row>2</xdr:row>
      <xdr:rowOff>136071</xdr:rowOff>
    </xdr:from>
    <xdr:to>
      <xdr:col>8</xdr:col>
      <xdr:colOff>441099</xdr:colOff>
      <xdr:row>4</xdr:row>
      <xdr:rowOff>143442</xdr:rowOff>
    </xdr:to>
    <xdr:sp macro="" textlink="">
      <xdr:nvSpPr>
        <xdr:cNvPr id="3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0DCC64D2-58A5-4FE0-96F2-559B889FA39E}"/>
            </a:ext>
          </a:extLst>
        </xdr:cNvPr>
        <xdr:cNvSpPr/>
      </xdr:nvSpPr>
      <xdr:spPr>
        <a:xfrm>
          <a:off x="12745357" y="521607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726282</xdr:colOff>
      <xdr:row>3</xdr:row>
      <xdr:rowOff>130969</xdr:rowOff>
    </xdr:from>
    <xdr:to>
      <xdr:col>7</xdr:col>
      <xdr:colOff>130970</xdr:colOff>
      <xdr:row>4</xdr:row>
      <xdr:rowOff>309562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CEC3235-A6A7-46A0-9F89-DA5E25B3C916}"/>
            </a:ext>
          </a:extLst>
        </xdr:cNvPr>
        <xdr:cNvSpPr/>
      </xdr:nvSpPr>
      <xdr:spPr>
        <a:xfrm>
          <a:off x="8608220" y="714375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309562</xdr:colOff>
      <xdr:row>0</xdr:row>
      <xdr:rowOff>178594</xdr:rowOff>
    </xdr:from>
    <xdr:to>
      <xdr:col>15</xdr:col>
      <xdr:colOff>476250</xdr:colOff>
      <xdr:row>3</xdr:row>
      <xdr:rowOff>0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6F859DB9-A58C-4D2D-ACE6-204A2003C599}"/>
            </a:ext>
          </a:extLst>
        </xdr:cNvPr>
        <xdr:cNvSpPr/>
      </xdr:nvSpPr>
      <xdr:spPr>
        <a:xfrm>
          <a:off x="10977562" y="178594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  <xdr:twoCellAnchor>
    <xdr:from>
      <xdr:col>1</xdr:col>
      <xdr:colOff>414617</xdr:colOff>
      <xdr:row>4</xdr:row>
      <xdr:rowOff>56028</xdr:rowOff>
    </xdr:from>
    <xdr:to>
      <xdr:col>14</xdr:col>
      <xdr:colOff>616322</xdr:colOff>
      <xdr:row>33</xdr:row>
      <xdr:rowOff>44823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A3C9F1B3-D9F8-4025-9649-4E6547FC2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1712232</xdr:colOff>
      <xdr:row>0</xdr:row>
      <xdr:rowOff>113393</xdr:rowOff>
    </xdr:from>
    <xdr:to>
      <xdr:col>5</xdr:col>
      <xdr:colOff>375103</xdr:colOff>
      <xdr:row>4</xdr:row>
      <xdr:rowOff>13180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A5267A-9A5D-42B6-BEBC-41CECB763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232" y="113393"/>
          <a:ext cx="3377746" cy="661787"/>
        </a:xfrm>
        <a:prstGeom prst="rect">
          <a:avLst/>
        </a:prstGeom>
      </xdr:spPr>
    </xdr:pic>
    <xdr:clientData/>
  </xdr:twoCellAnchor>
  <xdr:twoCellAnchor>
    <xdr:from>
      <xdr:col>8</xdr:col>
      <xdr:colOff>589643</xdr:colOff>
      <xdr:row>1</xdr:row>
      <xdr:rowOff>102053</xdr:rowOff>
    </xdr:from>
    <xdr:to>
      <xdr:col>10</xdr:col>
      <xdr:colOff>293689</xdr:colOff>
      <xdr:row>3</xdr:row>
      <xdr:rowOff>109423</xdr:rowOff>
    </xdr:to>
    <xdr:sp macro="" textlink="">
      <xdr:nvSpPr>
        <xdr:cNvPr id="3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D3617F45-EAE5-406C-96A2-2D7A6766F1D0}"/>
            </a:ext>
          </a:extLst>
        </xdr:cNvPr>
        <xdr:cNvSpPr/>
      </xdr:nvSpPr>
      <xdr:spPr>
        <a:xfrm>
          <a:off x="7279822" y="294821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226785</xdr:colOff>
      <xdr:row>0</xdr:row>
      <xdr:rowOff>215446</xdr:rowOff>
    </xdr:from>
    <xdr:to>
      <xdr:col>9</xdr:col>
      <xdr:colOff>543152</xdr:colOff>
      <xdr:row>2</xdr:row>
      <xdr:rowOff>166120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209E883B-7562-4497-91A2-2EEC33B37FDB}"/>
            </a:ext>
          </a:extLst>
        </xdr:cNvPr>
        <xdr:cNvSpPr/>
      </xdr:nvSpPr>
      <xdr:spPr>
        <a:xfrm>
          <a:off x="9865178" y="215446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408213</xdr:colOff>
      <xdr:row>0</xdr:row>
      <xdr:rowOff>147411</xdr:rowOff>
    </xdr:from>
    <xdr:to>
      <xdr:col>12</xdr:col>
      <xdr:colOff>112259</xdr:colOff>
      <xdr:row>2</xdr:row>
      <xdr:rowOff>154781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5488F655-CE48-4541-A336-90A2A9EC0A3D}"/>
            </a:ext>
          </a:extLst>
        </xdr:cNvPr>
        <xdr:cNvSpPr/>
      </xdr:nvSpPr>
      <xdr:spPr>
        <a:xfrm>
          <a:off x="9559017" y="147411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453572</xdr:colOff>
      <xdr:row>0</xdr:row>
      <xdr:rowOff>170089</xdr:rowOff>
    </xdr:from>
    <xdr:to>
      <xdr:col>12</xdr:col>
      <xdr:colOff>157617</xdr:colOff>
      <xdr:row>2</xdr:row>
      <xdr:rowOff>177459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C424C997-66A1-4612-8EB5-F0371023976B}"/>
            </a:ext>
          </a:extLst>
        </xdr:cNvPr>
        <xdr:cNvSpPr/>
      </xdr:nvSpPr>
      <xdr:spPr>
        <a:xfrm>
          <a:off x="9638393" y="170089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stplane\Datos%20de%20programa\Microsoft\Excel\Perdidos_Retirados_Departamento_2012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norte.sharepoint.com/sites/InformacinyEstadstica/Documentos%20compartidos/General/Estad&#237;sticas/Deserci&#243;n%20Intersemestral/202510-202530/Informe/Gr&#225;ficos%20de%20deserci&#243;n%202004%20a%202025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on"/>
      <sheetName val="Indice"/>
      <sheetName val="TD_Dptos."/>
      <sheetName val="Perdidos y retirados"/>
      <sheetName val="O. Perdidos"/>
      <sheetName val="O. Retirados"/>
      <sheetName val="O. Repitencia"/>
      <sheetName val="Perdidos &lt;10%"/>
      <sheetName val="Retirados &lt; 10%"/>
      <sheetName val="Repitencia &lt; 10%"/>
      <sheetName val="Perdidos_10%-20%"/>
      <sheetName val="Retirados_10%-20%"/>
      <sheetName val="Repitencia_10%-20%"/>
      <sheetName val="Retirados_20%-30%"/>
      <sheetName val="Repitencia_20%-30%"/>
      <sheetName val="Repitencia &gt; 30%"/>
      <sheetName val="Perdidos y retirados X Profesor"/>
      <sheetName val="Eliminados"/>
      <sheetName val="BD"/>
      <sheetName val="BD_Depurada"/>
      <sheetName val="TD_Profes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rción Global 2004-2009"/>
      <sheetName val="Gráfico"/>
      <sheetName val="Hoja1"/>
    </sheetNames>
    <sheetDataSet>
      <sheetData sheetId="0"/>
      <sheetData sheetId="1">
        <row r="1">
          <cell r="B1" t="str">
            <v>Deserción Académica</v>
          </cell>
          <cell r="C1" t="str">
            <v>Deserción No Académica</v>
          </cell>
          <cell r="D1" t="str">
            <v>Total Deserción</v>
          </cell>
        </row>
        <row r="33">
          <cell r="A33" t="str">
            <v>2012-2</v>
          </cell>
          <cell r="B33">
            <v>2.5000000000000001E-2</v>
          </cell>
          <cell r="C33">
            <v>4.3999999999999997E-2</v>
          </cell>
          <cell r="D33">
            <v>6.9000000000000006E-2</v>
          </cell>
        </row>
        <row r="34">
          <cell r="A34" t="str">
            <v>2013-2</v>
          </cell>
          <cell r="B34">
            <v>2.1000000000000001E-2</v>
          </cell>
          <cell r="C34">
            <v>4.2000000000000003E-2</v>
          </cell>
          <cell r="D34">
            <v>6.3E-2</v>
          </cell>
        </row>
        <row r="35">
          <cell r="A35" t="str">
            <v>2014-2</v>
          </cell>
          <cell r="B35">
            <v>0.02</v>
          </cell>
          <cell r="C35">
            <v>4.4999999999999998E-2</v>
          </cell>
          <cell r="D35">
            <v>6.5000000000000002E-2</v>
          </cell>
        </row>
        <row r="36">
          <cell r="A36" t="str">
            <v>2015-2</v>
          </cell>
          <cell r="B36">
            <v>1.4999999999999999E-2</v>
          </cell>
          <cell r="C36">
            <v>3.1E-2</v>
          </cell>
          <cell r="D36">
            <v>4.5999999999999999E-2</v>
          </cell>
        </row>
        <row r="37">
          <cell r="A37" t="str">
            <v>2016-2</v>
          </cell>
          <cell r="B37">
            <v>1.2E-2</v>
          </cell>
          <cell r="C37">
            <v>3.2000000000000001E-2</v>
          </cell>
          <cell r="D37">
            <v>4.3999999999999997E-2</v>
          </cell>
        </row>
        <row r="38">
          <cell r="A38" t="str">
            <v>2017-2</v>
          </cell>
          <cell r="B38">
            <v>1.6E-2</v>
          </cell>
          <cell r="C38">
            <v>0.03</v>
          </cell>
          <cell r="D38">
            <v>4.5719099402665032E-2</v>
          </cell>
        </row>
        <row r="39">
          <cell r="A39" t="str">
            <v>2018-2</v>
          </cell>
          <cell r="B39">
            <v>1.1834754483975302E-2</v>
          </cell>
          <cell r="C39">
            <v>2.5801234930902677E-2</v>
          </cell>
          <cell r="D39">
            <v>3.7635989414877974E-2</v>
          </cell>
        </row>
        <row r="40">
          <cell r="A40" t="str">
            <v>2019-2</v>
          </cell>
          <cell r="B40">
            <v>1.3346114142456865E-2</v>
          </cell>
          <cell r="C40">
            <v>2.8609349653443444E-2</v>
          </cell>
          <cell r="D40">
            <v>4.1955463795900309E-2</v>
          </cell>
        </row>
        <row r="41">
          <cell r="A41" t="str">
            <v>2020-2</v>
          </cell>
          <cell r="B41">
            <v>6.2423873325213155E-3</v>
          </cell>
          <cell r="C41">
            <v>5.092874543239951E-2</v>
          </cell>
          <cell r="D41">
            <v>5.7171132764920828E-2</v>
          </cell>
        </row>
        <row r="42">
          <cell r="A42" t="str">
            <v>2021-2</v>
          </cell>
          <cell r="B42">
            <v>5.852115460656386E-3</v>
          </cell>
          <cell r="C42">
            <v>3.2661130881771451E-2</v>
          </cell>
          <cell r="D42">
            <v>3.8513246342427837E-2</v>
          </cell>
        </row>
        <row r="43">
          <cell r="A43" t="str">
            <v>2022-2</v>
          </cell>
          <cell r="B43">
            <v>8.8833540888335408E-3</v>
          </cell>
          <cell r="C43">
            <v>3.5453337761541019E-2</v>
          </cell>
          <cell r="D43">
            <v>4.4337429425440056E-2</v>
          </cell>
        </row>
        <row r="44">
          <cell r="A44" t="str">
            <v>2023-2</v>
          </cell>
          <cell r="B44">
            <v>8.0000000000000002E-3</v>
          </cell>
          <cell r="C44">
            <v>3.5999999999999997E-2</v>
          </cell>
          <cell r="D44">
            <v>4.4099267987859313E-2</v>
          </cell>
        </row>
        <row r="45">
          <cell r="A45" t="str">
            <v>2024-2</v>
          </cell>
          <cell r="B45">
            <v>9.7159248635143892E-3</v>
          </cell>
          <cell r="C45">
            <v>3.2664014064957898E-2</v>
          </cell>
          <cell r="D45">
            <v>4.2379938928472277E-2</v>
          </cell>
        </row>
        <row r="46">
          <cell r="A46" t="str">
            <v>2025-2</v>
          </cell>
          <cell r="B46">
            <v>8.1165656170545664E-3</v>
          </cell>
          <cell r="C46">
            <v>2.9728143946802271E-2</v>
          </cell>
          <cell r="D46">
            <v>3.7844709563856833E-2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lcabana\OneDrive%20-%20Universidad%20del%20Norte\Informaci&#243;n%20y%20Estad&#237;stica%20-%20General\Estad&#237;sticas\Deserci&#243;n%20Intersemestral\202510-202530\Power%20BI\Deserci&#243;n%202025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GIO LUIS RODRIGUEZ CABANA" refreshedDate="45971.447810532409" createdVersion="6" refreshedVersion="6" minRefreshableVersion="3" recordCount="692" xr:uid="{D52AC64B-D8F6-4BEC-B6D5-E715C8C99599}">
  <cacheSource type="worksheet">
    <worksheetSource ref="A1:K693" sheet="Deserción Histórica" r:id="rId2"/>
  </cacheSource>
  <cacheFields count="11">
    <cacheField name="PERÍODO" numFmtId="0">
      <sharedItems containsSemiMixedTypes="0" containsString="0" containsNumber="1" containsInteger="1" minValue="201330" maxValue="202510" count="24">
        <n v="201330"/>
        <n v="201410"/>
        <n v="201430"/>
        <n v="201510"/>
        <n v="201530"/>
        <n v="201610"/>
        <n v="201630"/>
        <n v="201710"/>
        <n v="201730"/>
        <n v="201810"/>
        <n v="201830"/>
        <n v="201910"/>
        <n v="201930"/>
        <n v="202010"/>
        <n v="202030"/>
        <n v="202110"/>
        <n v="202130"/>
        <n v="202210"/>
        <n v="202230"/>
        <n v="202310"/>
        <n v="202330"/>
        <n v="202410"/>
        <n v="202430"/>
        <n v="202510"/>
      </sharedItems>
    </cacheField>
    <cacheField name="DIVISIÓN" numFmtId="0">
      <sharedItems count="11">
        <s v="AD"/>
        <s v="JU"/>
        <s v="CS"/>
        <s v="IN"/>
        <s v="AQ"/>
        <s v="HU"/>
        <s v="IE"/>
        <s v="BA"/>
        <s v="MU"/>
        <s v="II"/>
        <s v="VA"/>
      </sharedItems>
    </cacheField>
    <cacheField name="DESC_DIVISIÓN" numFmtId="0">
      <sharedItems count="11">
        <s v="Escuela de Negocios"/>
        <s v="Div Derecho, Cs Pol y Rel Int"/>
        <s v="División Ciencias de la Salud"/>
        <s v="División de Ingenierías"/>
        <s v="Escuela Arquitectura Urb y Dis"/>
        <s v="División Hum. y Cs. Sociales"/>
        <s v="IESE-Inst.de Estudios en Educ."/>
        <s v="División de Ciencias Básicas"/>
        <s v="Música"/>
        <s v="Instituto de Idiomas"/>
        <s v="Div Humanidades, Artes y Cs. S"/>
      </sharedItems>
    </cacheField>
    <cacheField name="PROGRAMA" numFmtId="0">
      <sharedItems count="30">
        <s v="PADMEMPRESAS"/>
        <s v="PRCONTADURIA"/>
        <s v="PNEGINTNALES"/>
        <s v="PROFEDERECHO"/>
        <s v="PCIENPOLIGOB"/>
        <s v="PRELINTERNAC"/>
        <s v="PRENFERMERIA"/>
        <s v="PRMEDICINA12"/>
        <s v="PINGENICIVIL"/>
        <s v="PINGSISTEMAS"/>
        <s v="PINGELECTRIC"/>
        <s v="PINGELECTRON"/>
        <s v="PINGINDUSTRL"/>
        <s v="PINGMECANICA"/>
        <s v="PARQUITECTUR"/>
        <s v="PDISENOINDUS"/>
        <s v="PDISENOGRAFI"/>
        <s v="PCOMUNSOCIAL"/>
        <s v="PRPSICOLOGIA"/>
        <s v="PROFECONOMIA"/>
        <s v="PRLICEDUINFA"/>
        <s v="PMATEMATICAS"/>
        <s v="PROFESMUSICA"/>
        <s v="PFILOSOHUMAN"/>
        <s v="PRODONTOLOGI"/>
        <s v="PLICFILOSOHU"/>
        <s v="PLICMATEMATI"/>
        <s v="PROFGEOLOGIA"/>
        <s v="PLENGMODCULT"/>
        <s v="PRCIENCIADAT"/>
      </sharedItems>
    </cacheField>
    <cacheField name="DESC_PROGRAMA" numFmtId="0">
      <sharedItems count="30">
        <s v="Administración de Empresas"/>
        <s v="Contaduría Pública"/>
        <s v="Negocios Internacionales"/>
        <s v="Derecho"/>
        <s v="Ciencia Política y Gobierno"/>
        <s v="Relaciones Internacionales"/>
        <s v="Enfermería"/>
        <s v="Medicina"/>
        <s v="Ingeniería Civil"/>
        <s v="Ingeniería Sistemas Y Computac"/>
        <s v="Ingeniería Eléctrica"/>
        <s v="Ingeniería Electrónica"/>
        <s v="Ingeniería Industrial"/>
        <s v="Ingeniería Mecánica"/>
        <s v="Arquitectura"/>
        <s v="Diseño Industrial"/>
        <s v="Diseño Gráfico"/>
        <s v="Comunicación Social y Periodismo"/>
        <s v="Psicología"/>
        <s v="Economía"/>
        <s v="Lic. en Educación Infantil"/>
        <s v="Matemáticas"/>
        <s v="Música"/>
        <s v="Filosofía y Humanidades"/>
        <s v="Odontología"/>
        <s v="Lic. en Filosofía y Humanidades"/>
        <s v="Lic. en Matemáticas"/>
        <s v="Geología"/>
        <s v="Lenguas Modernas y Cultura"/>
        <s v="Ciencia de Datos"/>
      </sharedItems>
    </cacheField>
    <cacheField name="Estudiantes" numFmtId="0">
      <sharedItems containsSemiMixedTypes="0" containsString="0" containsNumber="1" containsInteger="1" minValue="1" maxValue="1489"/>
    </cacheField>
    <cacheField name="Deserción no Académica" numFmtId="0">
      <sharedItems containsSemiMixedTypes="0" containsString="0" containsNumber="1" containsInteger="1" minValue="0" maxValue="94"/>
    </cacheField>
    <cacheField name="Deserción Académica" numFmtId="0">
      <sharedItems containsSemiMixedTypes="0" containsString="0" containsNumber="1" containsInteger="1" minValue="0" maxValue="34" count="28">
        <n v="15"/>
        <n v="1"/>
        <n v="5"/>
        <n v="16"/>
        <n v="4"/>
        <n v="11"/>
        <n v="3"/>
        <n v="20"/>
        <n v="19"/>
        <n v="6"/>
        <n v="2"/>
        <n v="22"/>
        <n v="9"/>
        <n v="0"/>
        <n v="7"/>
        <n v="18"/>
        <n v="28"/>
        <n v="17"/>
        <n v="8"/>
        <n v="10"/>
        <n v="12"/>
        <n v="13"/>
        <n v="23"/>
        <n v="34"/>
        <n v="14"/>
        <n v="31"/>
        <n v="26"/>
        <n v="21"/>
      </sharedItems>
    </cacheField>
    <cacheField name="Índice de Deserción no Académica" numFmtId="0">
      <sharedItems containsSemiMixedTypes="0" containsString="0" containsNumber="1" minValue="0" maxValue="1"/>
    </cacheField>
    <cacheField name="Índice de Deserción Académica" numFmtId="0">
      <sharedItems containsSemiMixedTypes="0" containsString="0" containsNumber="1" minValue="0" maxValue="0.2"/>
    </cacheField>
    <cacheField name="Índice de Deserción" numFmtId="0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2">
  <r>
    <x v="0"/>
    <x v="0"/>
    <x v="0"/>
    <x v="0"/>
    <x v="0"/>
    <n v="1049"/>
    <n v="42"/>
    <x v="0"/>
    <n v="4.0038131553860823E-2"/>
    <n v="1.429933269780744E-2"/>
    <n v="5.4337464251668258E-2"/>
  </r>
  <r>
    <x v="0"/>
    <x v="0"/>
    <x v="0"/>
    <x v="1"/>
    <x v="1"/>
    <n v="95"/>
    <n v="3"/>
    <x v="1"/>
    <n v="3.1578947368421047E-2"/>
    <n v="1.0526315789473681E-2"/>
    <n v="4.2105263157894743E-2"/>
  </r>
  <r>
    <x v="0"/>
    <x v="0"/>
    <x v="0"/>
    <x v="2"/>
    <x v="2"/>
    <n v="792"/>
    <n v="25"/>
    <x v="2"/>
    <n v="3.1565656565656568E-2"/>
    <n v="6.313131313131313E-3"/>
    <n v="3.787878787878788E-2"/>
  </r>
  <r>
    <x v="0"/>
    <x v="1"/>
    <x v="1"/>
    <x v="3"/>
    <x v="3"/>
    <n v="685"/>
    <n v="25"/>
    <x v="3"/>
    <n v="3.6496350364963501E-2"/>
    <n v="2.3357664233576641E-2"/>
    <n v="5.9854014598540152E-2"/>
  </r>
  <r>
    <x v="0"/>
    <x v="1"/>
    <x v="1"/>
    <x v="4"/>
    <x v="4"/>
    <n v="113"/>
    <n v="10"/>
    <x v="4"/>
    <n v="8.8495575221238937E-2"/>
    <n v="3.5398230088495568E-2"/>
    <n v="0.1238938053097345"/>
  </r>
  <r>
    <x v="0"/>
    <x v="1"/>
    <x v="1"/>
    <x v="5"/>
    <x v="5"/>
    <n v="568"/>
    <n v="33"/>
    <x v="5"/>
    <n v="5.8098591549295767E-2"/>
    <n v="1.936619718309859E-2"/>
    <n v="7.746478873239436E-2"/>
  </r>
  <r>
    <x v="0"/>
    <x v="2"/>
    <x v="2"/>
    <x v="6"/>
    <x v="6"/>
    <n v="164"/>
    <n v="4"/>
    <x v="6"/>
    <n v="2.4390243902439029E-2"/>
    <n v="1.8292682926829271E-2"/>
    <n v="4.2682926829268303E-2"/>
  </r>
  <r>
    <x v="0"/>
    <x v="2"/>
    <x v="2"/>
    <x v="7"/>
    <x v="7"/>
    <n v="1069"/>
    <n v="18"/>
    <x v="7"/>
    <n v="1.6838166510757719E-2"/>
    <n v="1.8709073900841911E-2"/>
    <n v="3.5547240411599623E-2"/>
  </r>
  <r>
    <x v="0"/>
    <x v="3"/>
    <x v="3"/>
    <x v="8"/>
    <x v="8"/>
    <n v="552"/>
    <n v="23"/>
    <x v="8"/>
    <n v="4.1666666666666657E-2"/>
    <n v="3.4420289855072457E-2"/>
    <n v="7.6086956521739135E-2"/>
  </r>
  <r>
    <x v="0"/>
    <x v="3"/>
    <x v="3"/>
    <x v="9"/>
    <x v="9"/>
    <n v="207"/>
    <n v="5"/>
    <x v="9"/>
    <n v="2.415458937198068E-2"/>
    <n v="2.8985507246376808E-2"/>
    <n v="5.3140096618357488E-2"/>
  </r>
  <r>
    <x v="0"/>
    <x v="3"/>
    <x v="3"/>
    <x v="10"/>
    <x v="10"/>
    <n v="232"/>
    <n v="8"/>
    <x v="6"/>
    <n v="3.4482758620689648E-2"/>
    <n v="1.2931034482758621E-2"/>
    <n v="4.7413793103448273E-2"/>
  </r>
  <r>
    <x v="0"/>
    <x v="3"/>
    <x v="3"/>
    <x v="11"/>
    <x v="11"/>
    <n v="299"/>
    <n v="7"/>
    <x v="10"/>
    <n v="2.3411371237458189E-2"/>
    <n v="6.688963210702341E-3"/>
    <n v="3.0100334448160539E-2"/>
  </r>
  <r>
    <x v="0"/>
    <x v="3"/>
    <x v="3"/>
    <x v="12"/>
    <x v="12"/>
    <n v="998"/>
    <n v="22"/>
    <x v="11"/>
    <n v="2.204408817635271E-2"/>
    <n v="2.204408817635271E-2"/>
    <n v="4.4088176352705413E-2"/>
  </r>
  <r>
    <x v="0"/>
    <x v="3"/>
    <x v="3"/>
    <x v="13"/>
    <x v="13"/>
    <n v="505"/>
    <n v="13"/>
    <x v="5"/>
    <n v="2.5742574257425741E-2"/>
    <n v="2.1782178217821781E-2"/>
    <n v="4.7524752475247532E-2"/>
  </r>
  <r>
    <x v="0"/>
    <x v="4"/>
    <x v="4"/>
    <x v="14"/>
    <x v="14"/>
    <n v="168"/>
    <n v="4"/>
    <x v="4"/>
    <n v="2.3809523809523812E-2"/>
    <n v="2.3809523809523812E-2"/>
    <n v="4.7619047619047623E-2"/>
  </r>
  <r>
    <x v="0"/>
    <x v="4"/>
    <x v="4"/>
    <x v="15"/>
    <x v="15"/>
    <n v="151"/>
    <n v="9"/>
    <x v="1"/>
    <n v="5.9602649006622523E-2"/>
    <n v="6.6225165562913907E-3"/>
    <n v="6.6225165562913912E-2"/>
  </r>
  <r>
    <x v="0"/>
    <x v="4"/>
    <x v="4"/>
    <x v="16"/>
    <x v="16"/>
    <n v="235"/>
    <n v="8"/>
    <x v="6"/>
    <n v="3.4042553191489362E-2"/>
    <n v="1.276595744680851E-2"/>
    <n v="4.6808510638297871E-2"/>
  </r>
  <r>
    <x v="0"/>
    <x v="5"/>
    <x v="5"/>
    <x v="17"/>
    <x v="17"/>
    <n v="570"/>
    <n v="25"/>
    <x v="6"/>
    <n v="4.3859649122807022E-2"/>
    <n v="5.263157894736842E-3"/>
    <n v="4.912280701754386E-2"/>
  </r>
  <r>
    <x v="0"/>
    <x v="5"/>
    <x v="5"/>
    <x v="18"/>
    <x v="18"/>
    <n v="658"/>
    <n v="32"/>
    <x v="12"/>
    <n v="4.8632218844984802E-2"/>
    <n v="1.3677811550151979E-2"/>
    <n v="6.231003039513678E-2"/>
  </r>
  <r>
    <x v="0"/>
    <x v="5"/>
    <x v="5"/>
    <x v="19"/>
    <x v="19"/>
    <n v="163"/>
    <n v="6"/>
    <x v="1"/>
    <n v="3.6809815950920248E-2"/>
    <n v="6.1349693251533744E-3"/>
    <n v="4.2944785276073622E-2"/>
  </r>
  <r>
    <x v="0"/>
    <x v="6"/>
    <x v="6"/>
    <x v="20"/>
    <x v="20"/>
    <n v="177"/>
    <n v="8"/>
    <x v="10"/>
    <n v="4.519774011299435E-2"/>
    <n v="1.1299435028248589E-2"/>
    <n v="5.6497175141242938E-2"/>
  </r>
  <r>
    <x v="0"/>
    <x v="7"/>
    <x v="7"/>
    <x v="21"/>
    <x v="21"/>
    <n v="32"/>
    <n v="2"/>
    <x v="13"/>
    <n v="6.25E-2"/>
    <n v="0"/>
    <n v="6.25E-2"/>
  </r>
  <r>
    <x v="0"/>
    <x v="8"/>
    <x v="8"/>
    <x v="22"/>
    <x v="22"/>
    <n v="64"/>
    <n v="3"/>
    <x v="6"/>
    <n v="4.6875E-2"/>
    <n v="4.6875E-2"/>
    <n v="9.375E-2"/>
  </r>
  <r>
    <x v="1"/>
    <x v="0"/>
    <x v="0"/>
    <x v="0"/>
    <x v="0"/>
    <n v="1050"/>
    <n v="47"/>
    <x v="3"/>
    <n v="4.476190476190476E-2"/>
    <n v="1.523809523809524E-2"/>
    <n v="0.06"/>
  </r>
  <r>
    <x v="1"/>
    <x v="0"/>
    <x v="0"/>
    <x v="1"/>
    <x v="1"/>
    <n v="157"/>
    <n v="18"/>
    <x v="4"/>
    <n v="0.11464968152866239"/>
    <n v="2.5477707006369432E-2"/>
    <n v="0.14012738853503179"/>
  </r>
  <r>
    <x v="1"/>
    <x v="0"/>
    <x v="0"/>
    <x v="2"/>
    <x v="2"/>
    <n v="857"/>
    <n v="31"/>
    <x v="14"/>
    <n v="3.6172695449241538E-2"/>
    <n v="8.1680280046674443E-3"/>
    <n v="4.4340723453908992E-2"/>
  </r>
  <r>
    <x v="1"/>
    <x v="1"/>
    <x v="1"/>
    <x v="3"/>
    <x v="3"/>
    <n v="727"/>
    <n v="18"/>
    <x v="8"/>
    <n v="2.4759284731774411E-2"/>
    <n v="2.6134800550206332E-2"/>
    <n v="5.0894085281980743E-2"/>
  </r>
  <r>
    <x v="1"/>
    <x v="1"/>
    <x v="1"/>
    <x v="4"/>
    <x v="4"/>
    <n v="120"/>
    <n v="12"/>
    <x v="2"/>
    <n v="0.1"/>
    <n v="4.1666666666666657E-2"/>
    <n v="0.14166666666666669"/>
  </r>
  <r>
    <x v="1"/>
    <x v="1"/>
    <x v="1"/>
    <x v="5"/>
    <x v="5"/>
    <n v="585"/>
    <n v="33"/>
    <x v="10"/>
    <n v="5.6410256410256411E-2"/>
    <n v="3.4188034188034188E-3"/>
    <n v="5.9829059829059832E-2"/>
  </r>
  <r>
    <x v="1"/>
    <x v="2"/>
    <x v="2"/>
    <x v="6"/>
    <x v="6"/>
    <n v="168"/>
    <n v="9"/>
    <x v="4"/>
    <n v="5.3571428571428568E-2"/>
    <n v="2.3809523809523812E-2"/>
    <n v="7.7380952380952384E-2"/>
  </r>
  <r>
    <x v="1"/>
    <x v="2"/>
    <x v="2"/>
    <x v="7"/>
    <x v="7"/>
    <n v="1097"/>
    <n v="25"/>
    <x v="15"/>
    <n v="2.2789425706472199E-2"/>
    <n v="1.6408386508659979E-2"/>
    <n v="3.9197812215132181E-2"/>
  </r>
  <r>
    <x v="1"/>
    <x v="3"/>
    <x v="3"/>
    <x v="8"/>
    <x v="8"/>
    <n v="638"/>
    <n v="21"/>
    <x v="16"/>
    <n v="3.2915360501567403E-2"/>
    <n v="4.3887147335423198E-2"/>
    <n v="7.6802507836990594E-2"/>
  </r>
  <r>
    <x v="1"/>
    <x v="3"/>
    <x v="3"/>
    <x v="9"/>
    <x v="9"/>
    <n v="228"/>
    <n v="13"/>
    <x v="5"/>
    <n v="5.701754385964912E-2"/>
    <n v="4.8245614035087717E-2"/>
    <n v="0.10526315789473679"/>
  </r>
  <r>
    <x v="1"/>
    <x v="3"/>
    <x v="3"/>
    <x v="10"/>
    <x v="10"/>
    <n v="249"/>
    <n v="14"/>
    <x v="9"/>
    <n v="5.6224899598393573E-2"/>
    <n v="2.4096385542168679E-2"/>
    <n v="8.0321285140562249E-2"/>
  </r>
  <r>
    <x v="1"/>
    <x v="3"/>
    <x v="3"/>
    <x v="11"/>
    <x v="11"/>
    <n v="305"/>
    <n v="11"/>
    <x v="9"/>
    <n v="3.6065573770491813E-2"/>
    <n v="1.9672131147540989E-2"/>
    <n v="5.5737704918032788E-2"/>
  </r>
  <r>
    <x v="1"/>
    <x v="3"/>
    <x v="3"/>
    <x v="12"/>
    <x v="12"/>
    <n v="1046"/>
    <n v="48"/>
    <x v="17"/>
    <n v="4.5889101338432117E-2"/>
    <n v="1.6252390057361382E-2"/>
    <n v="6.2141491395793502E-2"/>
  </r>
  <r>
    <x v="1"/>
    <x v="3"/>
    <x v="3"/>
    <x v="13"/>
    <x v="13"/>
    <n v="558"/>
    <n v="29"/>
    <x v="16"/>
    <n v="5.197132616487455E-2"/>
    <n v="5.0179211469534052E-2"/>
    <n v="0.10215053763440859"/>
  </r>
  <r>
    <x v="1"/>
    <x v="4"/>
    <x v="4"/>
    <x v="14"/>
    <x v="14"/>
    <n v="207"/>
    <n v="12"/>
    <x v="4"/>
    <n v="5.7971014492753617E-2"/>
    <n v="1.932367149758454E-2"/>
    <n v="7.7294685990338161E-2"/>
  </r>
  <r>
    <x v="1"/>
    <x v="4"/>
    <x v="4"/>
    <x v="15"/>
    <x v="15"/>
    <n v="167"/>
    <n v="7"/>
    <x v="9"/>
    <n v="4.1916167664670663E-2"/>
    <n v="3.5928143712574849E-2"/>
    <n v="7.7844311377245512E-2"/>
  </r>
  <r>
    <x v="1"/>
    <x v="4"/>
    <x v="4"/>
    <x v="16"/>
    <x v="16"/>
    <n v="238"/>
    <n v="9"/>
    <x v="4"/>
    <n v="3.7815126050420172E-2"/>
    <n v="1.680672268907563E-2"/>
    <n v="5.4621848739495799E-2"/>
  </r>
  <r>
    <x v="1"/>
    <x v="5"/>
    <x v="5"/>
    <x v="17"/>
    <x v="17"/>
    <n v="608"/>
    <n v="32"/>
    <x v="6"/>
    <n v="5.2631578947368418E-2"/>
    <n v="4.9342105263157892E-3"/>
    <n v="5.7565789473684209E-2"/>
  </r>
  <r>
    <x v="1"/>
    <x v="5"/>
    <x v="5"/>
    <x v="18"/>
    <x v="18"/>
    <n v="708"/>
    <n v="25"/>
    <x v="18"/>
    <n v="3.5310734463276837E-2"/>
    <n v="1.1299435028248589E-2"/>
    <n v="4.6610169491525417E-2"/>
  </r>
  <r>
    <x v="1"/>
    <x v="5"/>
    <x v="5"/>
    <x v="19"/>
    <x v="19"/>
    <n v="175"/>
    <n v="8"/>
    <x v="9"/>
    <n v="4.5714285714285707E-2"/>
    <n v="3.4285714285714287E-2"/>
    <n v="0.08"/>
  </r>
  <r>
    <x v="1"/>
    <x v="6"/>
    <x v="6"/>
    <x v="20"/>
    <x v="20"/>
    <n v="200"/>
    <n v="26"/>
    <x v="1"/>
    <n v="0.13"/>
    <n v="5.0000000000000001E-3"/>
    <n v="0.13500000000000001"/>
  </r>
  <r>
    <x v="1"/>
    <x v="7"/>
    <x v="7"/>
    <x v="21"/>
    <x v="21"/>
    <n v="36"/>
    <n v="3"/>
    <x v="1"/>
    <n v="8.3333333333333329E-2"/>
    <n v="2.777777777777778E-2"/>
    <n v="0.1111111111111111"/>
  </r>
  <r>
    <x v="1"/>
    <x v="8"/>
    <x v="8"/>
    <x v="22"/>
    <x v="22"/>
    <n v="70"/>
    <n v="5"/>
    <x v="4"/>
    <n v="7.1428571428571425E-2"/>
    <n v="5.7142857142857141E-2"/>
    <n v="0.12857142857142859"/>
  </r>
  <r>
    <x v="2"/>
    <x v="0"/>
    <x v="0"/>
    <x v="0"/>
    <x v="0"/>
    <n v="1064"/>
    <n v="45"/>
    <x v="19"/>
    <n v="4.2293233082706758E-2"/>
    <n v="9.3984962406015032E-3"/>
    <n v="5.1691729323308268E-2"/>
  </r>
  <r>
    <x v="2"/>
    <x v="0"/>
    <x v="0"/>
    <x v="1"/>
    <x v="1"/>
    <n v="169"/>
    <n v="10"/>
    <x v="1"/>
    <n v="5.9171597633136092E-2"/>
    <n v="5.9171597633136093E-3"/>
    <n v="6.5088757396449703E-2"/>
  </r>
  <r>
    <x v="2"/>
    <x v="0"/>
    <x v="0"/>
    <x v="2"/>
    <x v="2"/>
    <n v="864"/>
    <n v="16"/>
    <x v="9"/>
    <n v="1.8518518518518521E-2"/>
    <n v="6.9444444444444441E-3"/>
    <n v="2.5462962962962962E-2"/>
  </r>
  <r>
    <x v="2"/>
    <x v="1"/>
    <x v="1"/>
    <x v="3"/>
    <x v="3"/>
    <n v="721"/>
    <n v="22"/>
    <x v="15"/>
    <n v="3.0513176144244109E-2"/>
    <n v="2.4965325936199718E-2"/>
    <n v="5.5478502080443831E-2"/>
  </r>
  <r>
    <x v="2"/>
    <x v="1"/>
    <x v="1"/>
    <x v="4"/>
    <x v="4"/>
    <n v="120"/>
    <n v="6"/>
    <x v="6"/>
    <n v="0.05"/>
    <n v="2.5000000000000001E-2"/>
    <n v="7.4999999999999997E-2"/>
  </r>
  <r>
    <x v="2"/>
    <x v="1"/>
    <x v="1"/>
    <x v="5"/>
    <x v="5"/>
    <n v="534"/>
    <n v="23"/>
    <x v="4"/>
    <n v="4.307116104868914E-2"/>
    <n v="7.4906367041198503E-3"/>
    <n v="5.0561797752808987E-2"/>
  </r>
  <r>
    <x v="2"/>
    <x v="2"/>
    <x v="2"/>
    <x v="6"/>
    <x v="6"/>
    <n v="161"/>
    <n v="8"/>
    <x v="18"/>
    <n v="4.9689440993788823E-2"/>
    <n v="4.9689440993788823E-2"/>
    <n v="9.9378881987577633E-2"/>
  </r>
  <r>
    <x v="2"/>
    <x v="2"/>
    <x v="2"/>
    <x v="7"/>
    <x v="7"/>
    <n v="1138"/>
    <n v="32"/>
    <x v="14"/>
    <n v="2.8119507908611601E-2"/>
    <n v="6.1511423550087872E-3"/>
    <n v="3.4270650263620389E-2"/>
  </r>
  <r>
    <x v="2"/>
    <x v="3"/>
    <x v="3"/>
    <x v="8"/>
    <x v="8"/>
    <n v="611"/>
    <n v="20"/>
    <x v="20"/>
    <n v="3.2733224222585927E-2"/>
    <n v="1.9639934533551551E-2"/>
    <n v="5.2373158756137482E-2"/>
  </r>
  <r>
    <x v="2"/>
    <x v="3"/>
    <x v="3"/>
    <x v="9"/>
    <x v="9"/>
    <n v="208"/>
    <n v="9"/>
    <x v="18"/>
    <n v="4.3269230769230768E-2"/>
    <n v="3.8461538461538457E-2"/>
    <n v="8.1730769230769232E-2"/>
  </r>
  <r>
    <x v="2"/>
    <x v="3"/>
    <x v="3"/>
    <x v="10"/>
    <x v="10"/>
    <n v="221"/>
    <n v="7"/>
    <x v="4"/>
    <n v="3.1674208144796379E-2"/>
    <n v="1.8099547511312219E-2"/>
    <n v="4.9773755656108587E-2"/>
  </r>
  <r>
    <x v="2"/>
    <x v="3"/>
    <x v="3"/>
    <x v="11"/>
    <x v="11"/>
    <n v="284"/>
    <n v="8"/>
    <x v="2"/>
    <n v="2.8169014084507039E-2"/>
    <n v="1.7605633802816899E-2"/>
    <n v="4.5774647887323952E-2"/>
  </r>
  <r>
    <x v="2"/>
    <x v="3"/>
    <x v="3"/>
    <x v="12"/>
    <x v="12"/>
    <n v="998"/>
    <n v="38"/>
    <x v="17"/>
    <n v="3.8076152304609222E-2"/>
    <n v="1.7034068136272541E-2"/>
    <n v="5.5110220440881763E-2"/>
  </r>
  <r>
    <x v="2"/>
    <x v="3"/>
    <x v="3"/>
    <x v="13"/>
    <x v="13"/>
    <n v="507"/>
    <n v="21"/>
    <x v="21"/>
    <n v="4.142011834319527E-2"/>
    <n v="2.564102564102564E-2"/>
    <n v="6.7061143984220903E-2"/>
  </r>
  <r>
    <x v="2"/>
    <x v="4"/>
    <x v="4"/>
    <x v="14"/>
    <x v="14"/>
    <n v="226"/>
    <n v="10"/>
    <x v="10"/>
    <n v="4.4247787610619468E-2"/>
    <n v="8.8495575221238937E-3"/>
    <n v="5.3097345132743362E-2"/>
  </r>
  <r>
    <x v="2"/>
    <x v="4"/>
    <x v="4"/>
    <x v="15"/>
    <x v="15"/>
    <n v="142"/>
    <n v="5"/>
    <x v="1"/>
    <n v="3.5211267605633798E-2"/>
    <n v="7.0422535211267607E-3"/>
    <n v="4.2253521126760563E-2"/>
  </r>
  <r>
    <x v="2"/>
    <x v="4"/>
    <x v="4"/>
    <x v="16"/>
    <x v="16"/>
    <n v="236"/>
    <n v="15"/>
    <x v="2"/>
    <n v="6.3559322033898302E-2"/>
    <n v="2.1186440677966101E-2"/>
    <n v="8.4745762711864403E-2"/>
  </r>
  <r>
    <x v="2"/>
    <x v="5"/>
    <x v="5"/>
    <x v="17"/>
    <x v="17"/>
    <n v="581"/>
    <n v="25"/>
    <x v="6"/>
    <n v="4.3029259896729767E-2"/>
    <n v="5.1635111876075744E-3"/>
    <n v="4.8192771084337352E-2"/>
  </r>
  <r>
    <x v="2"/>
    <x v="5"/>
    <x v="5"/>
    <x v="18"/>
    <x v="18"/>
    <n v="713"/>
    <n v="37"/>
    <x v="18"/>
    <n v="5.1893408134642348E-2"/>
    <n v="1.122019635343618E-2"/>
    <n v="6.311360448807854E-2"/>
  </r>
  <r>
    <x v="2"/>
    <x v="5"/>
    <x v="5"/>
    <x v="19"/>
    <x v="19"/>
    <n v="153"/>
    <n v="2"/>
    <x v="10"/>
    <n v="1.30718954248366E-2"/>
    <n v="1.30718954248366E-2"/>
    <n v="2.61437908496732E-2"/>
  </r>
  <r>
    <x v="2"/>
    <x v="6"/>
    <x v="6"/>
    <x v="20"/>
    <x v="20"/>
    <n v="177"/>
    <n v="5"/>
    <x v="6"/>
    <n v="2.8248587570621469E-2"/>
    <n v="1.6949152542372881E-2"/>
    <n v="4.519774011299435E-2"/>
  </r>
  <r>
    <x v="2"/>
    <x v="7"/>
    <x v="7"/>
    <x v="21"/>
    <x v="21"/>
    <n v="32"/>
    <n v="1"/>
    <x v="13"/>
    <n v="3.125E-2"/>
    <n v="0"/>
    <n v="3.125E-2"/>
  </r>
  <r>
    <x v="2"/>
    <x v="8"/>
    <x v="8"/>
    <x v="22"/>
    <x v="22"/>
    <n v="71"/>
    <n v="3"/>
    <x v="1"/>
    <n v="4.2253521126760563E-2"/>
    <n v="1.408450704225352E-2"/>
    <n v="5.6338028169014093E-2"/>
  </r>
  <r>
    <x v="3"/>
    <x v="0"/>
    <x v="0"/>
    <x v="0"/>
    <x v="0"/>
    <n v="1128"/>
    <n v="60"/>
    <x v="3"/>
    <n v="5.3191489361702128E-2"/>
    <n v="1.4184397163120571E-2"/>
    <n v="6.7375886524822695E-2"/>
  </r>
  <r>
    <x v="3"/>
    <x v="0"/>
    <x v="0"/>
    <x v="1"/>
    <x v="1"/>
    <n v="262"/>
    <n v="10"/>
    <x v="1"/>
    <n v="3.8167938931297711E-2"/>
    <n v="3.8167938931297708E-3"/>
    <n v="4.1984732824427481E-2"/>
  </r>
  <r>
    <x v="3"/>
    <x v="0"/>
    <x v="0"/>
    <x v="2"/>
    <x v="2"/>
    <n v="916"/>
    <n v="29"/>
    <x v="4"/>
    <n v="3.1659388646288207E-2"/>
    <n v="4.3668122270742356E-3"/>
    <n v="3.6026200873362453E-2"/>
  </r>
  <r>
    <x v="3"/>
    <x v="1"/>
    <x v="1"/>
    <x v="3"/>
    <x v="3"/>
    <n v="760"/>
    <n v="29"/>
    <x v="14"/>
    <n v="3.8157894736842113E-2"/>
    <n v="9.2105263157894728E-3"/>
    <n v="4.736842105263158E-2"/>
  </r>
  <r>
    <x v="3"/>
    <x v="1"/>
    <x v="1"/>
    <x v="4"/>
    <x v="4"/>
    <n v="132"/>
    <n v="1"/>
    <x v="6"/>
    <n v="7.575757575757576E-3"/>
    <n v="2.2727272727272731E-2"/>
    <n v="3.03030303030303E-2"/>
  </r>
  <r>
    <x v="3"/>
    <x v="1"/>
    <x v="1"/>
    <x v="5"/>
    <x v="5"/>
    <n v="576"/>
    <n v="34"/>
    <x v="4"/>
    <n v="5.9027777777777783E-2"/>
    <n v="6.9444444444444441E-3"/>
    <n v="6.5972222222222224E-2"/>
  </r>
  <r>
    <x v="3"/>
    <x v="2"/>
    <x v="2"/>
    <x v="6"/>
    <x v="6"/>
    <n v="186"/>
    <n v="8"/>
    <x v="9"/>
    <n v="4.3010752688172053E-2"/>
    <n v="3.2258064516129031E-2"/>
    <n v="7.5268817204301078E-2"/>
  </r>
  <r>
    <x v="3"/>
    <x v="2"/>
    <x v="2"/>
    <x v="7"/>
    <x v="7"/>
    <n v="1159"/>
    <n v="17"/>
    <x v="7"/>
    <n v="1.4667817083692841E-2"/>
    <n v="1.7256255392579811E-2"/>
    <n v="3.1924072476272651E-2"/>
  </r>
  <r>
    <x v="3"/>
    <x v="3"/>
    <x v="3"/>
    <x v="8"/>
    <x v="8"/>
    <n v="794"/>
    <n v="16"/>
    <x v="3"/>
    <n v="2.0151133501259449E-2"/>
    <n v="2.0151133501259449E-2"/>
    <n v="4.0302267002518891E-2"/>
  </r>
  <r>
    <x v="3"/>
    <x v="3"/>
    <x v="3"/>
    <x v="9"/>
    <x v="9"/>
    <n v="309"/>
    <n v="8"/>
    <x v="20"/>
    <n v="2.5889967637540451E-2"/>
    <n v="3.8834951456310683E-2"/>
    <n v="6.4724919093851127E-2"/>
  </r>
  <r>
    <x v="3"/>
    <x v="3"/>
    <x v="3"/>
    <x v="10"/>
    <x v="10"/>
    <n v="285"/>
    <n v="4"/>
    <x v="2"/>
    <n v="1.4035087719298249E-2"/>
    <n v="1.754385964912281E-2"/>
    <n v="3.1578947368421047E-2"/>
  </r>
  <r>
    <x v="3"/>
    <x v="3"/>
    <x v="3"/>
    <x v="11"/>
    <x v="11"/>
    <n v="335"/>
    <n v="13"/>
    <x v="2"/>
    <n v="3.880597014925373E-2"/>
    <n v="1.492537313432836E-2"/>
    <n v="5.3731343283582089E-2"/>
  </r>
  <r>
    <x v="3"/>
    <x v="3"/>
    <x v="3"/>
    <x v="12"/>
    <x v="12"/>
    <n v="1067"/>
    <n v="26"/>
    <x v="12"/>
    <n v="2.4367385192127462E-2"/>
    <n v="8.4348641049671984E-3"/>
    <n v="3.280224929709466E-2"/>
  </r>
  <r>
    <x v="3"/>
    <x v="3"/>
    <x v="3"/>
    <x v="13"/>
    <x v="13"/>
    <n v="653"/>
    <n v="20"/>
    <x v="22"/>
    <n v="3.0627871362940279E-2"/>
    <n v="3.5222052067381319E-2"/>
    <n v="6.5849923430321589E-2"/>
  </r>
  <r>
    <x v="3"/>
    <x v="4"/>
    <x v="4"/>
    <x v="14"/>
    <x v="14"/>
    <n v="280"/>
    <n v="8"/>
    <x v="14"/>
    <n v="2.8571428571428571E-2"/>
    <n v="2.5000000000000001E-2"/>
    <n v="5.3571428571428568E-2"/>
  </r>
  <r>
    <x v="3"/>
    <x v="4"/>
    <x v="4"/>
    <x v="15"/>
    <x v="15"/>
    <n v="147"/>
    <n v="5"/>
    <x v="10"/>
    <n v="3.4013605442176867E-2"/>
    <n v="1.360544217687075E-2"/>
    <n v="4.7619047619047623E-2"/>
  </r>
  <r>
    <x v="3"/>
    <x v="4"/>
    <x v="4"/>
    <x v="16"/>
    <x v="16"/>
    <n v="242"/>
    <n v="8"/>
    <x v="4"/>
    <n v="3.3057851239669422E-2"/>
    <n v="1.6528925619834711E-2"/>
    <n v="4.9586776859504127E-2"/>
  </r>
  <r>
    <x v="3"/>
    <x v="5"/>
    <x v="5"/>
    <x v="17"/>
    <x v="17"/>
    <n v="635"/>
    <n v="17"/>
    <x v="9"/>
    <n v="2.677165354330709E-2"/>
    <n v="9.4488188976377951E-3"/>
    <n v="3.6220472440944881E-2"/>
  </r>
  <r>
    <x v="3"/>
    <x v="5"/>
    <x v="5"/>
    <x v="18"/>
    <x v="18"/>
    <n v="755"/>
    <n v="13"/>
    <x v="18"/>
    <n v="1.7218543046357618E-2"/>
    <n v="1.059602649006623E-2"/>
    <n v="2.781456953642384E-2"/>
  </r>
  <r>
    <x v="3"/>
    <x v="5"/>
    <x v="5"/>
    <x v="23"/>
    <x v="23"/>
    <n v="16"/>
    <n v="3"/>
    <x v="13"/>
    <n v="0.1875"/>
    <n v="0"/>
    <n v="0.1875"/>
  </r>
  <r>
    <x v="3"/>
    <x v="5"/>
    <x v="5"/>
    <x v="19"/>
    <x v="19"/>
    <n v="176"/>
    <n v="4"/>
    <x v="1"/>
    <n v="2.2727272727272731E-2"/>
    <n v="5.681818181818182E-3"/>
    <n v="2.8409090909090912E-2"/>
  </r>
  <r>
    <x v="3"/>
    <x v="6"/>
    <x v="6"/>
    <x v="20"/>
    <x v="20"/>
    <n v="177"/>
    <n v="4"/>
    <x v="10"/>
    <n v="2.2598870056497179E-2"/>
    <n v="1.1299435028248589E-2"/>
    <n v="3.3898305084745763E-2"/>
  </r>
  <r>
    <x v="3"/>
    <x v="7"/>
    <x v="7"/>
    <x v="21"/>
    <x v="21"/>
    <n v="42"/>
    <n v="4"/>
    <x v="1"/>
    <n v="9.5238095238095233E-2"/>
    <n v="2.3809523809523812E-2"/>
    <n v="0.119047619047619"/>
  </r>
  <r>
    <x v="3"/>
    <x v="8"/>
    <x v="8"/>
    <x v="22"/>
    <x v="22"/>
    <n v="97"/>
    <n v="7"/>
    <x v="1"/>
    <n v="7.2164948453608241E-2"/>
    <n v="1.030927835051546E-2"/>
    <n v="8.247422680412371E-2"/>
  </r>
  <r>
    <x v="4"/>
    <x v="0"/>
    <x v="0"/>
    <x v="0"/>
    <x v="0"/>
    <n v="1120"/>
    <n v="49"/>
    <x v="19"/>
    <n v="4.3749999999999997E-2"/>
    <n v="8.9285714285714281E-3"/>
    <n v="5.2678571428571429E-2"/>
  </r>
  <r>
    <x v="4"/>
    <x v="0"/>
    <x v="0"/>
    <x v="1"/>
    <x v="1"/>
    <n v="284"/>
    <n v="10"/>
    <x v="14"/>
    <n v="3.5211267605633798E-2"/>
    <n v="2.464788732394366E-2"/>
    <n v="5.9859154929577461E-2"/>
  </r>
  <r>
    <x v="4"/>
    <x v="0"/>
    <x v="0"/>
    <x v="2"/>
    <x v="2"/>
    <n v="878"/>
    <n v="32"/>
    <x v="4"/>
    <n v="3.644646924829157E-2"/>
    <n v="4.5558086560364463E-3"/>
    <n v="4.1002277904328019E-2"/>
  </r>
  <r>
    <x v="4"/>
    <x v="1"/>
    <x v="1"/>
    <x v="3"/>
    <x v="3"/>
    <n v="780"/>
    <n v="22"/>
    <x v="19"/>
    <n v="2.8205128205128209E-2"/>
    <n v="1.282051282051282E-2"/>
    <n v="4.1025641025641033E-2"/>
  </r>
  <r>
    <x v="4"/>
    <x v="1"/>
    <x v="1"/>
    <x v="4"/>
    <x v="4"/>
    <n v="125"/>
    <n v="5"/>
    <x v="1"/>
    <n v="0.04"/>
    <n v="8.0000000000000002E-3"/>
    <n v="4.8000000000000001E-2"/>
  </r>
  <r>
    <x v="4"/>
    <x v="1"/>
    <x v="1"/>
    <x v="5"/>
    <x v="5"/>
    <n v="511"/>
    <n v="18"/>
    <x v="9"/>
    <n v="3.5225048923679059E-2"/>
    <n v="1.174168297455969E-2"/>
    <n v="4.6966731898238738E-2"/>
  </r>
  <r>
    <x v="4"/>
    <x v="2"/>
    <x v="2"/>
    <x v="6"/>
    <x v="6"/>
    <n v="179"/>
    <n v="14"/>
    <x v="9"/>
    <n v="7.8212290502793297E-2"/>
    <n v="3.3519553072625698E-2"/>
    <n v="0.111731843575419"/>
  </r>
  <r>
    <x v="4"/>
    <x v="2"/>
    <x v="2"/>
    <x v="7"/>
    <x v="7"/>
    <n v="1244"/>
    <n v="21"/>
    <x v="23"/>
    <n v="1.688102893890675E-2"/>
    <n v="2.733118971061093E-2"/>
    <n v="4.4212218649517687E-2"/>
  </r>
  <r>
    <x v="4"/>
    <x v="2"/>
    <x v="2"/>
    <x v="24"/>
    <x v="24"/>
    <n v="24"/>
    <n v="2"/>
    <x v="10"/>
    <n v="8.3333333333333329E-2"/>
    <n v="8.3333333333333329E-2"/>
    <n v="0.16666666666666671"/>
  </r>
  <r>
    <x v="4"/>
    <x v="3"/>
    <x v="3"/>
    <x v="8"/>
    <x v="8"/>
    <n v="808"/>
    <n v="20"/>
    <x v="17"/>
    <n v="2.475247524752475E-2"/>
    <n v="2.1039603960396041E-2"/>
    <n v="4.5792079207920791E-2"/>
  </r>
  <r>
    <x v="4"/>
    <x v="3"/>
    <x v="3"/>
    <x v="9"/>
    <x v="9"/>
    <n v="298"/>
    <n v="16"/>
    <x v="24"/>
    <n v="5.3691275167785227E-2"/>
    <n v="4.6979865771812082E-2"/>
    <n v="0.1006711409395973"/>
  </r>
  <r>
    <x v="4"/>
    <x v="3"/>
    <x v="3"/>
    <x v="10"/>
    <x v="10"/>
    <n v="272"/>
    <n v="9"/>
    <x v="4"/>
    <n v="3.3088235294117647E-2"/>
    <n v="1.470588235294118E-2"/>
    <n v="4.779411764705882E-2"/>
  </r>
  <r>
    <x v="4"/>
    <x v="3"/>
    <x v="3"/>
    <x v="11"/>
    <x v="11"/>
    <n v="299"/>
    <n v="5"/>
    <x v="4"/>
    <n v="1.6722408026755849E-2"/>
    <n v="1.337792642140468E-2"/>
    <n v="3.0100334448160539E-2"/>
  </r>
  <r>
    <x v="4"/>
    <x v="3"/>
    <x v="3"/>
    <x v="12"/>
    <x v="12"/>
    <n v="1066"/>
    <n v="22"/>
    <x v="21"/>
    <n v="2.063789868667917E-2"/>
    <n v="1.2195121951219509E-2"/>
    <n v="3.283302063789869E-2"/>
  </r>
  <r>
    <x v="4"/>
    <x v="3"/>
    <x v="3"/>
    <x v="13"/>
    <x v="13"/>
    <n v="591"/>
    <n v="16"/>
    <x v="19"/>
    <n v="2.7072758037225041E-2"/>
    <n v="1.6920473773265651E-2"/>
    <n v="4.3993231810490703E-2"/>
  </r>
  <r>
    <x v="4"/>
    <x v="4"/>
    <x v="4"/>
    <x v="14"/>
    <x v="14"/>
    <n v="316"/>
    <n v="6"/>
    <x v="14"/>
    <n v="1.8987341772151899E-2"/>
    <n v="2.2151898734177219E-2"/>
    <n v="4.1139240506329111E-2"/>
  </r>
  <r>
    <x v="4"/>
    <x v="4"/>
    <x v="4"/>
    <x v="15"/>
    <x v="15"/>
    <n v="138"/>
    <n v="3"/>
    <x v="6"/>
    <n v="2.1739130434782612E-2"/>
    <n v="2.1739130434782612E-2"/>
    <n v="4.3478260869565223E-2"/>
  </r>
  <r>
    <x v="4"/>
    <x v="4"/>
    <x v="4"/>
    <x v="16"/>
    <x v="16"/>
    <n v="236"/>
    <n v="6"/>
    <x v="1"/>
    <n v="2.542372881355932E-2"/>
    <n v="4.2372881355932203E-3"/>
    <n v="2.966101694915254E-2"/>
  </r>
  <r>
    <x v="4"/>
    <x v="5"/>
    <x v="5"/>
    <x v="17"/>
    <x v="17"/>
    <n v="652"/>
    <n v="29"/>
    <x v="2"/>
    <n v="4.4478527607361963E-2"/>
    <n v="7.6687116564417178E-3"/>
    <n v="5.2147239263803678E-2"/>
  </r>
  <r>
    <x v="4"/>
    <x v="5"/>
    <x v="5"/>
    <x v="18"/>
    <x v="18"/>
    <n v="777"/>
    <n v="21"/>
    <x v="9"/>
    <n v="2.7027027027027029E-2"/>
    <n v="7.7220077220077222E-3"/>
    <n v="3.4749034749034749E-2"/>
  </r>
  <r>
    <x v="4"/>
    <x v="5"/>
    <x v="5"/>
    <x v="23"/>
    <x v="23"/>
    <n v="20"/>
    <n v="2"/>
    <x v="1"/>
    <n v="0.1"/>
    <n v="0.05"/>
    <n v="0.15"/>
  </r>
  <r>
    <x v="4"/>
    <x v="5"/>
    <x v="5"/>
    <x v="19"/>
    <x v="19"/>
    <n v="172"/>
    <n v="5"/>
    <x v="4"/>
    <n v="2.9069767441860461E-2"/>
    <n v="2.3255813953488368E-2"/>
    <n v="5.232558139534884E-2"/>
  </r>
  <r>
    <x v="4"/>
    <x v="6"/>
    <x v="6"/>
    <x v="20"/>
    <x v="20"/>
    <n v="178"/>
    <n v="8"/>
    <x v="10"/>
    <n v="4.49438202247191E-2"/>
    <n v="1.123595505617977E-2"/>
    <n v="5.6179775280898868E-2"/>
  </r>
  <r>
    <x v="4"/>
    <x v="7"/>
    <x v="7"/>
    <x v="21"/>
    <x v="21"/>
    <n v="34"/>
    <n v="1"/>
    <x v="1"/>
    <n v="2.9411764705882349E-2"/>
    <n v="2.9411764705882349E-2"/>
    <n v="5.8823529411764712E-2"/>
  </r>
  <r>
    <x v="4"/>
    <x v="8"/>
    <x v="8"/>
    <x v="22"/>
    <x v="22"/>
    <n v="97"/>
    <n v="7"/>
    <x v="1"/>
    <n v="7.2164948453608241E-2"/>
    <n v="1.030927835051546E-2"/>
    <n v="8.247422680412371E-2"/>
  </r>
  <r>
    <x v="5"/>
    <x v="0"/>
    <x v="0"/>
    <x v="0"/>
    <x v="0"/>
    <n v="1229"/>
    <n v="51"/>
    <x v="18"/>
    <n v="4.149715215622457E-2"/>
    <n v="6.5093572009764034E-3"/>
    <n v="4.8006509357200973E-2"/>
  </r>
  <r>
    <x v="5"/>
    <x v="0"/>
    <x v="0"/>
    <x v="1"/>
    <x v="1"/>
    <n v="420"/>
    <n v="14"/>
    <x v="2"/>
    <n v="3.3333333333333333E-2"/>
    <n v="1.1904761904761901E-2"/>
    <n v="4.5238095238095237E-2"/>
  </r>
  <r>
    <x v="5"/>
    <x v="0"/>
    <x v="0"/>
    <x v="2"/>
    <x v="2"/>
    <n v="889"/>
    <n v="24"/>
    <x v="2"/>
    <n v="2.6996625421822271E-2"/>
    <n v="5.6242969628796397E-3"/>
    <n v="3.2620922384701913E-2"/>
  </r>
  <r>
    <x v="5"/>
    <x v="1"/>
    <x v="1"/>
    <x v="3"/>
    <x v="3"/>
    <n v="849"/>
    <n v="22"/>
    <x v="3"/>
    <n v="2.591283863368669E-2"/>
    <n v="1.884570082449941E-2"/>
    <n v="4.47585394581861E-2"/>
  </r>
  <r>
    <x v="5"/>
    <x v="1"/>
    <x v="1"/>
    <x v="4"/>
    <x v="4"/>
    <n v="134"/>
    <n v="13"/>
    <x v="6"/>
    <n v="9.7014925373134331E-2"/>
    <n v="2.2388059701492539E-2"/>
    <n v="0.11940298507462691"/>
  </r>
  <r>
    <x v="5"/>
    <x v="1"/>
    <x v="1"/>
    <x v="5"/>
    <x v="5"/>
    <n v="479"/>
    <n v="29"/>
    <x v="2"/>
    <n v="6.0542797494780802E-2"/>
    <n v="1.04384133611691E-2"/>
    <n v="7.0981210855949897E-2"/>
  </r>
  <r>
    <x v="5"/>
    <x v="2"/>
    <x v="2"/>
    <x v="6"/>
    <x v="6"/>
    <n v="196"/>
    <n v="6"/>
    <x v="4"/>
    <n v="3.0612244897959179E-2"/>
    <n v="2.0408163265306121E-2"/>
    <n v="5.1020408163265307E-2"/>
  </r>
  <r>
    <x v="5"/>
    <x v="2"/>
    <x v="2"/>
    <x v="7"/>
    <x v="7"/>
    <n v="1290"/>
    <n v="19"/>
    <x v="19"/>
    <n v="1.4728682170542641E-2"/>
    <n v="7.7519379844961239E-3"/>
    <n v="2.2480620155038759E-2"/>
  </r>
  <r>
    <x v="5"/>
    <x v="2"/>
    <x v="2"/>
    <x v="24"/>
    <x v="24"/>
    <n v="84"/>
    <n v="3"/>
    <x v="13"/>
    <n v="3.5714285714285712E-2"/>
    <n v="0"/>
    <n v="3.5714285714285712E-2"/>
  </r>
  <r>
    <x v="5"/>
    <x v="3"/>
    <x v="3"/>
    <x v="8"/>
    <x v="8"/>
    <n v="945"/>
    <n v="28"/>
    <x v="3"/>
    <n v="2.9629629629629631E-2"/>
    <n v="1.6931216931216929E-2"/>
    <n v="4.656084656084656E-2"/>
  </r>
  <r>
    <x v="5"/>
    <x v="3"/>
    <x v="3"/>
    <x v="9"/>
    <x v="9"/>
    <n v="380"/>
    <n v="10"/>
    <x v="24"/>
    <n v="2.6315789473684209E-2"/>
    <n v="3.6842105263157891E-2"/>
    <n v="6.3157894736842107E-2"/>
  </r>
  <r>
    <x v="5"/>
    <x v="3"/>
    <x v="3"/>
    <x v="10"/>
    <x v="10"/>
    <n v="306"/>
    <n v="9"/>
    <x v="14"/>
    <n v="2.9411764705882349E-2"/>
    <n v="2.2875816993464051E-2"/>
    <n v="5.2287581699346407E-2"/>
  </r>
  <r>
    <x v="5"/>
    <x v="3"/>
    <x v="3"/>
    <x v="11"/>
    <x v="11"/>
    <n v="330"/>
    <n v="6"/>
    <x v="2"/>
    <n v="1.8181818181818181E-2"/>
    <n v="1.515151515151515E-2"/>
    <n v="3.3333333333333333E-2"/>
  </r>
  <r>
    <x v="5"/>
    <x v="3"/>
    <x v="3"/>
    <x v="12"/>
    <x v="12"/>
    <n v="1071"/>
    <n v="30"/>
    <x v="20"/>
    <n v="2.8011204481792722E-2"/>
    <n v="1.120448179271709E-2"/>
    <n v="3.9215686274509803E-2"/>
  </r>
  <r>
    <x v="5"/>
    <x v="3"/>
    <x v="3"/>
    <x v="13"/>
    <x v="13"/>
    <n v="698"/>
    <n v="23"/>
    <x v="17"/>
    <n v="3.2951289398280799E-2"/>
    <n v="2.435530085959885E-2"/>
    <n v="5.730659025787966E-2"/>
  </r>
  <r>
    <x v="5"/>
    <x v="4"/>
    <x v="4"/>
    <x v="14"/>
    <x v="14"/>
    <n v="377"/>
    <n v="11"/>
    <x v="1"/>
    <n v="2.9177718832891251E-2"/>
    <n v="2.6525198938992041E-3"/>
    <n v="3.1830238726790451E-2"/>
  </r>
  <r>
    <x v="5"/>
    <x v="4"/>
    <x v="4"/>
    <x v="15"/>
    <x v="15"/>
    <n v="151"/>
    <n v="6"/>
    <x v="6"/>
    <n v="3.9735099337748353E-2"/>
    <n v="1.986754966887417E-2"/>
    <n v="5.9602649006622523E-2"/>
  </r>
  <r>
    <x v="5"/>
    <x v="4"/>
    <x v="4"/>
    <x v="16"/>
    <x v="16"/>
    <n v="253"/>
    <n v="7"/>
    <x v="10"/>
    <n v="2.766798418972332E-2"/>
    <n v="7.9051383399209481E-3"/>
    <n v="3.5573122529644272E-2"/>
  </r>
  <r>
    <x v="5"/>
    <x v="5"/>
    <x v="5"/>
    <x v="17"/>
    <x v="17"/>
    <n v="706"/>
    <n v="32"/>
    <x v="2"/>
    <n v="4.5325779036827198E-2"/>
    <n v="7.0821529745042494E-3"/>
    <n v="5.2407932011331447E-2"/>
  </r>
  <r>
    <x v="5"/>
    <x v="5"/>
    <x v="5"/>
    <x v="18"/>
    <x v="18"/>
    <n v="894"/>
    <n v="28"/>
    <x v="13"/>
    <n v="3.1319910514541388E-2"/>
    <n v="0"/>
    <n v="3.1319910514541388E-2"/>
  </r>
  <r>
    <x v="5"/>
    <x v="5"/>
    <x v="5"/>
    <x v="23"/>
    <x v="23"/>
    <n v="33"/>
    <n v="1"/>
    <x v="1"/>
    <n v="3.03030303030303E-2"/>
    <n v="3.03030303030303E-2"/>
    <n v="6.0606060606060608E-2"/>
  </r>
  <r>
    <x v="5"/>
    <x v="5"/>
    <x v="5"/>
    <x v="19"/>
    <x v="19"/>
    <n v="173"/>
    <n v="10"/>
    <x v="1"/>
    <n v="5.7803468208092477E-2"/>
    <n v="5.7803468208092483E-3"/>
    <n v="6.358381502890173E-2"/>
  </r>
  <r>
    <x v="5"/>
    <x v="6"/>
    <x v="6"/>
    <x v="20"/>
    <x v="20"/>
    <n v="155"/>
    <n v="7"/>
    <x v="13"/>
    <n v="4.5161290322580643E-2"/>
    <n v="0"/>
    <n v="4.5161290322580643E-2"/>
  </r>
  <r>
    <x v="5"/>
    <x v="6"/>
    <x v="6"/>
    <x v="25"/>
    <x v="25"/>
    <n v="4"/>
    <n v="0"/>
    <x v="13"/>
    <n v="0"/>
    <n v="0"/>
    <n v="0"/>
  </r>
  <r>
    <x v="5"/>
    <x v="6"/>
    <x v="6"/>
    <x v="26"/>
    <x v="26"/>
    <n v="6"/>
    <n v="0"/>
    <x v="13"/>
    <n v="0"/>
    <n v="0"/>
    <n v="0"/>
  </r>
  <r>
    <x v="5"/>
    <x v="7"/>
    <x v="7"/>
    <x v="21"/>
    <x v="21"/>
    <n v="48"/>
    <n v="0"/>
    <x v="10"/>
    <n v="0"/>
    <n v="4.1666666666666657E-2"/>
    <n v="4.1666666666666657E-2"/>
  </r>
  <r>
    <x v="5"/>
    <x v="7"/>
    <x v="7"/>
    <x v="27"/>
    <x v="27"/>
    <n v="69"/>
    <n v="2"/>
    <x v="1"/>
    <n v="2.8985507246376808E-2"/>
    <n v="1.4492753623188409E-2"/>
    <n v="4.3478260869565223E-2"/>
  </r>
  <r>
    <x v="5"/>
    <x v="8"/>
    <x v="8"/>
    <x v="22"/>
    <x v="22"/>
    <n v="119"/>
    <n v="8"/>
    <x v="10"/>
    <n v="6.7226890756302518E-2"/>
    <n v="1.680672268907563E-2"/>
    <n v="8.4033613445378158E-2"/>
  </r>
  <r>
    <x v="6"/>
    <x v="0"/>
    <x v="0"/>
    <x v="0"/>
    <x v="0"/>
    <n v="1229"/>
    <n v="57"/>
    <x v="17"/>
    <n v="4.5565500406834818E-2"/>
    <n v="1.383238405207486E-2"/>
    <n v="0.06"/>
  </r>
  <r>
    <x v="6"/>
    <x v="0"/>
    <x v="0"/>
    <x v="1"/>
    <x v="1"/>
    <n v="420"/>
    <n v="18"/>
    <x v="4"/>
    <n v="4.2857142857142858E-2"/>
    <n v="9.5238095238095247E-3"/>
    <n v="5.2380952380952382E-2"/>
  </r>
  <r>
    <x v="6"/>
    <x v="0"/>
    <x v="0"/>
    <x v="2"/>
    <x v="2"/>
    <n v="889"/>
    <n v="35"/>
    <x v="1"/>
    <n v="3.937007874015748E-2"/>
    <n v="1.1248593925759279E-3"/>
    <n v="4.0494938132733409E-2"/>
  </r>
  <r>
    <x v="6"/>
    <x v="1"/>
    <x v="1"/>
    <x v="3"/>
    <x v="3"/>
    <n v="849"/>
    <n v="23"/>
    <x v="21"/>
    <n v="2.7090694935217909E-2"/>
    <n v="1.5312131919905769E-2"/>
    <n v="4.2402826855123678E-2"/>
  </r>
  <r>
    <x v="6"/>
    <x v="1"/>
    <x v="1"/>
    <x v="4"/>
    <x v="4"/>
    <n v="134"/>
    <n v="9"/>
    <x v="13"/>
    <n v="6.7164179104477612E-2"/>
    <n v="0"/>
    <n v="6.7164179104477612E-2"/>
  </r>
  <r>
    <x v="6"/>
    <x v="1"/>
    <x v="1"/>
    <x v="5"/>
    <x v="5"/>
    <n v="479"/>
    <n v="27"/>
    <x v="6"/>
    <n v="5.6367432150313153E-2"/>
    <n v="6.2630480167014616E-3"/>
    <n v="6.2630480167014613E-2"/>
  </r>
  <r>
    <x v="6"/>
    <x v="2"/>
    <x v="2"/>
    <x v="6"/>
    <x v="6"/>
    <n v="196"/>
    <n v="7"/>
    <x v="4"/>
    <n v="3.5714285714285712E-2"/>
    <n v="2.0408163265306121E-2"/>
    <n v="5.6122448979591837E-2"/>
  </r>
  <r>
    <x v="6"/>
    <x v="2"/>
    <x v="2"/>
    <x v="7"/>
    <x v="7"/>
    <n v="1290"/>
    <n v="18"/>
    <x v="15"/>
    <n v="1.395348837209302E-2"/>
    <n v="1.395348837209302E-2"/>
    <n v="2.790697674418605E-2"/>
  </r>
  <r>
    <x v="6"/>
    <x v="2"/>
    <x v="2"/>
    <x v="24"/>
    <x v="24"/>
    <n v="84"/>
    <n v="3"/>
    <x v="1"/>
    <n v="3.5714285714285712E-2"/>
    <n v="1.1904761904761901E-2"/>
    <n v="4.7619047619047623E-2"/>
  </r>
  <r>
    <x v="6"/>
    <x v="3"/>
    <x v="3"/>
    <x v="8"/>
    <x v="8"/>
    <n v="945"/>
    <n v="33"/>
    <x v="17"/>
    <n v="3.4920634920634921E-2"/>
    <n v="1.7989417989417989E-2"/>
    <n v="5.2910052910052907E-2"/>
  </r>
  <r>
    <x v="6"/>
    <x v="3"/>
    <x v="3"/>
    <x v="9"/>
    <x v="9"/>
    <n v="380"/>
    <n v="15"/>
    <x v="2"/>
    <n v="3.9473684210526307E-2"/>
    <n v="1.3157894736842099E-2"/>
    <n v="5.2631578947368418E-2"/>
  </r>
  <r>
    <x v="6"/>
    <x v="3"/>
    <x v="3"/>
    <x v="10"/>
    <x v="10"/>
    <n v="306"/>
    <n v="4"/>
    <x v="6"/>
    <n v="1.30718954248366E-2"/>
    <n v="9.8039215686274508E-3"/>
    <n v="2.2875816993464051E-2"/>
  </r>
  <r>
    <x v="6"/>
    <x v="3"/>
    <x v="3"/>
    <x v="11"/>
    <x v="11"/>
    <n v="330"/>
    <n v="2"/>
    <x v="18"/>
    <n v="6.0606060606060606E-3"/>
    <n v="2.4242424242424239E-2"/>
    <n v="3.03030303030303E-2"/>
  </r>
  <r>
    <x v="6"/>
    <x v="3"/>
    <x v="3"/>
    <x v="12"/>
    <x v="12"/>
    <n v="1071"/>
    <n v="13"/>
    <x v="19"/>
    <n v="1.2138188608776841E-2"/>
    <n v="9.3370681605975722E-3"/>
    <n v="2.147525676937442E-2"/>
  </r>
  <r>
    <x v="6"/>
    <x v="3"/>
    <x v="3"/>
    <x v="13"/>
    <x v="13"/>
    <n v="698"/>
    <n v="14"/>
    <x v="7"/>
    <n v="2.0057306590257881E-2"/>
    <n v="2.865329512893983E-2"/>
    <n v="4.8710601719197708E-2"/>
  </r>
  <r>
    <x v="6"/>
    <x v="4"/>
    <x v="4"/>
    <x v="14"/>
    <x v="14"/>
    <n v="377"/>
    <n v="15"/>
    <x v="4"/>
    <n v="3.9787798408488062E-2"/>
    <n v="1.061007957559682E-2"/>
    <n v="5.0397877984084877E-2"/>
  </r>
  <r>
    <x v="6"/>
    <x v="4"/>
    <x v="4"/>
    <x v="15"/>
    <x v="15"/>
    <n v="151"/>
    <n v="4"/>
    <x v="6"/>
    <n v="2.6490066225165559E-2"/>
    <n v="1.986754966887417E-2"/>
    <n v="4.6357615894039743E-2"/>
  </r>
  <r>
    <x v="6"/>
    <x v="4"/>
    <x v="4"/>
    <x v="16"/>
    <x v="16"/>
    <n v="253"/>
    <n v="7"/>
    <x v="13"/>
    <n v="2.766798418972332E-2"/>
    <n v="0"/>
    <n v="2.766798418972332E-2"/>
  </r>
  <r>
    <x v="6"/>
    <x v="5"/>
    <x v="5"/>
    <x v="17"/>
    <x v="17"/>
    <n v="706"/>
    <n v="24"/>
    <x v="14"/>
    <n v="3.39943342776204E-2"/>
    <n v="9.9150141643059488E-3"/>
    <n v="4.3909348441926337E-2"/>
  </r>
  <r>
    <x v="6"/>
    <x v="5"/>
    <x v="5"/>
    <x v="18"/>
    <x v="18"/>
    <n v="894"/>
    <n v="24"/>
    <x v="12"/>
    <n v="2.7964205816554809E-2"/>
    <n v="1.0067114093959729E-2"/>
    <n v="3.6999999999999998E-2"/>
  </r>
  <r>
    <x v="6"/>
    <x v="5"/>
    <x v="5"/>
    <x v="23"/>
    <x v="23"/>
    <n v="33"/>
    <n v="4"/>
    <x v="13"/>
    <n v="0.1212121212121212"/>
    <n v="0"/>
    <n v="0.1212121212121212"/>
  </r>
  <r>
    <x v="6"/>
    <x v="5"/>
    <x v="5"/>
    <x v="19"/>
    <x v="19"/>
    <n v="173"/>
    <n v="6"/>
    <x v="1"/>
    <n v="3.4682080924855488E-2"/>
    <n v="5.7803468208092483E-3"/>
    <n v="4.046242774566474E-2"/>
  </r>
  <r>
    <x v="6"/>
    <x v="6"/>
    <x v="6"/>
    <x v="20"/>
    <x v="20"/>
    <n v="155"/>
    <n v="5"/>
    <x v="1"/>
    <n v="3.2258064516129031E-2"/>
    <n v="6.4516129032258056E-3"/>
    <n v="3.870967741935484E-2"/>
  </r>
  <r>
    <x v="6"/>
    <x v="6"/>
    <x v="6"/>
    <x v="25"/>
    <x v="25"/>
    <n v="4"/>
    <n v="0"/>
    <x v="13"/>
    <n v="0"/>
    <n v="0"/>
    <n v="0"/>
  </r>
  <r>
    <x v="6"/>
    <x v="6"/>
    <x v="6"/>
    <x v="26"/>
    <x v="26"/>
    <n v="6"/>
    <n v="0"/>
    <x v="13"/>
    <n v="0"/>
    <n v="0"/>
    <n v="0"/>
  </r>
  <r>
    <x v="6"/>
    <x v="7"/>
    <x v="7"/>
    <x v="21"/>
    <x v="21"/>
    <n v="48"/>
    <n v="3"/>
    <x v="1"/>
    <n v="6.25E-2"/>
    <n v="2.0833333333333329E-2"/>
    <n v="8.3333333333333329E-2"/>
  </r>
  <r>
    <x v="6"/>
    <x v="7"/>
    <x v="7"/>
    <x v="27"/>
    <x v="27"/>
    <n v="69"/>
    <n v="3"/>
    <x v="9"/>
    <n v="4.3478260869565223E-2"/>
    <n v="8.6956521739130432E-2"/>
    <n v="0.13043478260869559"/>
  </r>
  <r>
    <x v="6"/>
    <x v="8"/>
    <x v="8"/>
    <x v="22"/>
    <x v="22"/>
    <n v="119"/>
    <n v="8"/>
    <x v="4"/>
    <n v="6.7226890756302518E-2"/>
    <n v="3.3613445378151259E-2"/>
    <n v="0.1008403361344538"/>
  </r>
  <r>
    <x v="7"/>
    <x v="0"/>
    <x v="0"/>
    <x v="0"/>
    <x v="0"/>
    <n v="1269"/>
    <n v="53"/>
    <x v="24"/>
    <n v="4.1765169424743891E-2"/>
    <n v="1.103230890464933E-2"/>
    <n v="5.2797478329393223E-2"/>
  </r>
  <r>
    <x v="7"/>
    <x v="0"/>
    <x v="0"/>
    <x v="1"/>
    <x v="1"/>
    <n v="466"/>
    <n v="20"/>
    <x v="6"/>
    <n v="4.2918454935622317E-2"/>
    <n v="6.4377682403433476E-3"/>
    <n v="4.9356223175965663E-2"/>
  </r>
  <r>
    <x v="7"/>
    <x v="0"/>
    <x v="0"/>
    <x v="2"/>
    <x v="2"/>
    <n v="892"/>
    <n v="23"/>
    <x v="2"/>
    <n v="2.5784753363228701E-2"/>
    <n v="5.6053811659192822E-3"/>
    <n v="3.1390134529147982E-2"/>
  </r>
  <r>
    <x v="7"/>
    <x v="1"/>
    <x v="1"/>
    <x v="3"/>
    <x v="3"/>
    <n v="869"/>
    <n v="19"/>
    <x v="0"/>
    <n v="2.1864211737629459E-2"/>
    <n v="1.7261219792865361E-2"/>
    <n v="3.9125431530494817E-2"/>
  </r>
  <r>
    <x v="7"/>
    <x v="1"/>
    <x v="1"/>
    <x v="4"/>
    <x v="4"/>
    <n v="167"/>
    <n v="6"/>
    <x v="4"/>
    <n v="3.5928143712574849E-2"/>
    <n v="2.3952095808383232E-2"/>
    <n v="5.9880239520958077E-2"/>
  </r>
  <r>
    <x v="7"/>
    <x v="1"/>
    <x v="1"/>
    <x v="5"/>
    <x v="5"/>
    <n v="489"/>
    <n v="26"/>
    <x v="4"/>
    <n v="5.3169734151329237E-2"/>
    <n v="8.1799591002044997E-3"/>
    <n v="6.1349693251533742E-2"/>
  </r>
  <r>
    <x v="7"/>
    <x v="2"/>
    <x v="2"/>
    <x v="6"/>
    <x v="6"/>
    <n v="219"/>
    <n v="6"/>
    <x v="9"/>
    <n v="2.7397260273972601E-2"/>
    <n v="2.7397260273972601E-2"/>
    <n v="5.4794520547945202E-2"/>
  </r>
  <r>
    <x v="7"/>
    <x v="2"/>
    <x v="2"/>
    <x v="7"/>
    <x v="7"/>
    <n v="1278"/>
    <n v="20"/>
    <x v="11"/>
    <n v="1.5649452269170579E-2"/>
    <n v="1.7214397496087639E-2"/>
    <n v="3.2863849765258218E-2"/>
  </r>
  <r>
    <x v="7"/>
    <x v="2"/>
    <x v="2"/>
    <x v="24"/>
    <x v="24"/>
    <n v="129"/>
    <n v="16"/>
    <x v="2"/>
    <n v="0.124031007751938"/>
    <n v="3.875968992248062E-2"/>
    <n v="0.16279069767441859"/>
  </r>
  <r>
    <x v="7"/>
    <x v="3"/>
    <x v="3"/>
    <x v="8"/>
    <x v="8"/>
    <n v="1041"/>
    <n v="31"/>
    <x v="25"/>
    <n v="2.9779058597502399E-2"/>
    <n v="2.9779058597502399E-2"/>
    <n v="5.9558117195004798E-2"/>
  </r>
  <r>
    <x v="7"/>
    <x v="3"/>
    <x v="3"/>
    <x v="9"/>
    <x v="9"/>
    <n v="448"/>
    <n v="15"/>
    <x v="20"/>
    <n v="3.3482142857142863E-2"/>
    <n v="2.6785714285714281E-2"/>
    <n v="6.0267857142857137E-2"/>
  </r>
  <r>
    <x v="7"/>
    <x v="3"/>
    <x v="3"/>
    <x v="10"/>
    <x v="10"/>
    <n v="340"/>
    <n v="8"/>
    <x v="20"/>
    <n v="2.3529411764705879E-2"/>
    <n v="3.5294117647058823E-2"/>
    <n v="5.8823529411764712E-2"/>
  </r>
  <r>
    <x v="7"/>
    <x v="3"/>
    <x v="3"/>
    <x v="11"/>
    <x v="11"/>
    <n v="345"/>
    <n v="8"/>
    <x v="14"/>
    <n v="2.318840579710145E-2"/>
    <n v="2.028985507246377E-2"/>
    <n v="4.3478260869565223E-2"/>
  </r>
  <r>
    <x v="7"/>
    <x v="3"/>
    <x v="3"/>
    <x v="12"/>
    <x v="12"/>
    <n v="1138"/>
    <n v="26"/>
    <x v="19"/>
    <n v="2.284710017574693E-2"/>
    <n v="8.7873462214411256E-3"/>
    <n v="3.163444639718805E-2"/>
  </r>
  <r>
    <x v="7"/>
    <x v="3"/>
    <x v="3"/>
    <x v="13"/>
    <x v="13"/>
    <n v="771"/>
    <n v="25"/>
    <x v="7"/>
    <n v="3.2425421530479899E-2"/>
    <n v="2.5940337224383919E-2"/>
    <n v="5.8365758754863807E-2"/>
  </r>
  <r>
    <x v="7"/>
    <x v="4"/>
    <x v="4"/>
    <x v="14"/>
    <x v="14"/>
    <n v="396"/>
    <n v="13"/>
    <x v="14"/>
    <n v="3.2828282828282832E-2"/>
    <n v="1.767676767676768E-2"/>
    <n v="5.0505050505050497E-2"/>
  </r>
  <r>
    <x v="7"/>
    <x v="4"/>
    <x v="4"/>
    <x v="15"/>
    <x v="15"/>
    <n v="153"/>
    <n v="3"/>
    <x v="4"/>
    <n v="1.9607843137254902E-2"/>
    <n v="2.61437908496732E-2"/>
    <n v="4.5751633986928102E-2"/>
  </r>
  <r>
    <x v="7"/>
    <x v="4"/>
    <x v="4"/>
    <x v="16"/>
    <x v="16"/>
    <n v="273"/>
    <n v="6"/>
    <x v="10"/>
    <n v="2.197802197802198E-2"/>
    <n v="7.326007326007326E-3"/>
    <n v="2.9304029304029301E-2"/>
  </r>
  <r>
    <x v="7"/>
    <x v="5"/>
    <x v="5"/>
    <x v="17"/>
    <x v="17"/>
    <n v="777"/>
    <n v="25"/>
    <x v="4"/>
    <n v="3.2175032175032182E-2"/>
    <n v="5.1480051480051478E-3"/>
    <n v="3.7323037323037322E-2"/>
  </r>
  <r>
    <x v="7"/>
    <x v="5"/>
    <x v="5"/>
    <x v="18"/>
    <x v="18"/>
    <n v="936"/>
    <n v="17"/>
    <x v="4"/>
    <n v="1.816239316239316E-2"/>
    <n v="4.2735042735042739E-3"/>
    <n v="2.2435897435897439E-2"/>
  </r>
  <r>
    <x v="7"/>
    <x v="5"/>
    <x v="5"/>
    <x v="23"/>
    <x v="23"/>
    <n v="42"/>
    <n v="2"/>
    <x v="1"/>
    <n v="4.7619047619047623E-2"/>
    <n v="2.3809523809523812E-2"/>
    <n v="7.1428571428571425E-2"/>
  </r>
  <r>
    <x v="7"/>
    <x v="5"/>
    <x v="5"/>
    <x v="19"/>
    <x v="19"/>
    <n v="189"/>
    <n v="5"/>
    <x v="6"/>
    <n v="2.645502645502645E-2"/>
    <n v="1.5873015873015869E-2"/>
    <n v="4.2328042328042333E-2"/>
  </r>
  <r>
    <x v="7"/>
    <x v="6"/>
    <x v="6"/>
    <x v="20"/>
    <x v="20"/>
    <n v="142"/>
    <n v="1"/>
    <x v="9"/>
    <n v="7.0422535211267607E-3"/>
    <n v="4.2253521126760563E-2"/>
    <n v="4.9295774647887321E-2"/>
  </r>
  <r>
    <x v="7"/>
    <x v="6"/>
    <x v="6"/>
    <x v="25"/>
    <x v="25"/>
    <n v="7"/>
    <n v="1"/>
    <x v="13"/>
    <n v="0.14285714285714279"/>
    <n v="0"/>
    <n v="0.14285714285714279"/>
  </r>
  <r>
    <x v="7"/>
    <x v="6"/>
    <x v="6"/>
    <x v="26"/>
    <x v="26"/>
    <n v="8"/>
    <n v="0"/>
    <x v="13"/>
    <n v="0"/>
    <n v="0"/>
    <n v="0"/>
  </r>
  <r>
    <x v="7"/>
    <x v="7"/>
    <x v="7"/>
    <x v="21"/>
    <x v="21"/>
    <n v="56"/>
    <n v="3"/>
    <x v="10"/>
    <n v="5.3571428571428568E-2"/>
    <n v="3.5714285714285712E-2"/>
    <n v="8.9285714285714288E-2"/>
  </r>
  <r>
    <x v="7"/>
    <x v="7"/>
    <x v="7"/>
    <x v="27"/>
    <x v="27"/>
    <n v="106"/>
    <n v="7"/>
    <x v="2"/>
    <n v="6.6037735849056603E-2"/>
    <n v="4.716981132075472E-2"/>
    <n v="0.1132075471698113"/>
  </r>
  <r>
    <x v="7"/>
    <x v="8"/>
    <x v="8"/>
    <x v="22"/>
    <x v="22"/>
    <n v="112"/>
    <n v="7"/>
    <x v="1"/>
    <n v="6.25E-2"/>
    <n v="8.9285714285714281E-3"/>
    <n v="7.1428571428571425E-2"/>
  </r>
  <r>
    <x v="8"/>
    <x v="0"/>
    <x v="0"/>
    <x v="0"/>
    <x v="0"/>
    <n v="1300"/>
    <n v="52"/>
    <x v="24"/>
    <n v="0.04"/>
    <n v="1.0769230769230771E-2"/>
    <n v="5.0769230769230768E-2"/>
  </r>
  <r>
    <x v="8"/>
    <x v="0"/>
    <x v="0"/>
    <x v="1"/>
    <x v="1"/>
    <n v="471"/>
    <n v="23"/>
    <x v="21"/>
    <n v="4.8832271762208071E-2"/>
    <n v="2.760084925690021E-2"/>
    <n v="7.6433121019108277E-2"/>
  </r>
  <r>
    <x v="8"/>
    <x v="0"/>
    <x v="0"/>
    <x v="2"/>
    <x v="2"/>
    <n v="885"/>
    <n v="27"/>
    <x v="14"/>
    <n v="3.0508474576271191E-2"/>
    <n v="7.9096045197740109E-3"/>
    <n v="3.84180790960452E-2"/>
  </r>
  <r>
    <x v="8"/>
    <x v="1"/>
    <x v="1"/>
    <x v="3"/>
    <x v="3"/>
    <n v="861"/>
    <n v="17"/>
    <x v="4"/>
    <n v="1.974448315911731E-2"/>
    <n v="4.6457607433217189E-3"/>
    <n v="2.4390243902439029E-2"/>
  </r>
  <r>
    <x v="8"/>
    <x v="1"/>
    <x v="1"/>
    <x v="4"/>
    <x v="4"/>
    <n v="159"/>
    <n v="5"/>
    <x v="13"/>
    <n v="3.1446540880503138E-2"/>
    <n v="0"/>
    <n v="3.1446540880503138E-2"/>
  </r>
  <r>
    <x v="8"/>
    <x v="1"/>
    <x v="1"/>
    <x v="5"/>
    <x v="5"/>
    <n v="442"/>
    <n v="17"/>
    <x v="2"/>
    <n v="3.8461538461538457E-2"/>
    <n v="1.1312217194570141E-2"/>
    <n v="4.9773755656108587E-2"/>
  </r>
  <r>
    <x v="8"/>
    <x v="2"/>
    <x v="2"/>
    <x v="6"/>
    <x v="6"/>
    <n v="222"/>
    <n v="8"/>
    <x v="6"/>
    <n v="3.6036036036036043E-2"/>
    <n v="1.3513513513513511E-2"/>
    <n v="4.954954954954955E-2"/>
  </r>
  <r>
    <x v="8"/>
    <x v="2"/>
    <x v="2"/>
    <x v="7"/>
    <x v="7"/>
    <n v="1276"/>
    <n v="24"/>
    <x v="0"/>
    <n v="1.8808777429467089E-2"/>
    <n v="1.175548589341693E-2"/>
    <n v="3.0564263322884009E-2"/>
  </r>
  <r>
    <x v="8"/>
    <x v="2"/>
    <x v="2"/>
    <x v="24"/>
    <x v="24"/>
    <n v="119"/>
    <n v="6"/>
    <x v="4"/>
    <n v="5.0420168067226892E-2"/>
    <n v="3.3613445378151259E-2"/>
    <n v="8.4033613445378158E-2"/>
  </r>
  <r>
    <x v="8"/>
    <x v="3"/>
    <x v="3"/>
    <x v="8"/>
    <x v="8"/>
    <n v="1070"/>
    <n v="25"/>
    <x v="7"/>
    <n v="2.336448598130841E-2"/>
    <n v="1.8691588785046731E-2"/>
    <n v="4.2056074766355138E-2"/>
  </r>
  <r>
    <x v="8"/>
    <x v="3"/>
    <x v="3"/>
    <x v="9"/>
    <x v="9"/>
    <n v="456"/>
    <n v="19"/>
    <x v="18"/>
    <n v="4.1666666666666657E-2"/>
    <n v="1.754385964912281E-2"/>
    <n v="5.921052631578947E-2"/>
  </r>
  <r>
    <x v="8"/>
    <x v="3"/>
    <x v="3"/>
    <x v="10"/>
    <x v="10"/>
    <n v="309"/>
    <n v="8"/>
    <x v="14"/>
    <n v="2.5889967637540451E-2"/>
    <n v="2.2653721682847901E-2"/>
    <n v="4.8543689320388349E-2"/>
  </r>
  <r>
    <x v="8"/>
    <x v="3"/>
    <x v="3"/>
    <x v="11"/>
    <x v="11"/>
    <n v="368"/>
    <n v="7"/>
    <x v="9"/>
    <n v="1.902173913043478E-2"/>
    <n v="1.630434782608696E-2"/>
    <n v="3.5326086956521743E-2"/>
  </r>
  <r>
    <x v="8"/>
    <x v="3"/>
    <x v="3"/>
    <x v="12"/>
    <x v="12"/>
    <n v="1141"/>
    <n v="23"/>
    <x v="11"/>
    <n v="2.0157756354075369E-2"/>
    <n v="1.928133216476775E-2"/>
    <n v="3.9439088518843118E-2"/>
  </r>
  <r>
    <x v="8"/>
    <x v="3"/>
    <x v="3"/>
    <x v="13"/>
    <x v="13"/>
    <n v="698"/>
    <n v="18"/>
    <x v="26"/>
    <n v="2.5787965616045849E-2"/>
    <n v="3.7249283667621778E-2"/>
    <n v="6.3037249283667621E-2"/>
  </r>
  <r>
    <x v="8"/>
    <x v="4"/>
    <x v="4"/>
    <x v="14"/>
    <x v="14"/>
    <n v="409"/>
    <n v="24"/>
    <x v="2"/>
    <n v="5.8679706601466992E-2"/>
    <n v="1.2224938875305621E-2"/>
    <n v="7.090464547677261E-2"/>
  </r>
  <r>
    <x v="8"/>
    <x v="4"/>
    <x v="4"/>
    <x v="15"/>
    <x v="15"/>
    <n v="139"/>
    <n v="5"/>
    <x v="10"/>
    <n v="3.5971223021582732E-2"/>
    <n v="1.4388489208633091E-2"/>
    <n v="5.0359712230215833E-2"/>
  </r>
  <r>
    <x v="8"/>
    <x v="4"/>
    <x v="4"/>
    <x v="16"/>
    <x v="16"/>
    <n v="273"/>
    <n v="7"/>
    <x v="6"/>
    <n v="2.564102564102564E-2"/>
    <n v="1.098901098901099E-2"/>
    <n v="3.6630036630036632E-2"/>
  </r>
  <r>
    <x v="8"/>
    <x v="5"/>
    <x v="5"/>
    <x v="17"/>
    <x v="17"/>
    <n v="780"/>
    <n v="33"/>
    <x v="6"/>
    <n v="4.230769230769231E-2"/>
    <n v="3.8461538461538459E-3"/>
    <n v="4.6153846153846163E-2"/>
  </r>
  <r>
    <x v="8"/>
    <x v="5"/>
    <x v="5"/>
    <x v="18"/>
    <x v="18"/>
    <n v="955"/>
    <n v="26"/>
    <x v="2"/>
    <n v="2.7225130890052351E-2"/>
    <n v="5.235602094240838E-3"/>
    <n v="3.2460732984293188E-2"/>
  </r>
  <r>
    <x v="8"/>
    <x v="5"/>
    <x v="5"/>
    <x v="23"/>
    <x v="23"/>
    <n v="43"/>
    <n v="3"/>
    <x v="1"/>
    <n v="6.9767441860465115E-2"/>
    <n v="2.3255813953488368E-2"/>
    <n v="9.3023255813953487E-2"/>
  </r>
  <r>
    <x v="8"/>
    <x v="5"/>
    <x v="5"/>
    <x v="19"/>
    <x v="19"/>
    <n v="174"/>
    <n v="4"/>
    <x v="6"/>
    <n v="2.298850574712644E-2"/>
    <n v="1.7241379310344831E-2"/>
    <n v="4.0229885057471257E-2"/>
  </r>
  <r>
    <x v="8"/>
    <x v="6"/>
    <x v="6"/>
    <x v="20"/>
    <x v="20"/>
    <n v="141"/>
    <n v="9"/>
    <x v="10"/>
    <n v="6.3829787234042548E-2"/>
    <n v="1.4184397163120571E-2"/>
    <n v="7.8014184397163122E-2"/>
  </r>
  <r>
    <x v="8"/>
    <x v="6"/>
    <x v="6"/>
    <x v="25"/>
    <x v="25"/>
    <n v="5"/>
    <n v="0"/>
    <x v="13"/>
    <n v="0"/>
    <n v="0"/>
    <n v="0"/>
  </r>
  <r>
    <x v="8"/>
    <x v="6"/>
    <x v="6"/>
    <x v="26"/>
    <x v="26"/>
    <n v="7"/>
    <n v="0"/>
    <x v="13"/>
    <n v="0"/>
    <n v="0"/>
    <n v="0"/>
  </r>
  <r>
    <x v="8"/>
    <x v="7"/>
    <x v="7"/>
    <x v="21"/>
    <x v="21"/>
    <n v="50"/>
    <n v="1"/>
    <x v="4"/>
    <n v="0.02"/>
    <n v="0.08"/>
    <n v="0.1"/>
  </r>
  <r>
    <x v="8"/>
    <x v="7"/>
    <x v="7"/>
    <x v="27"/>
    <x v="27"/>
    <n v="120"/>
    <n v="3"/>
    <x v="14"/>
    <n v="2.5000000000000001E-2"/>
    <n v="5.8333333333333327E-2"/>
    <n v="8.3333333333333329E-2"/>
  </r>
  <r>
    <x v="8"/>
    <x v="8"/>
    <x v="8"/>
    <x v="22"/>
    <x v="22"/>
    <n v="113"/>
    <n v="7"/>
    <x v="13"/>
    <n v="6.1946902654867263E-2"/>
    <n v="0"/>
    <n v="6.1946902654867263E-2"/>
  </r>
  <r>
    <x v="9"/>
    <x v="0"/>
    <x v="0"/>
    <x v="0"/>
    <x v="0"/>
    <n v="1325"/>
    <n v="57"/>
    <x v="20"/>
    <n v="4.3018867924528303E-2"/>
    <n v="9.0566037735849061E-3"/>
    <n v="5.2075471698113197E-2"/>
  </r>
  <r>
    <x v="9"/>
    <x v="0"/>
    <x v="0"/>
    <x v="1"/>
    <x v="1"/>
    <n v="492"/>
    <n v="12"/>
    <x v="10"/>
    <n v="2.4390243902439029E-2"/>
    <n v="4.0650406504065036E-3"/>
    <n v="2.8455284552845531E-2"/>
  </r>
  <r>
    <x v="9"/>
    <x v="0"/>
    <x v="0"/>
    <x v="2"/>
    <x v="2"/>
    <n v="867"/>
    <n v="17"/>
    <x v="2"/>
    <n v="1.9607843137254902E-2"/>
    <n v="5.7670126874279134E-3"/>
    <n v="2.537485582468281E-2"/>
  </r>
  <r>
    <x v="9"/>
    <x v="1"/>
    <x v="1"/>
    <x v="3"/>
    <x v="3"/>
    <n v="880"/>
    <n v="23"/>
    <x v="9"/>
    <n v="2.6136363636363631E-2"/>
    <n v="6.8181818181818179E-3"/>
    <n v="3.2954545454545452E-2"/>
  </r>
  <r>
    <x v="9"/>
    <x v="1"/>
    <x v="1"/>
    <x v="4"/>
    <x v="4"/>
    <n v="197"/>
    <n v="7"/>
    <x v="2"/>
    <n v="3.553299492385787E-2"/>
    <n v="2.538071065989848E-2"/>
    <n v="6.0913705583756347E-2"/>
  </r>
  <r>
    <x v="9"/>
    <x v="1"/>
    <x v="1"/>
    <x v="5"/>
    <x v="5"/>
    <n v="447"/>
    <n v="23"/>
    <x v="6"/>
    <n v="5.145413870246085E-2"/>
    <n v="6.7114093959731542E-3"/>
    <n v="5.8165548098434001E-2"/>
  </r>
  <r>
    <x v="9"/>
    <x v="2"/>
    <x v="2"/>
    <x v="6"/>
    <x v="6"/>
    <n v="236"/>
    <n v="6"/>
    <x v="2"/>
    <n v="2.542372881355932E-2"/>
    <n v="2.1186440677966101E-2"/>
    <n v="4.6610169491525417E-2"/>
  </r>
  <r>
    <x v="9"/>
    <x v="2"/>
    <x v="2"/>
    <x v="7"/>
    <x v="7"/>
    <n v="1285"/>
    <n v="22"/>
    <x v="20"/>
    <n v="1.712062256809339E-2"/>
    <n v="9.3385214007782099E-3"/>
    <n v="2.6459143968871598E-2"/>
  </r>
  <r>
    <x v="9"/>
    <x v="2"/>
    <x v="2"/>
    <x v="24"/>
    <x v="24"/>
    <n v="151"/>
    <n v="8"/>
    <x v="18"/>
    <n v="5.2980132450331133E-2"/>
    <n v="5.2980132450331133E-2"/>
    <n v="0.10596026490066229"/>
  </r>
  <r>
    <x v="9"/>
    <x v="3"/>
    <x v="3"/>
    <x v="8"/>
    <x v="8"/>
    <n v="1160"/>
    <n v="21"/>
    <x v="27"/>
    <n v="1.810344827586207E-2"/>
    <n v="1.810344827586207E-2"/>
    <n v="3.6206896551724141E-2"/>
  </r>
  <r>
    <x v="9"/>
    <x v="3"/>
    <x v="3"/>
    <x v="9"/>
    <x v="9"/>
    <n v="518"/>
    <n v="20"/>
    <x v="19"/>
    <n v="3.8610038610038609E-2"/>
    <n v="1.9305019305019301E-2"/>
    <n v="5.7915057915057917E-2"/>
  </r>
  <r>
    <x v="9"/>
    <x v="3"/>
    <x v="3"/>
    <x v="10"/>
    <x v="10"/>
    <n v="315"/>
    <n v="3"/>
    <x v="19"/>
    <n v="9.5238095238095247E-3"/>
    <n v="3.1746031746031737E-2"/>
    <n v="4.1269841269841269E-2"/>
  </r>
  <r>
    <x v="9"/>
    <x v="3"/>
    <x v="3"/>
    <x v="11"/>
    <x v="11"/>
    <n v="402"/>
    <n v="8"/>
    <x v="6"/>
    <n v="1.9900497512437811E-2"/>
    <n v="7.462686567164179E-3"/>
    <n v="2.736318407960199E-2"/>
  </r>
  <r>
    <x v="9"/>
    <x v="3"/>
    <x v="3"/>
    <x v="12"/>
    <x v="12"/>
    <n v="1204"/>
    <n v="16"/>
    <x v="20"/>
    <n v="1.32890365448505E-2"/>
    <n v="9.9667774086378731E-3"/>
    <n v="2.3255813953488368E-2"/>
  </r>
  <r>
    <x v="9"/>
    <x v="3"/>
    <x v="3"/>
    <x v="13"/>
    <x v="13"/>
    <n v="779"/>
    <n v="11"/>
    <x v="8"/>
    <n v="1.41206675224647E-2"/>
    <n v="2.4390243902439029E-2"/>
    <n v="3.8510911424903732E-2"/>
  </r>
  <r>
    <x v="9"/>
    <x v="4"/>
    <x v="4"/>
    <x v="14"/>
    <x v="14"/>
    <n v="417"/>
    <n v="12"/>
    <x v="1"/>
    <n v="2.8776978417266189E-2"/>
    <n v="2.3980815347721821E-3"/>
    <n v="3.117505995203837E-2"/>
  </r>
  <r>
    <x v="9"/>
    <x v="4"/>
    <x v="4"/>
    <x v="15"/>
    <x v="15"/>
    <n v="133"/>
    <n v="3"/>
    <x v="2"/>
    <n v="2.2556390977443611E-2"/>
    <n v="3.7593984962406013E-2"/>
    <n v="6.0150375939849621E-2"/>
  </r>
  <r>
    <x v="9"/>
    <x v="4"/>
    <x v="4"/>
    <x v="16"/>
    <x v="16"/>
    <n v="278"/>
    <n v="12"/>
    <x v="6"/>
    <n v="4.3165467625899283E-2"/>
    <n v="1.0791366906474821E-2"/>
    <n v="5.3956834532374098E-2"/>
  </r>
  <r>
    <x v="9"/>
    <x v="5"/>
    <x v="5"/>
    <x v="17"/>
    <x v="17"/>
    <n v="805"/>
    <n v="20"/>
    <x v="4"/>
    <n v="2.4844720496894412E-2"/>
    <n v="4.9689440993788822E-3"/>
    <n v="2.9813664596273291E-2"/>
  </r>
  <r>
    <x v="9"/>
    <x v="5"/>
    <x v="5"/>
    <x v="18"/>
    <x v="18"/>
    <n v="1003"/>
    <n v="26"/>
    <x v="14"/>
    <n v="2.5922233300099701E-2"/>
    <n v="6.979062811565304E-3"/>
    <n v="3.2901296111665007E-2"/>
  </r>
  <r>
    <x v="9"/>
    <x v="5"/>
    <x v="5"/>
    <x v="23"/>
    <x v="23"/>
    <n v="46"/>
    <n v="1"/>
    <x v="13"/>
    <n v="2.1739130434782612E-2"/>
    <n v="0"/>
    <n v="2.1739130434782612E-2"/>
  </r>
  <r>
    <x v="9"/>
    <x v="5"/>
    <x v="5"/>
    <x v="19"/>
    <x v="19"/>
    <n v="184"/>
    <n v="6"/>
    <x v="4"/>
    <n v="3.2608695652173912E-2"/>
    <n v="2.1739130434782612E-2"/>
    <n v="5.434782608695652E-2"/>
  </r>
  <r>
    <x v="9"/>
    <x v="6"/>
    <x v="6"/>
    <x v="20"/>
    <x v="20"/>
    <n v="129"/>
    <n v="3"/>
    <x v="1"/>
    <n v="2.3255813953488368E-2"/>
    <n v="7.7519379844961239E-3"/>
    <n v="3.1007751937984499E-2"/>
  </r>
  <r>
    <x v="9"/>
    <x v="6"/>
    <x v="6"/>
    <x v="25"/>
    <x v="25"/>
    <n v="5"/>
    <n v="0"/>
    <x v="13"/>
    <n v="0"/>
    <n v="0"/>
    <n v="0"/>
  </r>
  <r>
    <x v="9"/>
    <x v="6"/>
    <x v="6"/>
    <x v="26"/>
    <x v="26"/>
    <n v="7"/>
    <n v="0"/>
    <x v="13"/>
    <n v="0"/>
    <n v="0"/>
    <n v="0"/>
  </r>
  <r>
    <x v="9"/>
    <x v="7"/>
    <x v="7"/>
    <x v="21"/>
    <x v="21"/>
    <n v="50"/>
    <n v="0"/>
    <x v="13"/>
    <n v="0"/>
    <n v="0"/>
    <n v="0"/>
  </r>
  <r>
    <x v="9"/>
    <x v="7"/>
    <x v="7"/>
    <x v="27"/>
    <x v="27"/>
    <n v="173"/>
    <n v="5"/>
    <x v="6"/>
    <n v="2.8901734104046239E-2"/>
    <n v="1.734104046242774E-2"/>
    <n v="4.6242774566473993E-2"/>
  </r>
  <r>
    <x v="9"/>
    <x v="8"/>
    <x v="8"/>
    <x v="22"/>
    <x v="22"/>
    <n v="116"/>
    <n v="9"/>
    <x v="13"/>
    <n v="7.7586206896551727E-2"/>
    <n v="0"/>
    <n v="7.7586206896551727E-2"/>
  </r>
  <r>
    <x v="10"/>
    <x v="0"/>
    <x v="0"/>
    <x v="0"/>
    <x v="0"/>
    <n v="1292"/>
    <n v="56"/>
    <x v="15"/>
    <n v="4.3343653250773988E-2"/>
    <n v="1.393188854489164E-2"/>
    <n v="5.7275541795665637E-2"/>
  </r>
  <r>
    <x v="10"/>
    <x v="0"/>
    <x v="0"/>
    <x v="1"/>
    <x v="1"/>
    <n v="516"/>
    <n v="25"/>
    <x v="12"/>
    <n v="4.8449612403100778E-2"/>
    <n v="1.7441860465116279E-2"/>
    <n v="6.589147286821706E-2"/>
  </r>
  <r>
    <x v="10"/>
    <x v="0"/>
    <x v="0"/>
    <x v="2"/>
    <x v="2"/>
    <n v="839"/>
    <n v="25"/>
    <x v="10"/>
    <n v="2.9797377830750899E-2"/>
    <n v="2.383790226460071E-3"/>
    <n v="3.2181168057210968E-2"/>
  </r>
  <r>
    <x v="10"/>
    <x v="1"/>
    <x v="1"/>
    <x v="3"/>
    <x v="3"/>
    <n v="882"/>
    <n v="20"/>
    <x v="12"/>
    <n v="2.267573696145125E-2"/>
    <n v="1.020408163265306E-2"/>
    <n v="3.2879818594104313E-2"/>
  </r>
  <r>
    <x v="10"/>
    <x v="1"/>
    <x v="1"/>
    <x v="4"/>
    <x v="4"/>
    <n v="186"/>
    <n v="8"/>
    <x v="6"/>
    <n v="4.3010752688172053E-2"/>
    <n v="1.6129032258064519E-2"/>
    <n v="5.9139784946236562E-2"/>
  </r>
  <r>
    <x v="10"/>
    <x v="1"/>
    <x v="1"/>
    <x v="5"/>
    <x v="5"/>
    <n v="421"/>
    <n v="11"/>
    <x v="4"/>
    <n v="2.6128266033254161E-2"/>
    <n v="9.5011876484560574E-3"/>
    <n v="3.5629453681710208E-2"/>
  </r>
  <r>
    <x v="10"/>
    <x v="2"/>
    <x v="2"/>
    <x v="6"/>
    <x v="6"/>
    <n v="236"/>
    <n v="8"/>
    <x v="4"/>
    <n v="3.3898305084745763E-2"/>
    <n v="1.6949152542372881E-2"/>
    <n v="5.0847457627118647E-2"/>
  </r>
  <r>
    <x v="10"/>
    <x v="2"/>
    <x v="2"/>
    <x v="7"/>
    <x v="7"/>
    <n v="1295"/>
    <n v="14"/>
    <x v="0"/>
    <n v="1.081081081081081E-2"/>
    <n v="1.1583011583011581E-2"/>
    <n v="2.2393822393822389E-2"/>
  </r>
  <r>
    <x v="10"/>
    <x v="2"/>
    <x v="2"/>
    <x v="24"/>
    <x v="24"/>
    <n v="160"/>
    <n v="6"/>
    <x v="9"/>
    <n v="3.7499999999999999E-2"/>
    <n v="3.7499999999999999E-2"/>
    <n v="7.4999999999999997E-2"/>
  </r>
  <r>
    <x v="10"/>
    <x v="3"/>
    <x v="3"/>
    <x v="8"/>
    <x v="8"/>
    <n v="1139"/>
    <n v="24"/>
    <x v="8"/>
    <n v="2.107111501316945E-2"/>
    <n v="1.6681299385425809E-2"/>
    <n v="3.7752414398595259E-2"/>
  </r>
  <r>
    <x v="10"/>
    <x v="3"/>
    <x v="3"/>
    <x v="9"/>
    <x v="9"/>
    <n v="494"/>
    <n v="13"/>
    <x v="19"/>
    <n v="2.6315789473684209E-2"/>
    <n v="2.0242914979757089E-2"/>
    <n v="4.6558704453441298E-2"/>
  </r>
  <r>
    <x v="10"/>
    <x v="3"/>
    <x v="3"/>
    <x v="10"/>
    <x v="10"/>
    <n v="292"/>
    <n v="12"/>
    <x v="2"/>
    <n v="4.1095890410958902E-2"/>
    <n v="1.7123287671232879E-2"/>
    <n v="5.8219178082191778E-2"/>
  </r>
  <r>
    <x v="10"/>
    <x v="3"/>
    <x v="3"/>
    <x v="11"/>
    <x v="11"/>
    <n v="391"/>
    <n v="9"/>
    <x v="19"/>
    <n v="2.301790281329923E-2"/>
    <n v="2.557544757033248E-2"/>
    <n v="4.859335038363171E-2"/>
  </r>
  <r>
    <x v="10"/>
    <x v="3"/>
    <x v="3"/>
    <x v="12"/>
    <x v="12"/>
    <n v="1162"/>
    <n v="19"/>
    <x v="20"/>
    <n v="1.635111876075732E-2"/>
    <n v="1.0327022375215151E-2"/>
    <n v="2.6678141135972461E-2"/>
  </r>
  <r>
    <x v="10"/>
    <x v="3"/>
    <x v="3"/>
    <x v="13"/>
    <x v="13"/>
    <n v="742"/>
    <n v="16"/>
    <x v="21"/>
    <n v="2.15633423180593E-2"/>
    <n v="1.7520215633423181E-2"/>
    <n v="3.9083557951482481E-2"/>
  </r>
  <r>
    <x v="10"/>
    <x v="4"/>
    <x v="4"/>
    <x v="14"/>
    <x v="14"/>
    <n v="429"/>
    <n v="13"/>
    <x v="14"/>
    <n v="3.03030303030303E-2"/>
    <n v="1.631701631701632E-2"/>
    <n v="4.6620046620046617E-2"/>
  </r>
  <r>
    <x v="10"/>
    <x v="4"/>
    <x v="4"/>
    <x v="15"/>
    <x v="15"/>
    <n v="120"/>
    <n v="4"/>
    <x v="10"/>
    <n v="3.3333333333333333E-2"/>
    <n v="1.666666666666667E-2"/>
    <n v="0.05"/>
  </r>
  <r>
    <x v="10"/>
    <x v="4"/>
    <x v="4"/>
    <x v="16"/>
    <x v="16"/>
    <n v="278"/>
    <n v="7"/>
    <x v="6"/>
    <n v="2.517985611510791E-2"/>
    <n v="1.0791366906474821E-2"/>
    <n v="3.5971223021582732E-2"/>
  </r>
  <r>
    <x v="10"/>
    <x v="5"/>
    <x v="5"/>
    <x v="17"/>
    <x v="17"/>
    <n v="820"/>
    <n v="21"/>
    <x v="6"/>
    <n v="2.5609756097560971E-2"/>
    <n v="3.6585365853658539E-3"/>
    <n v="2.9268292682926831E-2"/>
  </r>
  <r>
    <x v="10"/>
    <x v="5"/>
    <x v="5"/>
    <x v="18"/>
    <x v="18"/>
    <n v="998"/>
    <n v="25"/>
    <x v="20"/>
    <n v="2.5050100200400799E-2"/>
    <n v="1.2024048096192379E-2"/>
    <n v="3.7074148296593189E-2"/>
  </r>
  <r>
    <x v="10"/>
    <x v="5"/>
    <x v="5"/>
    <x v="23"/>
    <x v="23"/>
    <n v="52"/>
    <n v="3"/>
    <x v="13"/>
    <n v="5.7692307692307702E-2"/>
    <n v="0"/>
    <n v="5.7692307692307702E-2"/>
  </r>
  <r>
    <x v="10"/>
    <x v="5"/>
    <x v="5"/>
    <x v="19"/>
    <x v="19"/>
    <n v="162"/>
    <n v="8"/>
    <x v="13"/>
    <n v="4.9382716049382713E-2"/>
    <n v="0"/>
    <n v="4.9382716049382713E-2"/>
  </r>
  <r>
    <x v="10"/>
    <x v="6"/>
    <x v="6"/>
    <x v="20"/>
    <x v="20"/>
    <n v="125"/>
    <n v="5"/>
    <x v="1"/>
    <n v="0.04"/>
    <n v="8.0000000000000002E-3"/>
    <n v="4.8000000000000001E-2"/>
  </r>
  <r>
    <x v="10"/>
    <x v="6"/>
    <x v="6"/>
    <x v="25"/>
    <x v="25"/>
    <n v="5"/>
    <n v="0"/>
    <x v="13"/>
    <n v="0"/>
    <n v="0"/>
    <n v="0"/>
  </r>
  <r>
    <x v="10"/>
    <x v="6"/>
    <x v="6"/>
    <x v="26"/>
    <x v="26"/>
    <n v="7"/>
    <n v="1"/>
    <x v="13"/>
    <n v="0.14285714285714279"/>
    <n v="0"/>
    <n v="0.14285714285714279"/>
  </r>
  <r>
    <x v="10"/>
    <x v="7"/>
    <x v="7"/>
    <x v="21"/>
    <x v="21"/>
    <n v="54"/>
    <n v="0"/>
    <x v="1"/>
    <n v="0"/>
    <n v="1.8518518518518521E-2"/>
    <n v="1.8518518518518521E-2"/>
  </r>
  <r>
    <x v="10"/>
    <x v="7"/>
    <x v="7"/>
    <x v="27"/>
    <x v="27"/>
    <n v="194"/>
    <n v="8"/>
    <x v="4"/>
    <n v="4.1237113402061848E-2"/>
    <n v="2.0618556701030931E-2"/>
    <n v="6.1855670103092793E-2"/>
  </r>
  <r>
    <x v="10"/>
    <x v="8"/>
    <x v="8"/>
    <x v="22"/>
    <x v="22"/>
    <n v="126"/>
    <n v="10"/>
    <x v="6"/>
    <n v="7.9365079365079361E-2"/>
    <n v="2.3809523809523812E-2"/>
    <n v="0.1031746031746032"/>
  </r>
  <r>
    <x v="11"/>
    <x v="0"/>
    <x v="0"/>
    <x v="0"/>
    <x v="0"/>
    <n v="1261"/>
    <n v="42"/>
    <x v="24"/>
    <n v="3.3306899286280729E-2"/>
    <n v="1.110229976209358E-2"/>
    <n v="4.4409199048374308E-2"/>
  </r>
  <r>
    <x v="11"/>
    <x v="0"/>
    <x v="0"/>
    <x v="1"/>
    <x v="1"/>
    <n v="472"/>
    <n v="17"/>
    <x v="14"/>
    <n v="3.6016949152542367E-2"/>
    <n v="1.483050847457627E-2"/>
    <n v="5.0847457627118647E-2"/>
  </r>
  <r>
    <x v="11"/>
    <x v="0"/>
    <x v="0"/>
    <x v="2"/>
    <x v="2"/>
    <n v="802"/>
    <n v="26"/>
    <x v="6"/>
    <n v="3.2418952618453872E-2"/>
    <n v="3.740648379052369E-3"/>
    <n v="3.6159600997506237E-2"/>
  </r>
  <r>
    <x v="11"/>
    <x v="1"/>
    <x v="1"/>
    <x v="3"/>
    <x v="3"/>
    <n v="904"/>
    <n v="32"/>
    <x v="18"/>
    <n v="3.5398230088495568E-2"/>
    <n v="8.8495575221238937E-3"/>
    <n v="4.4247787610619468E-2"/>
  </r>
  <r>
    <x v="11"/>
    <x v="1"/>
    <x v="1"/>
    <x v="4"/>
    <x v="4"/>
    <n v="176"/>
    <n v="12"/>
    <x v="6"/>
    <n v="6.8181818181818177E-2"/>
    <n v="1.7045454545454541E-2"/>
    <n v="8.5227272727272721E-2"/>
  </r>
  <r>
    <x v="11"/>
    <x v="1"/>
    <x v="1"/>
    <x v="5"/>
    <x v="5"/>
    <n v="395"/>
    <n v="13"/>
    <x v="4"/>
    <n v="3.2911392405063293E-2"/>
    <n v="1.0126582278481009E-2"/>
    <n v="4.3037974683544297E-2"/>
  </r>
  <r>
    <x v="11"/>
    <x v="2"/>
    <x v="2"/>
    <x v="6"/>
    <x v="6"/>
    <n v="236"/>
    <n v="7"/>
    <x v="4"/>
    <n v="2.966101694915254E-2"/>
    <n v="1.6949152542372881E-2"/>
    <n v="4.6610169491525417E-2"/>
  </r>
  <r>
    <x v="11"/>
    <x v="2"/>
    <x v="2"/>
    <x v="7"/>
    <x v="7"/>
    <n v="1311"/>
    <n v="10"/>
    <x v="2"/>
    <n v="7.6277650648360028E-3"/>
    <n v="3.813882532418001E-3"/>
    <n v="1.1441647597254001E-2"/>
  </r>
  <r>
    <x v="11"/>
    <x v="2"/>
    <x v="2"/>
    <x v="24"/>
    <x v="24"/>
    <n v="174"/>
    <n v="5"/>
    <x v="2"/>
    <n v="2.8735632183908049E-2"/>
    <n v="2.8735632183908049E-2"/>
    <n v="5.7471264367816091E-2"/>
  </r>
  <r>
    <x v="11"/>
    <x v="3"/>
    <x v="3"/>
    <x v="8"/>
    <x v="8"/>
    <n v="1173"/>
    <n v="31"/>
    <x v="16"/>
    <n v="2.6427962489343561E-2"/>
    <n v="2.3870417732310311E-2"/>
    <n v="5.0298380221653879E-2"/>
  </r>
  <r>
    <x v="11"/>
    <x v="3"/>
    <x v="3"/>
    <x v="9"/>
    <x v="9"/>
    <n v="530"/>
    <n v="20"/>
    <x v="19"/>
    <n v="3.7735849056603772E-2"/>
    <n v="1.886792452830189E-2"/>
    <n v="5.6603773584905662E-2"/>
  </r>
  <r>
    <x v="11"/>
    <x v="3"/>
    <x v="3"/>
    <x v="10"/>
    <x v="10"/>
    <n v="276"/>
    <n v="4"/>
    <x v="2"/>
    <n v="1.4492753623188409E-2"/>
    <n v="1.8115942028985511E-2"/>
    <n v="3.2608695652173912E-2"/>
  </r>
  <r>
    <x v="11"/>
    <x v="3"/>
    <x v="3"/>
    <x v="11"/>
    <x v="11"/>
    <n v="376"/>
    <n v="14"/>
    <x v="12"/>
    <n v="3.7234042553191488E-2"/>
    <n v="2.3936170212765961E-2"/>
    <n v="6.1170212765957438E-2"/>
  </r>
  <r>
    <x v="11"/>
    <x v="3"/>
    <x v="3"/>
    <x v="12"/>
    <x v="12"/>
    <n v="1162"/>
    <n v="23"/>
    <x v="17"/>
    <n v="1.9793459552495701E-2"/>
    <n v="1.462994836488812E-2"/>
    <n v="3.4423407917383818E-2"/>
  </r>
  <r>
    <x v="11"/>
    <x v="3"/>
    <x v="3"/>
    <x v="13"/>
    <x v="13"/>
    <n v="783"/>
    <n v="13"/>
    <x v="26"/>
    <n v="1.6602809706257979E-2"/>
    <n v="3.3205619412515958E-2"/>
    <n v="4.9808429118773943E-2"/>
  </r>
  <r>
    <x v="11"/>
    <x v="4"/>
    <x v="4"/>
    <x v="14"/>
    <x v="14"/>
    <n v="452"/>
    <n v="17"/>
    <x v="10"/>
    <n v="3.7610619469026552E-2"/>
    <n v="4.4247787610619468E-3"/>
    <n v="4.2035398230088498E-2"/>
  </r>
  <r>
    <x v="11"/>
    <x v="4"/>
    <x v="4"/>
    <x v="15"/>
    <x v="15"/>
    <n v="117"/>
    <n v="6"/>
    <x v="1"/>
    <n v="5.128205128205128E-2"/>
    <n v="8.5470085470085479E-3"/>
    <n v="5.9829059829059832E-2"/>
  </r>
  <r>
    <x v="11"/>
    <x v="4"/>
    <x v="4"/>
    <x v="16"/>
    <x v="16"/>
    <n v="297"/>
    <n v="12"/>
    <x v="10"/>
    <n v="4.0404040404040407E-2"/>
    <n v="6.7340067340067337E-3"/>
    <n v="4.7138047138047139E-2"/>
  </r>
  <r>
    <x v="11"/>
    <x v="5"/>
    <x v="5"/>
    <x v="17"/>
    <x v="17"/>
    <n v="852"/>
    <n v="33"/>
    <x v="4"/>
    <n v="3.873239436619718E-2"/>
    <n v="4.6948356807511738E-3"/>
    <n v="4.3427230046948359E-2"/>
  </r>
  <r>
    <x v="11"/>
    <x v="5"/>
    <x v="5"/>
    <x v="18"/>
    <x v="18"/>
    <n v="993"/>
    <n v="28"/>
    <x v="10"/>
    <n v="2.819738167170191E-2"/>
    <n v="2.014098690835851E-3"/>
    <n v="3.021148036253777E-2"/>
  </r>
  <r>
    <x v="11"/>
    <x v="5"/>
    <x v="5"/>
    <x v="23"/>
    <x v="23"/>
    <n v="51"/>
    <n v="2"/>
    <x v="13"/>
    <n v="3.9215686274509803E-2"/>
    <n v="0"/>
    <n v="3.9215686274509803E-2"/>
  </r>
  <r>
    <x v="11"/>
    <x v="5"/>
    <x v="5"/>
    <x v="19"/>
    <x v="19"/>
    <n v="181"/>
    <n v="6"/>
    <x v="14"/>
    <n v="3.3149171270718231E-2"/>
    <n v="3.8674033149171269E-2"/>
    <n v="7.18232044198895E-2"/>
  </r>
  <r>
    <x v="11"/>
    <x v="6"/>
    <x v="6"/>
    <x v="20"/>
    <x v="20"/>
    <n v="114"/>
    <n v="3"/>
    <x v="1"/>
    <n v="2.6315789473684209E-2"/>
    <n v="8.771929824561403E-3"/>
    <n v="3.5087719298245612E-2"/>
  </r>
  <r>
    <x v="11"/>
    <x v="6"/>
    <x v="6"/>
    <x v="25"/>
    <x v="25"/>
    <n v="5"/>
    <n v="0"/>
    <x v="13"/>
    <n v="0"/>
    <n v="0"/>
    <n v="0"/>
  </r>
  <r>
    <x v="11"/>
    <x v="6"/>
    <x v="6"/>
    <x v="26"/>
    <x v="26"/>
    <n v="6"/>
    <n v="0"/>
    <x v="1"/>
    <n v="0"/>
    <n v="0.16666666666666671"/>
    <n v="0.16666666666666671"/>
  </r>
  <r>
    <x v="11"/>
    <x v="7"/>
    <x v="7"/>
    <x v="21"/>
    <x v="21"/>
    <n v="59"/>
    <n v="1"/>
    <x v="6"/>
    <n v="1.6949152542372881E-2"/>
    <n v="5.0847457627118647E-2"/>
    <n v="6.7796610169491525E-2"/>
  </r>
  <r>
    <x v="11"/>
    <x v="7"/>
    <x v="7"/>
    <x v="27"/>
    <x v="27"/>
    <n v="233"/>
    <n v="6"/>
    <x v="14"/>
    <n v="2.575107296137339E-2"/>
    <n v="3.0042918454935619E-2"/>
    <n v="5.5793991416309023E-2"/>
  </r>
  <r>
    <x v="11"/>
    <x v="9"/>
    <x v="9"/>
    <x v="28"/>
    <x v="28"/>
    <n v="49"/>
    <n v="0"/>
    <x v="10"/>
    <n v="0"/>
    <n v="4.0816326530612242E-2"/>
    <n v="4.0816326530612242E-2"/>
  </r>
  <r>
    <x v="11"/>
    <x v="8"/>
    <x v="8"/>
    <x v="22"/>
    <x v="22"/>
    <n v="122"/>
    <n v="5"/>
    <x v="1"/>
    <n v="4.0983606557377053E-2"/>
    <n v="8.1967213114754103E-3"/>
    <n v="4.9180327868852458E-2"/>
  </r>
  <r>
    <x v="12"/>
    <x v="0"/>
    <x v="0"/>
    <x v="0"/>
    <x v="0"/>
    <n v="1246"/>
    <n v="49"/>
    <x v="5"/>
    <n v="3.9325842696629212E-2"/>
    <n v="8.8282504012841094E-3"/>
    <n v="4.8154093097913332E-2"/>
  </r>
  <r>
    <x v="12"/>
    <x v="0"/>
    <x v="0"/>
    <x v="1"/>
    <x v="1"/>
    <n v="457"/>
    <n v="23"/>
    <x v="2"/>
    <n v="5.0328227571115977E-2"/>
    <n v="1.0940919037199121E-2"/>
    <n v="6.1269146608315103E-2"/>
  </r>
  <r>
    <x v="12"/>
    <x v="0"/>
    <x v="0"/>
    <x v="2"/>
    <x v="2"/>
    <n v="766"/>
    <n v="26"/>
    <x v="10"/>
    <n v="3.3942558746736302E-2"/>
    <n v="2.6109660574412529E-3"/>
    <n v="3.6553524804177548E-2"/>
  </r>
  <r>
    <x v="12"/>
    <x v="1"/>
    <x v="1"/>
    <x v="3"/>
    <x v="3"/>
    <n v="907"/>
    <n v="42"/>
    <x v="24"/>
    <n v="4.6306504961411248E-2"/>
    <n v="1.543550165380375E-2"/>
    <n v="6.1742006615214992E-2"/>
  </r>
  <r>
    <x v="12"/>
    <x v="1"/>
    <x v="1"/>
    <x v="4"/>
    <x v="4"/>
    <n v="170"/>
    <n v="7"/>
    <x v="6"/>
    <n v="4.1176470588235287E-2"/>
    <n v="1.7647058823529412E-2"/>
    <n v="5.8823529411764712E-2"/>
  </r>
  <r>
    <x v="12"/>
    <x v="1"/>
    <x v="1"/>
    <x v="5"/>
    <x v="5"/>
    <n v="338"/>
    <n v="13"/>
    <x v="2"/>
    <n v="3.8461538461538457E-2"/>
    <n v="1.4792899408284019E-2"/>
    <n v="5.3254437869822487E-2"/>
  </r>
  <r>
    <x v="12"/>
    <x v="2"/>
    <x v="2"/>
    <x v="6"/>
    <x v="6"/>
    <n v="225"/>
    <n v="7"/>
    <x v="10"/>
    <n v="3.111111111111111E-2"/>
    <n v="8.8888888888888889E-3"/>
    <n v="0.04"/>
  </r>
  <r>
    <x v="12"/>
    <x v="2"/>
    <x v="2"/>
    <x v="7"/>
    <x v="7"/>
    <n v="1357"/>
    <n v="11"/>
    <x v="10"/>
    <n v="8.1061164333087691E-3"/>
    <n v="1.4738393515106849E-3"/>
    <n v="9.5799557848194553E-3"/>
  </r>
  <r>
    <x v="12"/>
    <x v="2"/>
    <x v="2"/>
    <x v="24"/>
    <x v="24"/>
    <n v="176"/>
    <n v="4"/>
    <x v="2"/>
    <n v="2.2727272727272731E-2"/>
    <n v="2.8409090909090912E-2"/>
    <n v="5.113636363636364E-2"/>
  </r>
  <r>
    <x v="12"/>
    <x v="3"/>
    <x v="3"/>
    <x v="8"/>
    <x v="8"/>
    <n v="1114"/>
    <n v="41"/>
    <x v="0"/>
    <n v="3.6804308797127469E-2"/>
    <n v="1.3464991023339321E-2"/>
    <n v="5.0269299820466788E-2"/>
  </r>
  <r>
    <x v="12"/>
    <x v="3"/>
    <x v="3"/>
    <x v="9"/>
    <x v="9"/>
    <n v="523"/>
    <n v="27"/>
    <x v="20"/>
    <n v="5.1625239005736137E-2"/>
    <n v="2.2944550669216059E-2"/>
    <n v="7.4569789674952203E-2"/>
  </r>
  <r>
    <x v="12"/>
    <x v="3"/>
    <x v="3"/>
    <x v="10"/>
    <x v="10"/>
    <n v="258"/>
    <n v="14"/>
    <x v="9"/>
    <n v="5.4263565891472867E-2"/>
    <n v="2.3255813953488368E-2"/>
    <n v="7.7519379844961239E-2"/>
  </r>
  <r>
    <x v="12"/>
    <x v="3"/>
    <x v="3"/>
    <x v="11"/>
    <x v="11"/>
    <n v="351"/>
    <n v="10"/>
    <x v="9"/>
    <n v="2.8490028490028491E-2"/>
    <n v="1.7094017094017099E-2"/>
    <n v="4.5584045584045593E-2"/>
  </r>
  <r>
    <x v="12"/>
    <x v="3"/>
    <x v="3"/>
    <x v="12"/>
    <x v="12"/>
    <n v="1129"/>
    <n v="20"/>
    <x v="20"/>
    <n v="1.771479185119575E-2"/>
    <n v="1.062887511071745E-2"/>
    <n v="2.8343666961913198E-2"/>
  </r>
  <r>
    <x v="12"/>
    <x v="3"/>
    <x v="3"/>
    <x v="13"/>
    <x v="13"/>
    <n v="750"/>
    <n v="31"/>
    <x v="21"/>
    <n v="4.1333333333333333E-2"/>
    <n v="1.7333333333333329E-2"/>
    <n v="5.8666666666666673E-2"/>
  </r>
  <r>
    <x v="12"/>
    <x v="4"/>
    <x v="4"/>
    <x v="14"/>
    <x v="14"/>
    <n v="458"/>
    <n v="26"/>
    <x v="14"/>
    <n v="5.6768558951965073E-2"/>
    <n v="1.5283842794759819E-2"/>
    <n v="7.2052401746724892E-2"/>
  </r>
  <r>
    <x v="12"/>
    <x v="4"/>
    <x v="4"/>
    <x v="15"/>
    <x v="15"/>
    <n v="121"/>
    <n v="5"/>
    <x v="2"/>
    <n v="4.1322314049586778E-2"/>
    <n v="4.1322314049586778E-2"/>
    <n v="8.2644628099173556E-2"/>
  </r>
  <r>
    <x v="12"/>
    <x v="4"/>
    <x v="4"/>
    <x v="16"/>
    <x v="16"/>
    <n v="291"/>
    <n v="11"/>
    <x v="10"/>
    <n v="3.7800687285223372E-2"/>
    <n v="6.8728522336769758E-3"/>
    <n v="4.4673539518900338E-2"/>
  </r>
  <r>
    <x v="12"/>
    <x v="5"/>
    <x v="5"/>
    <x v="17"/>
    <x v="17"/>
    <n v="804"/>
    <n v="31"/>
    <x v="9"/>
    <n v="3.8557213930348257E-2"/>
    <n v="7.462686567164179E-3"/>
    <n v="4.6019900497512443E-2"/>
  </r>
  <r>
    <x v="12"/>
    <x v="5"/>
    <x v="5"/>
    <x v="18"/>
    <x v="18"/>
    <n v="991"/>
    <n v="35"/>
    <x v="14"/>
    <n v="3.5317860746720477E-2"/>
    <n v="7.0635721493440967E-3"/>
    <n v="4.238143289606458E-2"/>
  </r>
  <r>
    <x v="12"/>
    <x v="5"/>
    <x v="5"/>
    <x v="23"/>
    <x v="23"/>
    <n v="45"/>
    <n v="2"/>
    <x v="13"/>
    <n v="4.4444444444444453E-2"/>
    <n v="0"/>
    <n v="4.4444444444444453E-2"/>
  </r>
  <r>
    <x v="12"/>
    <x v="5"/>
    <x v="5"/>
    <x v="19"/>
    <x v="19"/>
    <n v="169"/>
    <n v="6"/>
    <x v="2"/>
    <n v="3.5502958579881658E-2"/>
    <n v="2.9585798816568049E-2"/>
    <n v="6.5088757396449703E-2"/>
  </r>
  <r>
    <x v="12"/>
    <x v="6"/>
    <x v="6"/>
    <x v="20"/>
    <x v="20"/>
    <n v="118"/>
    <n v="6"/>
    <x v="13"/>
    <n v="5.0847457627118647E-2"/>
    <n v="0"/>
    <n v="5.0847457627118647E-2"/>
  </r>
  <r>
    <x v="12"/>
    <x v="6"/>
    <x v="6"/>
    <x v="25"/>
    <x v="25"/>
    <n v="5"/>
    <n v="1"/>
    <x v="13"/>
    <n v="0.2"/>
    <n v="0"/>
    <n v="0.2"/>
  </r>
  <r>
    <x v="12"/>
    <x v="6"/>
    <x v="6"/>
    <x v="26"/>
    <x v="26"/>
    <n v="5"/>
    <n v="0"/>
    <x v="1"/>
    <n v="0"/>
    <n v="0.2"/>
    <n v="0.2"/>
  </r>
  <r>
    <x v="12"/>
    <x v="7"/>
    <x v="7"/>
    <x v="21"/>
    <x v="21"/>
    <n v="53"/>
    <n v="0"/>
    <x v="1"/>
    <n v="0"/>
    <n v="1.886792452830189E-2"/>
    <n v="1.886792452830189E-2"/>
  </r>
  <r>
    <x v="12"/>
    <x v="7"/>
    <x v="7"/>
    <x v="27"/>
    <x v="27"/>
    <n v="236"/>
    <n v="6"/>
    <x v="6"/>
    <n v="2.542372881355932E-2"/>
    <n v="1.271186440677966E-2"/>
    <n v="3.8135593220338992E-2"/>
  </r>
  <r>
    <x v="12"/>
    <x v="9"/>
    <x v="9"/>
    <x v="28"/>
    <x v="28"/>
    <n v="82"/>
    <n v="0"/>
    <x v="1"/>
    <n v="0"/>
    <n v="1.2195121951219509E-2"/>
    <n v="1.2195121951219509E-2"/>
  </r>
  <r>
    <x v="12"/>
    <x v="8"/>
    <x v="8"/>
    <x v="22"/>
    <x v="22"/>
    <n v="111"/>
    <n v="5"/>
    <x v="13"/>
    <n v="4.5045045045045043E-2"/>
    <n v="0"/>
    <n v="4.5045045045045043E-2"/>
  </r>
  <r>
    <x v="13"/>
    <x v="0"/>
    <x v="0"/>
    <x v="0"/>
    <x v="0"/>
    <n v="1179"/>
    <n v="94"/>
    <x v="10"/>
    <n v="7.9728583545377443E-2"/>
    <n v="1.6963528413910091E-3"/>
    <n v="8.1424936386768454E-2"/>
  </r>
  <r>
    <x v="13"/>
    <x v="0"/>
    <x v="0"/>
    <x v="1"/>
    <x v="1"/>
    <n v="401"/>
    <n v="35"/>
    <x v="2"/>
    <n v="8.7281795511221949E-2"/>
    <n v="1.2468827930174561E-2"/>
    <n v="9.9750623441396513E-2"/>
  </r>
  <r>
    <x v="13"/>
    <x v="0"/>
    <x v="0"/>
    <x v="2"/>
    <x v="2"/>
    <n v="754"/>
    <n v="38"/>
    <x v="1"/>
    <n v="5.0397877984084877E-2"/>
    <n v="1.3262599469496021E-3"/>
    <n v="5.1724137931034482E-2"/>
  </r>
  <r>
    <x v="13"/>
    <x v="1"/>
    <x v="1"/>
    <x v="3"/>
    <x v="3"/>
    <n v="908"/>
    <n v="33"/>
    <x v="6"/>
    <n v="3.634361233480176E-2"/>
    <n v="3.3039647577092512E-3"/>
    <n v="3.9647577092511023E-2"/>
  </r>
  <r>
    <x v="13"/>
    <x v="1"/>
    <x v="1"/>
    <x v="4"/>
    <x v="4"/>
    <n v="179"/>
    <n v="11"/>
    <x v="6"/>
    <n v="6.1452513966480438E-2"/>
    <n v="1.6759776536312849E-2"/>
    <n v="7.8212290502793297E-2"/>
  </r>
  <r>
    <x v="13"/>
    <x v="1"/>
    <x v="1"/>
    <x v="5"/>
    <x v="5"/>
    <n v="334"/>
    <n v="28"/>
    <x v="10"/>
    <n v="8.3832335329341312E-2"/>
    <n v="5.9880239520958087E-3"/>
    <n v="8.9820359281437126E-2"/>
  </r>
  <r>
    <x v="13"/>
    <x v="2"/>
    <x v="2"/>
    <x v="6"/>
    <x v="6"/>
    <n v="203"/>
    <n v="12"/>
    <x v="10"/>
    <n v="5.9113300492610828E-2"/>
    <n v="9.852216748768473E-3"/>
    <n v="6.8965517241379309E-2"/>
  </r>
  <r>
    <x v="13"/>
    <x v="2"/>
    <x v="2"/>
    <x v="7"/>
    <x v="7"/>
    <n v="1397"/>
    <n v="29"/>
    <x v="10"/>
    <n v="2.075876879026485E-2"/>
    <n v="1.431639226914817E-3"/>
    <n v="2.2190408017179669E-2"/>
  </r>
  <r>
    <x v="13"/>
    <x v="2"/>
    <x v="2"/>
    <x v="24"/>
    <x v="24"/>
    <n v="194"/>
    <n v="15"/>
    <x v="1"/>
    <n v="7.7319587628865982E-2"/>
    <n v="5.1546391752577319E-3"/>
    <n v="8.247422680412371E-2"/>
  </r>
  <r>
    <x v="13"/>
    <x v="3"/>
    <x v="3"/>
    <x v="8"/>
    <x v="8"/>
    <n v="1078"/>
    <n v="36"/>
    <x v="6"/>
    <n v="3.3395176252319109E-2"/>
    <n v="2.7829313543599262E-3"/>
    <n v="3.6178107606679027E-2"/>
  </r>
  <r>
    <x v="13"/>
    <x v="3"/>
    <x v="3"/>
    <x v="9"/>
    <x v="9"/>
    <n v="560"/>
    <n v="26"/>
    <x v="14"/>
    <n v="4.642857142857143E-2"/>
    <n v="1.2500000000000001E-2"/>
    <n v="5.8928571428571427E-2"/>
  </r>
  <r>
    <x v="13"/>
    <x v="3"/>
    <x v="3"/>
    <x v="10"/>
    <x v="10"/>
    <n v="222"/>
    <n v="10"/>
    <x v="10"/>
    <n v="4.5045045045045043E-2"/>
    <n v="9.0090090090090089E-3"/>
    <n v="5.4054054054054057E-2"/>
  </r>
  <r>
    <x v="13"/>
    <x v="3"/>
    <x v="3"/>
    <x v="11"/>
    <x v="11"/>
    <n v="384"/>
    <n v="20"/>
    <x v="2"/>
    <n v="5.2083333333333343E-2"/>
    <n v="1.302083333333333E-2"/>
    <n v="6.5104166666666671E-2"/>
  </r>
  <r>
    <x v="13"/>
    <x v="3"/>
    <x v="3"/>
    <x v="12"/>
    <x v="12"/>
    <n v="1099"/>
    <n v="25"/>
    <x v="2"/>
    <n v="2.2747952684258419E-2"/>
    <n v="4.549590536851683E-3"/>
    <n v="2.7297543221110099E-2"/>
  </r>
  <r>
    <x v="13"/>
    <x v="3"/>
    <x v="3"/>
    <x v="13"/>
    <x v="13"/>
    <n v="727"/>
    <n v="23"/>
    <x v="12"/>
    <n v="3.1636863823933978E-2"/>
    <n v="1.2379642365887209E-2"/>
    <n v="4.4016506189821183E-2"/>
  </r>
  <r>
    <x v="13"/>
    <x v="4"/>
    <x v="4"/>
    <x v="14"/>
    <x v="14"/>
    <n v="459"/>
    <n v="24"/>
    <x v="4"/>
    <n v="5.2287581699346407E-2"/>
    <n v="8.7145969498910684E-3"/>
    <n v="6.1002178649237473E-2"/>
  </r>
  <r>
    <x v="13"/>
    <x v="4"/>
    <x v="4"/>
    <x v="15"/>
    <x v="15"/>
    <n v="109"/>
    <n v="12"/>
    <x v="10"/>
    <n v="0.1100917431192661"/>
    <n v="1.834862385321101E-2"/>
    <n v="0.1284403669724771"/>
  </r>
  <r>
    <x v="13"/>
    <x v="4"/>
    <x v="4"/>
    <x v="16"/>
    <x v="16"/>
    <n v="290"/>
    <n v="31"/>
    <x v="2"/>
    <n v="0.10689655172413789"/>
    <n v="1.7241379310344831E-2"/>
    <n v="0.1241379310344828"/>
  </r>
  <r>
    <x v="13"/>
    <x v="5"/>
    <x v="5"/>
    <x v="17"/>
    <x v="17"/>
    <n v="775"/>
    <n v="54"/>
    <x v="10"/>
    <n v="6.9677419354838704E-2"/>
    <n v="2.580645161290323E-3"/>
    <n v="7.2258064516129039E-2"/>
  </r>
  <r>
    <x v="13"/>
    <x v="5"/>
    <x v="5"/>
    <x v="18"/>
    <x v="18"/>
    <n v="968"/>
    <n v="44"/>
    <x v="9"/>
    <n v="4.5454545454545463E-2"/>
    <n v="6.1983471074380167E-3"/>
    <n v="5.1652892561983473E-2"/>
  </r>
  <r>
    <x v="13"/>
    <x v="5"/>
    <x v="5"/>
    <x v="23"/>
    <x v="23"/>
    <n v="46"/>
    <n v="2"/>
    <x v="10"/>
    <n v="4.3478260869565223E-2"/>
    <n v="4.3478260869565223E-2"/>
    <n v="8.6956521739130432E-2"/>
  </r>
  <r>
    <x v="13"/>
    <x v="5"/>
    <x v="5"/>
    <x v="19"/>
    <x v="19"/>
    <n v="154"/>
    <n v="13"/>
    <x v="6"/>
    <n v="8.4415584415584416E-2"/>
    <n v="1.948051948051948E-2"/>
    <n v="0.1038961038961039"/>
  </r>
  <r>
    <x v="13"/>
    <x v="6"/>
    <x v="6"/>
    <x v="20"/>
    <x v="20"/>
    <n v="106"/>
    <n v="4"/>
    <x v="13"/>
    <n v="3.7735849056603772E-2"/>
    <n v="0"/>
    <n v="3.7735849056603772E-2"/>
  </r>
  <r>
    <x v="13"/>
    <x v="6"/>
    <x v="6"/>
    <x v="25"/>
    <x v="25"/>
    <n v="3"/>
    <n v="0"/>
    <x v="13"/>
    <n v="0"/>
    <n v="0"/>
    <n v="0"/>
  </r>
  <r>
    <x v="13"/>
    <x v="6"/>
    <x v="6"/>
    <x v="26"/>
    <x v="26"/>
    <n v="3"/>
    <n v="1"/>
    <x v="13"/>
    <n v="0.33333333333333331"/>
    <n v="0"/>
    <n v="0.33333333333333331"/>
  </r>
  <r>
    <x v="13"/>
    <x v="7"/>
    <x v="7"/>
    <x v="21"/>
    <x v="21"/>
    <n v="51"/>
    <n v="3"/>
    <x v="1"/>
    <n v="5.8823529411764712E-2"/>
    <n v="1.9607843137254902E-2"/>
    <n v="7.8431372549019607E-2"/>
  </r>
  <r>
    <x v="13"/>
    <x v="7"/>
    <x v="7"/>
    <x v="27"/>
    <x v="27"/>
    <n v="288"/>
    <n v="19"/>
    <x v="1"/>
    <n v="6.5972222222222224E-2"/>
    <n v="3.472222222222222E-3"/>
    <n v="6.9444444444444448E-2"/>
  </r>
  <r>
    <x v="13"/>
    <x v="9"/>
    <x v="9"/>
    <x v="28"/>
    <x v="28"/>
    <n v="145"/>
    <n v="12"/>
    <x v="1"/>
    <n v="8.2758620689655171E-2"/>
    <n v="6.8965517241379309E-3"/>
    <n v="8.9655172413793102E-2"/>
  </r>
  <r>
    <x v="13"/>
    <x v="8"/>
    <x v="8"/>
    <x v="22"/>
    <x v="22"/>
    <n v="120"/>
    <n v="15"/>
    <x v="6"/>
    <n v="0.125"/>
    <n v="2.5000000000000001E-2"/>
    <n v="0.15"/>
  </r>
  <r>
    <x v="14"/>
    <x v="0"/>
    <x v="0"/>
    <x v="0"/>
    <x v="0"/>
    <n v="1097"/>
    <n v="22"/>
    <x v="4"/>
    <n v="2.005469462169553E-2"/>
    <n v="3.646308113035551E-3"/>
    <n v="2.370100273473108E-2"/>
  </r>
  <r>
    <x v="14"/>
    <x v="0"/>
    <x v="0"/>
    <x v="1"/>
    <x v="1"/>
    <n v="350"/>
    <n v="9"/>
    <x v="6"/>
    <n v="2.571428571428571E-2"/>
    <n v="8.5714285714285719E-3"/>
    <n v="3.4285714285714287E-2"/>
  </r>
  <r>
    <x v="14"/>
    <x v="0"/>
    <x v="0"/>
    <x v="2"/>
    <x v="2"/>
    <n v="738"/>
    <n v="36"/>
    <x v="1"/>
    <n v="4.878048780487805E-2"/>
    <n v="1.3550135501355009E-3"/>
    <n v="5.0135501355013552E-2"/>
  </r>
  <r>
    <x v="14"/>
    <x v="1"/>
    <x v="1"/>
    <x v="3"/>
    <x v="3"/>
    <n v="861"/>
    <n v="23"/>
    <x v="10"/>
    <n v="2.6713124274099879E-2"/>
    <n v="2.322880371660859E-3"/>
    <n v="2.9036004645760741E-2"/>
  </r>
  <r>
    <x v="14"/>
    <x v="1"/>
    <x v="1"/>
    <x v="4"/>
    <x v="4"/>
    <n v="172"/>
    <n v="14"/>
    <x v="6"/>
    <n v="8.1395348837209308E-2"/>
    <n v="1.7441860465116279E-2"/>
    <n v="9.8837209302325577E-2"/>
  </r>
  <r>
    <x v="14"/>
    <x v="1"/>
    <x v="1"/>
    <x v="5"/>
    <x v="5"/>
    <n v="269"/>
    <n v="10"/>
    <x v="6"/>
    <n v="3.717472118959108E-2"/>
    <n v="1.1152416356877319E-2"/>
    <n v="4.8327137546468397E-2"/>
  </r>
  <r>
    <x v="14"/>
    <x v="2"/>
    <x v="2"/>
    <x v="6"/>
    <x v="6"/>
    <n v="190"/>
    <n v="6"/>
    <x v="4"/>
    <n v="3.1578947368421047E-2"/>
    <n v="2.1052631578947371E-2"/>
    <n v="5.2631578947368418E-2"/>
  </r>
  <r>
    <x v="14"/>
    <x v="2"/>
    <x v="2"/>
    <x v="7"/>
    <x v="7"/>
    <n v="1403"/>
    <n v="16"/>
    <x v="1"/>
    <n v="1.140413399857448E-2"/>
    <n v="7.1275837491090524E-4"/>
    <n v="1.2116892373485391E-2"/>
  </r>
  <r>
    <x v="14"/>
    <x v="2"/>
    <x v="2"/>
    <x v="24"/>
    <x v="24"/>
    <n v="176"/>
    <n v="6"/>
    <x v="1"/>
    <n v="3.4090909090909088E-2"/>
    <n v="5.681818181818182E-3"/>
    <n v="3.9772727272727272E-2"/>
  </r>
  <r>
    <x v="14"/>
    <x v="3"/>
    <x v="3"/>
    <x v="8"/>
    <x v="8"/>
    <n v="1005"/>
    <n v="22"/>
    <x v="18"/>
    <n v="2.189054726368159E-2"/>
    <n v="7.9601990049751239E-3"/>
    <n v="2.9850746268656719E-2"/>
  </r>
  <r>
    <x v="14"/>
    <x v="3"/>
    <x v="3"/>
    <x v="9"/>
    <x v="9"/>
    <n v="537"/>
    <n v="24"/>
    <x v="6"/>
    <n v="4.4692737430167599E-2"/>
    <n v="5.5865921787709499E-3"/>
    <n v="5.027932960893855E-2"/>
  </r>
  <r>
    <x v="14"/>
    <x v="3"/>
    <x v="3"/>
    <x v="10"/>
    <x v="10"/>
    <n v="216"/>
    <n v="11"/>
    <x v="1"/>
    <n v="5.0925925925925923E-2"/>
    <n v="4.6296296296296294E-3"/>
    <n v="5.5555555555555552E-2"/>
  </r>
  <r>
    <x v="14"/>
    <x v="3"/>
    <x v="3"/>
    <x v="11"/>
    <x v="11"/>
    <n v="354"/>
    <n v="13"/>
    <x v="13"/>
    <n v="3.6723163841807911E-2"/>
    <n v="0"/>
    <n v="3.6723163841807911E-2"/>
  </r>
  <r>
    <x v="14"/>
    <x v="3"/>
    <x v="3"/>
    <x v="12"/>
    <x v="12"/>
    <n v="1059"/>
    <n v="20"/>
    <x v="14"/>
    <n v="1.888574126534466E-2"/>
    <n v="6.6100094428706334E-3"/>
    <n v="2.54957507082153E-2"/>
  </r>
  <r>
    <x v="14"/>
    <x v="3"/>
    <x v="3"/>
    <x v="13"/>
    <x v="13"/>
    <n v="678"/>
    <n v="13"/>
    <x v="12"/>
    <n v="1.91740412979351E-2"/>
    <n v="1.3274336283185841E-2"/>
    <n v="3.2448377581120937E-2"/>
  </r>
  <r>
    <x v="14"/>
    <x v="4"/>
    <x v="4"/>
    <x v="14"/>
    <x v="14"/>
    <n v="426"/>
    <n v="12"/>
    <x v="2"/>
    <n v="2.8169014084507039E-2"/>
    <n v="1.173708920187793E-2"/>
    <n v="3.9906103286384977E-2"/>
  </r>
  <r>
    <x v="14"/>
    <x v="4"/>
    <x v="4"/>
    <x v="15"/>
    <x v="15"/>
    <n v="95"/>
    <n v="1"/>
    <x v="13"/>
    <n v="1.0526315789473681E-2"/>
    <n v="0"/>
    <n v="1.0526315789473681E-2"/>
  </r>
  <r>
    <x v="14"/>
    <x v="4"/>
    <x v="4"/>
    <x v="16"/>
    <x v="16"/>
    <n v="257"/>
    <n v="9"/>
    <x v="1"/>
    <n v="3.5019455252918288E-2"/>
    <n v="3.891050583657588E-3"/>
    <n v="3.8910505836575883E-2"/>
  </r>
  <r>
    <x v="14"/>
    <x v="5"/>
    <x v="5"/>
    <x v="17"/>
    <x v="17"/>
    <n v="687"/>
    <n v="15"/>
    <x v="1"/>
    <n v="2.1834061135371181E-2"/>
    <n v="1.455604075691412E-3"/>
    <n v="2.3289665211062589E-2"/>
  </r>
  <r>
    <x v="14"/>
    <x v="5"/>
    <x v="5"/>
    <x v="18"/>
    <x v="18"/>
    <n v="913"/>
    <n v="25"/>
    <x v="1"/>
    <n v="2.7382256297918951E-2"/>
    <n v="1.0952902519167579E-3"/>
    <n v="2.8477546549835711E-2"/>
  </r>
  <r>
    <x v="14"/>
    <x v="5"/>
    <x v="5"/>
    <x v="23"/>
    <x v="23"/>
    <n v="40"/>
    <n v="5"/>
    <x v="13"/>
    <n v="0.125"/>
    <n v="0"/>
    <n v="0.125"/>
  </r>
  <r>
    <x v="14"/>
    <x v="5"/>
    <x v="5"/>
    <x v="19"/>
    <x v="19"/>
    <n v="153"/>
    <n v="8"/>
    <x v="4"/>
    <n v="5.2287581699346407E-2"/>
    <n v="2.61437908496732E-2"/>
    <n v="7.8431372549019607E-2"/>
  </r>
  <r>
    <x v="14"/>
    <x v="6"/>
    <x v="6"/>
    <x v="20"/>
    <x v="20"/>
    <n v="110"/>
    <n v="3"/>
    <x v="13"/>
    <n v="2.7272727272727271E-2"/>
    <n v="0"/>
    <n v="2.7272727272727271E-2"/>
  </r>
  <r>
    <x v="14"/>
    <x v="6"/>
    <x v="6"/>
    <x v="25"/>
    <x v="25"/>
    <n v="1"/>
    <n v="0"/>
    <x v="13"/>
    <n v="0"/>
    <n v="0"/>
    <n v="0"/>
  </r>
  <r>
    <x v="14"/>
    <x v="6"/>
    <x v="6"/>
    <x v="26"/>
    <x v="26"/>
    <n v="2"/>
    <n v="0"/>
    <x v="13"/>
    <n v="0"/>
    <n v="0"/>
    <n v="0"/>
  </r>
  <r>
    <x v="14"/>
    <x v="7"/>
    <x v="7"/>
    <x v="21"/>
    <x v="21"/>
    <n v="46"/>
    <n v="4"/>
    <x v="10"/>
    <n v="8.6956521739130432E-2"/>
    <n v="4.3478260869565223E-2"/>
    <n v="0.13043478260869559"/>
  </r>
  <r>
    <x v="14"/>
    <x v="7"/>
    <x v="7"/>
    <x v="27"/>
    <x v="27"/>
    <n v="270"/>
    <n v="6"/>
    <x v="13"/>
    <n v="2.222222222222222E-2"/>
    <n v="0"/>
    <n v="2.222222222222222E-2"/>
  </r>
  <r>
    <x v="14"/>
    <x v="9"/>
    <x v="9"/>
    <x v="28"/>
    <x v="28"/>
    <n v="156"/>
    <n v="9"/>
    <x v="13"/>
    <n v="5.7692307692307702E-2"/>
    <n v="0"/>
    <n v="5.7692307692307702E-2"/>
  </r>
  <r>
    <x v="14"/>
    <x v="8"/>
    <x v="8"/>
    <x v="22"/>
    <x v="22"/>
    <n v="105"/>
    <n v="10"/>
    <x v="1"/>
    <n v="9.5238095238095233E-2"/>
    <n v="9.5238095238095247E-3"/>
    <n v="0.10476190476190481"/>
  </r>
  <r>
    <x v="15"/>
    <x v="0"/>
    <x v="0"/>
    <x v="0"/>
    <x v="0"/>
    <n v="1087"/>
    <n v="37"/>
    <x v="9"/>
    <n v="3.4038638454461818E-2"/>
    <n v="5.5197792088316471E-3"/>
    <n v="3.9558417663293467E-2"/>
  </r>
  <r>
    <x v="15"/>
    <x v="0"/>
    <x v="0"/>
    <x v="1"/>
    <x v="1"/>
    <n v="364"/>
    <n v="16"/>
    <x v="4"/>
    <n v="4.3956043956043959E-2"/>
    <n v="1.098901098901099E-2"/>
    <n v="5.4945054945054951E-2"/>
  </r>
  <r>
    <x v="15"/>
    <x v="0"/>
    <x v="0"/>
    <x v="2"/>
    <x v="2"/>
    <n v="734"/>
    <n v="21"/>
    <x v="13"/>
    <n v="2.8610354223433242E-2"/>
    <n v="0"/>
    <n v="2.8610354223433242E-2"/>
  </r>
  <r>
    <x v="15"/>
    <x v="1"/>
    <x v="1"/>
    <x v="3"/>
    <x v="3"/>
    <n v="857"/>
    <n v="25"/>
    <x v="2"/>
    <n v="2.917152858809802E-2"/>
    <n v="5.8343057176196032E-3"/>
    <n v="3.5005834305717617E-2"/>
  </r>
  <r>
    <x v="15"/>
    <x v="1"/>
    <x v="1"/>
    <x v="4"/>
    <x v="4"/>
    <n v="174"/>
    <n v="7"/>
    <x v="1"/>
    <n v="4.0229885057471257E-2"/>
    <n v="5.7471264367816091E-3"/>
    <n v="4.5977011494252873E-2"/>
  </r>
  <r>
    <x v="15"/>
    <x v="1"/>
    <x v="1"/>
    <x v="5"/>
    <x v="5"/>
    <n v="291"/>
    <n v="10"/>
    <x v="13"/>
    <n v="3.4364261168384883E-2"/>
    <n v="0"/>
    <n v="3.4364261168384883E-2"/>
  </r>
  <r>
    <x v="15"/>
    <x v="2"/>
    <x v="2"/>
    <x v="6"/>
    <x v="6"/>
    <n v="187"/>
    <n v="5"/>
    <x v="6"/>
    <n v="2.6737967914438499E-2"/>
    <n v="1.60427807486631E-2"/>
    <n v="4.2780748663101609E-2"/>
  </r>
  <r>
    <x v="15"/>
    <x v="2"/>
    <x v="2"/>
    <x v="7"/>
    <x v="7"/>
    <n v="1447"/>
    <n v="29"/>
    <x v="4"/>
    <n v="2.004146510020733E-2"/>
    <n v="2.7643400138217E-3"/>
    <n v="2.2805805114029031E-2"/>
  </r>
  <r>
    <x v="15"/>
    <x v="2"/>
    <x v="2"/>
    <x v="24"/>
    <x v="24"/>
    <n v="192"/>
    <n v="5"/>
    <x v="10"/>
    <n v="2.6041666666666671E-2"/>
    <n v="1.041666666666667E-2"/>
    <n v="3.6458333333333343E-2"/>
  </r>
  <r>
    <x v="15"/>
    <x v="3"/>
    <x v="3"/>
    <x v="8"/>
    <x v="8"/>
    <n v="1000"/>
    <n v="21"/>
    <x v="18"/>
    <n v="2.1000000000000001E-2"/>
    <n v="8.0000000000000002E-3"/>
    <n v="2.9000000000000001E-2"/>
  </r>
  <r>
    <x v="15"/>
    <x v="3"/>
    <x v="3"/>
    <x v="9"/>
    <x v="9"/>
    <n v="551"/>
    <n v="19"/>
    <x v="14"/>
    <n v="3.4482758620689648E-2"/>
    <n v="1.270417422867514E-2"/>
    <n v="4.7186932849364788E-2"/>
  </r>
  <r>
    <x v="15"/>
    <x v="3"/>
    <x v="3"/>
    <x v="10"/>
    <x v="10"/>
    <n v="215"/>
    <n v="4"/>
    <x v="1"/>
    <n v="1.8604651162790701E-2"/>
    <n v="4.6511627906976744E-3"/>
    <n v="2.3255813953488368E-2"/>
  </r>
  <r>
    <x v="15"/>
    <x v="3"/>
    <x v="3"/>
    <x v="11"/>
    <x v="11"/>
    <n v="370"/>
    <n v="18"/>
    <x v="4"/>
    <n v="4.8648648648648651E-2"/>
    <n v="1.081081081081081E-2"/>
    <n v="5.9459459459459463E-2"/>
  </r>
  <r>
    <x v="15"/>
    <x v="3"/>
    <x v="3"/>
    <x v="12"/>
    <x v="12"/>
    <n v="1062"/>
    <n v="35"/>
    <x v="2"/>
    <n v="3.2956685499058377E-2"/>
    <n v="4.7080979284369112E-3"/>
    <n v="3.7664783427495289E-2"/>
  </r>
  <r>
    <x v="15"/>
    <x v="3"/>
    <x v="3"/>
    <x v="13"/>
    <x v="13"/>
    <n v="651"/>
    <n v="20"/>
    <x v="6"/>
    <n v="3.072196620583717E-2"/>
    <n v="4.608294930875576E-3"/>
    <n v="3.5330261136712747E-2"/>
  </r>
  <r>
    <x v="15"/>
    <x v="4"/>
    <x v="4"/>
    <x v="14"/>
    <x v="14"/>
    <n v="457"/>
    <n v="20"/>
    <x v="14"/>
    <n v="4.3763676148796497E-2"/>
    <n v="1.5317286652078771E-2"/>
    <n v="5.908096280087527E-2"/>
  </r>
  <r>
    <x v="15"/>
    <x v="4"/>
    <x v="4"/>
    <x v="15"/>
    <x v="15"/>
    <n v="104"/>
    <n v="4"/>
    <x v="10"/>
    <n v="3.8461538461538457E-2"/>
    <n v="1.9230769230769228E-2"/>
    <n v="5.7692307692307702E-2"/>
  </r>
  <r>
    <x v="15"/>
    <x v="4"/>
    <x v="4"/>
    <x v="16"/>
    <x v="16"/>
    <n v="301"/>
    <n v="16"/>
    <x v="13"/>
    <n v="5.3156146179401988E-2"/>
    <n v="0"/>
    <n v="5.3156146179401988E-2"/>
  </r>
  <r>
    <x v="15"/>
    <x v="5"/>
    <x v="5"/>
    <x v="17"/>
    <x v="17"/>
    <n v="726"/>
    <n v="33"/>
    <x v="4"/>
    <n v="4.5454545454545463E-2"/>
    <n v="5.5096418732782371E-3"/>
    <n v="5.0964187327823693E-2"/>
  </r>
  <r>
    <x v="15"/>
    <x v="5"/>
    <x v="5"/>
    <x v="18"/>
    <x v="18"/>
    <n v="915"/>
    <n v="21"/>
    <x v="10"/>
    <n v="2.295081967213115E-2"/>
    <n v="2.185792349726776E-3"/>
    <n v="2.5136612021857921E-2"/>
  </r>
  <r>
    <x v="15"/>
    <x v="5"/>
    <x v="5"/>
    <x v="23"/>
    <x v="23"/>
    <n v="32"/>
    <n v="6"/>
    <x v="1"/>
    <n v="0.1875"/>
    <n v="3.125E-2"/>
    <n v="0.21875"/>
  </r>
  <r>
    <x v="15"/>
    <x v="5"/>
    <x v="5"/>
    <x v="19"/>
    <x v="19"/>
    <n v="151"/>
    <n v="9"/>
    <x v="10"/>
    <n v="5.9602649006622523E-2"/>
    <n v="1.324503311258278E-2"/>
    <n v="7.2847682119205295E-2"/>
  </r>
  <r>
    <x v="15"/>
    <x v="6"/>
    <x v="6"/>
    <x v="20"/>
    <x v="20"/>
    <n v="107"/>
    <n v="4"/>
    <x v="13"/>
    <n v="3.7383177570093462E-2"/>
    <n v="0"/>
    <n v="3.7383177570093462E-2"/>
  </r>
  <r>
    <x v="15"/>
    <x v="6"/>
    <x v="6"/>
    <x v="25"/>
    <x v="25"/>
    <n v="2"/>
    <n v="0"/>
    <x v="13"/>
    <n v="0"/>
    <n v="0"/>
    <n v="0"/>
  </r>
  <r>
    <x v="15"/>
    <x v="6"/>
    <x v="6"/>
    <x v="26"/>
    <x v="26"/>
    <n v="2"/>
    <n v="0"/>
    <x v="13"/>
    <n v="0"/>
    <n v="0"/>
    <n v="0"/>
  </r>
  <r>
    <x v="15"/>
    <x v="7"/>
    <x v="7"/>
    <x v="21"/>
    <x v="21"/>
    <n v="48"/>
    <n v="2"/>
    <x v="1"/>
    <n v="4.1666666666666657E-2"/>
    <n v="2.0833333333333329E-2"/>
    <n v="6.25E-2"/>
  </r>
  <r>
    <x v="15"/>
    <x v="7"/>
    <x v="7"/>
    <x v="27"/>
    <x v="27"/>
    <n v="304"/>
    <n v="13"/>
    <x v="1"/>
    <n v="4.2763157894736843E-2"/>
    <n v="3.2894736842105261E-3"/>
    <n v="4.6052631578947373E-2"/>
  </r>
  <r>
    <x v="15"/>
    <x v="9"/>
    <x v="9"/>
    <x v="28"/>
    <x v="28"/>
    <n v="211"/>
    <n v="6"/>
    <x v="13"/>
    <n v="2.843601895734597E-2"/>
    <n v="0"/>
    <n v="2.843601895734597E-2"/>
  </r>
  <r>
    <x v="15"/>
    <x v="8"/>
    <x v="8"/>
    <x v="22"/>
    <x v="22"/>
    <n v="103"/>
    <n v="7"/>
    <x v="1"/>
    <n v="6.7961165048543687E-2"/>
    <n v="9.7087378640776691E-3"/>
    <n v="7.7669902912621352E-2"/>
  </r>
  <r>
    <x v="16"/>
    <x v="0"/>
    <x v="0"/>
    <x v="0"/>
    <x v="0"/>
    <n v="1002"/>
    <n v="40"/>
    <x v="10"/>
    <n v="3.9920159680638723E-2"/>
    <n v="1.996007984031936E-3"/>
    <n v="4.1916167664670663E-2"/>
  </r>
  <r>
    <x v="16"/>
    <x v="0"/>
    <x v="0"/>
    <x v="1"/>
    <x v="1"/>
    <n v="340"/>
    <n v="12"/>
    <x v="2"/>
    <n v="3.5294117647058823E-2"/>
    <n v="1.470588235294118E-2"/>
    <n v="0.05"/>
  </r>
  <r>
    <x v="16"/>
    <x v="0"/>
    <x v="0"/>
    <x v="2"/>
    <x v="2"/>
    <n v="737"/>
    <n v="31"/>
    <x v="10"/>
    <n v="4.2062415196743558E-2"/>
    <n v="2.713704206241519E-3"/>
    <n v="4.4776119402985079E-2"/>
  </r>
  <r>
    <x v="16"/>
    <x v="1"/>
    <x v="1"/>
    <x v="3"/>
    <x v="3"/>
    <n v="835"/>
    <n v="28"/>
    <x v="9"/>
    <n v="3.3532934131736518E-2"/>
    <n v="7.18562874251497E-3"/>
    <n v="4.0718562874251497E-2"/>
  </r>
  <r>
    <x v="16"/>
    <x v="1"/>
    <x v="1"/>
    <x v="4"/>
    <x v="4"/>
    <n v="156"/>
    <n v="8"/>
    <x v="13"/>
    <n v="5.128205128205128E-2"/>
    <n v="0"/>
    <n v="5.128205128205128E-2"/>
  </r>
  <r>
    <x v="16"/>
    <x v="1"/>
    <x v="1"/>
    <x v="5"/>
    <x v="5"/>
    <n v="270"/>
    <n v="12"/>
    <x v="13"/>
    <n v="4.4444444444444453E-2"/>
    <n v="0"/>
    <n v="4.4444444444444453E-2"/>
  </r>
  <r>
    <x v="16"/>
    <x v="2"/>
    <x v="2"/>
    <x v="6"/>
    <x v="6"/>
    <n v="186"/>
    <n v="7"/>
    <x v="6"/>
    <n v="3.7634408602150539E-2"/>
    <n v="1.6129032258064519E-2"/>
    <n v="5.3763440860215048E-2"/>
  </r>
  <r>
    <x v="16"/>
    <x v="2"/>
    <x v="2"/>
    <x v="7"/>
    <x v="7"/>
    <n v="1460"/>
    <n v="9"/>
    <x v="10"/>
    <n v="6.1643835616438346E-3"/>
    <n v="1.3698630136986299E-3"/>
    <n v="7.534246575342466E-3"/>
  </r>
  <r>
    <x v="16"/>
    <x v="2"/>
    <x v="2"/>
    <x v="24"/>
    <x v="24"/>
    <n v="197"/>
    <n v="4"/>
    <x v="13"/>
    <n v="2.030456852791878E-2"/>
    <n v="0"/>
    <n v="2.030456852791878E-2"/>
  </r>
  <r>
    <x v="16"/>
    <x v="3"/>
    <x v="3"/>
    <x v="8"/>
    <x v="8"/>
    <n v="957"/>
    <n v="30"/>
    <x v="4"/>
    <n v="3.1347962382445138E-2"/>
    <n v="4.1797283176593534E-3"/>
    <n v="3.5527690700104489E-2"/>
  </r>
  <r>
    <x v="16"/>
    <x v="3"/>
    <x v="3"/>
    <x v="9"/>
    <x v="9"/>
    <n v="549"/>
    <n v="19"/>
    <x v="9"/>
    <n v="3.4608378870673952E-2"/>
    <n v="1.092896174863388E-2"/>
    <n v="4.553734061930783E-2"/>
  </r>
  <r>
    <x v="16"/>
    <x v="3"/>
    <x v="3"/>
    <x v="10"/>
    <x v="10"/>
    <n v="205"/>
    <n v="6"/>
    <x v="13"/>
    <n v="2.9268292682926831E-2"/>
    <n v="0"/>
    <n v="2.9268292682926831E-2"/>
  </r>
  <r>
    <x v="16"/>
    <x v="3"/>
    <x v="3"/>
    <x v="11"/>
    <x v="11"/>
    <n v="352"/>
    <n v="7"/>
    <x v="6"/>
    <n v="1.988636363636364E-2"/>
    <n v="8.5227272727272721E-3"/>
    <n v="2.8409090909090912E-2"/>
  </r>
  <r>
    <x v="16"/>
    <x v="3"/>
    <x v="3"/>
    <x v="12"/>
    <x v="12"/>
    <n v="1016"/>
    <n v="24"/>
    <x v="2"/>
    <n v="2.3622047244094491E-2"/>
    <n v="4.921259842519685E-3"/>
    <n v="2.8543307086614171E-2"/>
  </r>
  <r>
    <x v="16"/>
    <x v="3"/>
    <x v="3"/>
    <x v="13"/>
    <x v="13"/>
    <n v="609"/>
    <n v="21"/>
    <x v="14"/>
    <n v="3.4482758620689648E-2"/>
    <n v="1.149425287356322E-2"/>
    <n v="4.5977011494252873E-2"/>
  </r>
  <r>
    <x v="16"/>
    <x v="4"/>
    <x v="4"/>
    <x v="14"/>
    <x v="14"/>
    <n v="412"/>
    <n v="7"/>
    <x v="9"/>
    <n v="1.6990291262135922E-2"/>
    <n v="1.4563106796116511E-2"/>
    <n v="3.1553398058252427E-2"/>
  </r>
  <r>
    <x v="16"/>
    <x v="4"/>
    <x v="4"/>
    <x v="15"/>
    <x v="15"/>
    <n v="96"/>
    <n v="2"/>
    <x v="13"/>
    <n v="2.0833333333333329E-2"/>
    <n v="0"/>
    <n v="2.0833333333333329E-2"/>
  </r>
  <r>
    <x v="16"/>
    <x v="4"/>
    <x v="4"/>
    <x v="16"/>
    <x v="16"/>
    <n v="308"/>
    <n v="11"/>
    <x v="4"/>
    <n v="3.5714285714285712E-2"/>
    <n v="1.298701298701299E-2"/>
    <n v="4.8701298701298697E-2"/>
  </r>
  <r>
    <x v="16"/>
    <x v="5"/>
    <x v="5"/>
    <x v="17"/>
    <x v="17"/>
    <n v="647"/>
    <n v="27"/>
    <x v="10"/>
    <n v="4.1731066460587329E-2"/>
    <n v="3.0911901081916542E-3"/>
    <n v="4.482225656877898E-2"/>
  </r>
  <r>
    <x v="16"/>
    <x v="5"/>
    <x v="5"/>
    <x v="18"/>
    <x v="18"/>
    <n v="892"/>
    <n v="17"/>
    <x v="13"/>
    <n v="1.905829596412556E-2"/>
    <n v="0"/>
    <n v="1.905829596412556E-2"/>
  </r>
  <r>
    <x v="16"/>
    <x v="5"/>
    <x v="5"/>
    <x v="23"/>
    <x v="23"/>
    <n v="32"/>
    <n v="0"/>
    <x v="13"/>
    <n v="0"/>
    <n v="0"/>
    <n v="0"/>
  </r>
  <r>
    <x v="16"/>
    <x v="5"/>
    <x v="5"/>
    <x v="19"/>
    <x v="19"/>
    <n v="138"/>
    <n v="9"/>
    <x v="6"/>
    <n v="6.5217391304347824E-2"/>
    <n v="2.1739130434782612E-2"/>
    <n v="8.6956521739130432E-2"/>
  </r>
  <r>
    <x v="16"/>
    <x v="6"/>
    <x v="6"/>
    <x v="20"/>
    <x v="20"/>
    <n v="100"/>
    <n v="6"/>
    <x v="13"/>
    <n v="0.06"/>
    <n v="0"/>
    <n v="0.06"/>
  </r>
  <r>
    <x v="16"/>
    <x v="6"/>
    <x v="6"/>
    <x v="25"/>
    <x v="25"/>
    <n v="3"/>
    <n v="0"/>
    <x v="13"/>
    <n v="0"/>
    <n v="0"/>
    <n v="0"/>
  </r>
  <r>
    <x v="16"/>
    <x v="6"/>
    <x v="6"/>
    <x v="26"/>
    <x v="26"/>
    <n v="2"/>
    <n v="0"/>
    <x v="13"/>
    <n v="0"/>
    <n v="0"/>
    <n v="0"/>
  </r>
  <r>
    <x v="16"/>
    <x v="7"/>
    <x v="7"/>
    <x v="21"/>
    <x v="21"/>
    <n v="51"/>
    <n v="3"/>
    <x v="1"/>
    <n v="5.8823529411764712E-2"/>
    <n v="1.9607843137254902E-2"/>
    <n v="7.8431372549019607E-2"/>
  </r>
  <r>
    <x v="16"/>
    <x v="7"/>
    <x v="7"/>
    <x v="27"/>
    <x v="27"/>
    <n v="285"/>
    <n v="11"/>
    <x v="13"/>
    <n v="3.8596491228070177E-2"/>
    <n v="0"/>
    <n v="3.8596491228070177E-2"/>
  </r>
  <r>
    <x v="16"/>
    <x v="7"/>
    <x v="7"/>
    <x v="29"/>
    <x v="29"/>
    <n v="11"/>
    <n v="1"/>
    <x v="1"/>
    <n v="9.0909090909090912E-2"/>
    <n v="9.0909090909090912E-2"/>
    <n v="0.1818181818181818"/>
  </r>
  <r>
    <x v="16"/>
    <x v="9"/>
    <x v="9"/>
    <x v="28"/>
    <x v="28"/>
    <n v="240"/>
    <n v="13"/>
    <x v="13"/>
    <n v="5.4166666666666669E-2"/>
    <n v="0"/>
    <n v="5.4166666666666669E-2"/>
  </r>
  <r>
    <x v="16"/>
    <x v="8"/>
    <x v="8"/>
    <x v="22"/>
    <x v="22"/>
    <n v="107"/>
    <n v="6"/>
    <x v="10"/>
    <n v="5.6074766355140193E-2"/>
    <n v="1.8691588785046731E-2"/>
    <n v="7.476635514018691E-2"/>
  </r>
  <r>
    <x v="17"/>
    <x v="0"/>
    <x v="0"/>
    <x v="0"/>
    <x v="0"/>
    <n v="917"/>
    <n v="31"/>
    <x v="2"/>
    <n v="3.3805888767720831E-2"/>
    <n v="5.4525627044711006E-3"/>
    <n v="3.9258451472191931E-2"/>
  </r>
  <r>
    <x v="17"/>
    <x v="0"/>
    <x v="0"/>
    <x v="1"/>
    <x v="1"/>
    <n v="319"/>
    <n v="9"/>
    <x v="6"/>
    <n v="2.8213166144200628E-2"/>
    <n v="9.4043887147335428E-3"/>
    <n v="3.7617554858934171E-2"/>
  </r>
  <r>
    <x v="17"/>
    <x v="0"/>
    <x v="0"/>
    <x v="2"/>
    <x v="2"/>
    <n v="683"/>
    <n v="25"/>
    <x v="6"/>
    <n v="3.6603221083455352E-2"/>
    <n v="4.3923865300146414E-3"/>
    <n v="4.0995607613469993E-2"/>
  </r>
  <r>
    <x v="17"/>
    <x v="1"/>
    <x v="1"/>
    <x v="3"/>
    <x v="3"/>
    <n v="810"/>
    <n v="25"/>
    <x v="5"/>
    <n v="3.0864197530864199E-2"/>
    <n v="1.358024691358025E-2"/>
    <n v="4.4444444444444439E-2"/>
  </r>
  <r>
    <x v="17"/>
    <x v="1"/>
    <x v="1"/>
    <x v="4"/>
    <x v="4"/>
    <n v="134"/>
    <n v="3"/>
    <x v="13"/>
    <n v="2.2388059701492539E-2"/>
    <n v="0"/>
    <n v="2.2388059701492539E-2"/>
  </r>
  <r>
    <x v="17"/>
    <x v="1"/>
    <x v="1"/>
    <x v="5"/>
    <x v="5"/>
    <n v="269"/>
    <n v="9"/>
    <x v="1"/>
    <n v="3.3457249070631967E-2"/>
    <n v="3.7174721189591081E-3"/>
    <n v="3.7174721189591073E-2"/>
  </r>
  <r>
    <x v="17"/>
    <x v="2"/>
    <x v="2"/>
    <x v="6"/>
    <x v="6"/>
    <n v="191"/>
    <n v="9"/>
    <x v="4"/>
    <n v="4.712041884816754E-2"/>
    <n v="2.0942408376963349E-2"/>
    <n v="6.8062827225130892E-2"/>
  </r>
  <r>
    <x v="17"/>
    <x v="2"/>
    <x v="2"/>
    <x v="7"/>
    <x v="7"/>
    <n v="1461"/>
    <n v="24"/>
    <x v="4"/>
    <n v="1.6427104722792608E-2"/>
    <n v="2.7378507871321008E-3"/>
    <n v="1.9164955509924711E-2"/>
  </r>
  <r>
    <x v="17"/>
    <x v="2"/>
    <x v="2"/>
    <x v="24"/>
    <x v="24"/>
    <n v="218"/>
    <n v="4"/>
    <x v="4"/>
    <n v="1.834862385321101E-2"/>
    <n v="1.834862385321101E-2"/>
    <n v="3.669724770642202E-2"/>
  </r>
  <r>
    <x v="17"/>
    <x v="3"/>
    <x v="3"/>
    <x v="8"/>
    <x v="8"/>
    <n v="888"/>
    <n v="35"/>
    <x v="3"/>
    <n v="3.9414414414414407E-2"/>
    <n v="1.8018018018018021E-2"/>
    <n v="5.7432432432432429E-2"/>
  </r>
  <r>
    <x v="17"/>
    <x v="3"/>
    <x v="3"/>
    <x v="9"/>
    <x v="9"/>
    <n v="621"/>
    <n v="23"/>
    <x v="18"/>
    <n v="3.7037037037037028E-2"/>
    <n v="1.2882447665056361E-2"/>
    <n v="4.9919484702093397E-2"/>
  </r>
  <r>
    <x v="17"/>
    <x v="3"/>
    <x v="3"/>
    <x v="10"/>
    <x v="10"/>
    <n v="199"/>
    <n v="5"/>
    <x v="13"/>
    <n v="2.5125628140703519E-2"/>
    <n v="0"/>
    <n v="2.5125628140703519E-2"/>
  </r>
  <r>
    <x v="17"/>
    <x v="3"/>
    <x v="3"/>
    <x v="11"/>
    <x v="11"/>
    <n v="363"/>
    <n v="26"/>
    <x v="6"/>
    <n v="7.1625344352617082E-2"/>
    <n v="8.2644628099173556E-3"/>
    <n v="7.9889807162534437E-2"/>
  </r>
  <r>
    <x v="17"/>
    <x v="3"/>
    <x v="3"/>
    <x v="12"/>
    <x v="12"/>
    <n v="960"/>
    <n v="32"/>
    <x v="18"/>
    <n v="3.3333333333333333E-2"/>
    <n v="8.3333333333333332E-3"/>
    <n v="4.1666666666666657E-2"/>
  </r>
  <r>
    <x v="17"/>
    <x v="3"/>
    <x v="3"/>
    <x v="13"/>
    <x v="13"/>
    <n v="566"/>
    <n v="25"/>
    <x v="9"/>
    <n v="4.4169611307420503E-2"/>
    <n v="1.0600706713780919E-2"/>
    <n v="5.4770318021201407E-2"/>
  </r>
  <r>
    <x v="17"/>
    <x v="4"/>
    <x v="4"/>
    <x v="14"/>
    <x v="14"/>
    <n v="439"/>
    <n v="18"/>
    <x v="18"/>
    <n v="4.1002277904328019E-2"/>
    <n v="1.8223234624145788E-2"/>
    <n v="5.92255125284738E-2"/>
  </r>
  <r>
    <x v="17"/>
    <x v="4"/>
    <x v="4"/>
    <x v="15"/>
    <x v="15"/>
    <n v="99"/>
    <n v="2"/>
    <x v="4"/>
    <n v="2.02020202020202E-2"/>
    <n v="4.0404040404040407E-2"/>
    <n v="6.0606060606060608E-2"/>
  </r>
  <r>
    <x v="17"/>
    <x v="4"/>
    <x v="4"/>
    <x v="16"/>
    <x v="16"/>
    <n v="367"/>
    <n v="9"/>
    <x v="2"/>
    <n v="2.4523160762942781E-2"/>
    <n v="1.3623978201634881E-2"/>
    <n v="3.8147138964577658E-2"/>
  </r>
  <r>
    <x v="17"/>
    <x v="5"/>
    <x v="5"/>
    <x v="17"/>
    <x v="17"/>
    <n v="622"/>
    <n v="22"/>
    <x v="10"/>
    <n v="3.5369774919614148E-2"/>
    <n v="3.2154340836012861E-3"/>
    <n v="3.8585209003215437E-2"/>
  </r>
  <r>
    <x v="17"/>
    <x v="5"/>
    <x v="5"/>
    <x v="18"/>
    <x v="18"/>
    <n v="875"/>
    <n v="28"/>
    <x v="10"/>
    <n v="3.2000000000000001E-2"/>
    <n v="2.2857142857142859E-3"/>
    <n v="3.4285714285714287E-2"/>
  </r>
  <r>
    <x v="17"/>
    <x v="5"/>
    <x v="5"/>
    <x v="23"/>
    <x v="23"/>
    <n v="33"/>
    <n v="4"/>
    <x v="10"/>
    <n v="0.1212121212121212"/>
    <n v="6.0606060606060608E-2"/>
    <n v="0.1818181818181818"/>
  </r>
  <r>
    <x v="17"/>
    <x v="5"/>
    <x v="5"/>
    <x v="19"/>
    <x v="19"/>
    <n v="151"/>
    <n v="13"/>
    <x v="4"/>
    <n v="8.6092715231788075E-2"/>
    <n v="2.6490066225165559E-2"/>
    <n v="0.11258278145695361"/>
  </r>
  <r>
    <x v="17"/>
    <x v="6"/>
    <x v="6"/>
    <x v="20"/>
    <x v="20"/>
    <n v="95"/>
    <n v="4"/>
    <x v="13"/>
    <n v="4.2105263157894743E-2"/>
    <n v="0"/>
    <n v="4.2105263157894743E-2"/>
  </r>
  <r>
    <x v="17"/>
    <x v="6"/>
    <x v="6"/>
    <x v="25"/>
    <x v="25"/>
    <n v="1"/>
    <n v="0"/>
    <x v="13"/>
    <n v="0"/>
    <n v="0"/>
    <n v="0"/>
  </r>
  <r>
    <x v="17"/>
    <x v="6"/>
    <x v="6"/>
    <x v="26"/>
    <x v="26"/>
    <n v="2"/>
    <n v="0"/>
    <x v="13"/>
    <n v="0"/>
    <n v="0"/>
    <n v="0"/>
  </r>
  <r>
    <x v="17"/>
    <x v="7"/>
    <x v="7"/>
    <x v="21"/>
    <x v="21"/>
    <n v="47"/>
    <n v="9"/>
    <x v="13"/>
    <n v="0.19148936170212769"/>
    <n v="0"/>
    <n v="0.19148936170212769"/>
  </r>
  <r>
    <x v="17"/>
    <x v="7"/>
    <x v="7"/>
    <x v="27"/>
    <x v="27"/>
    <n v="298"/>
    <n v="17"/>
    <x v="13"/>
    <n v="5.7046979865771813E-2"/>
    <n v="0"/>
    <n v="5.7046979865771813E-2"/>
  </r>
  <r>
    <x v="17"/>
    <x v="7"/>
    <x v="7"/>
    <x v="29"/>
    <x v="29"/>
    <n v="36"/>
    <n v="3"/>
    <x v="10"/>
    <n v="8.3333333333333329E-2"/>
    <n v="5.5555555555555552E-2"/>
    <n v="0.1388888888888889"/>
  </r>
  <r>
    <x v="17"/>
    <x v="9"/>
    <x v="9"/>
    <x v="28"/>
    <x v="28"/>
    <n v="278"/>
    <n v="10"/>
    <x v="1"/>
    <n v="3.5971223021582732E-2"/>
    <n v="3.597122302158274E-3"/>
    <n v="3.9568345323740997E-2"/>
  </r>
  <r>
    <x v="17"/>
    <x v="8"/>
    <x v="8"/>
    <x v="22"/>
    <x v="22"/>
    <n v="102"/>
    <n v="3"/>
    <x v="1"/>
    <n v="2.9411764705882349E-2"/>
    <n v="9.8039215686274508E-3"/>
    <n v="3.9215686274509803E-2"/>
  </r>
  <r>
    <x v="18"/>
    <x v="0"/>
    <x v="0"/>
    <x v="0"/>
    <x v="0"/>
    <n v="868"/>
    <n v="41"/>
    <x v="9"/>
    <n v="4.7235023041474651E-2"/>
    <n v="6.9124423963133636E-3"/>
    <n v="5.4147465437788013E-2"/>
  </r>
  <r>
    <x v="18"/>
    <x v="0"/>
    <x v="0"/>
    <x v="1"/>
    <x v="1"/>
    <n v="281"/>
    <n v="16"/>
    <x v="4"/>
    <n v="5.6939501779359428E-2"/>
    <n v="1.423487544483986E-2"/>
    <n v="7.1174377224199281E-2"/>
  </r>
  <r>
    <x v="18"/>
    <x v="0"/>
    <x v="0"/>
    <x v="2"/>
    <x v="2"/>
    <n v="699"/>
    <n v="18"/>
    <x v="1"/>
    <n v="2.575107296137339E-2"/>
    <n v="1.4306151645207439E-3"/>
    <n v="2.7181688125894131E-2"/>
  </r>
  <r>
    <x v="18"/>
    <x v="1"/>
    <x v="1"/>
    <x v="3"/>
    <x v="3"/>
    <n v="775"/>
    <n v="24"/>
    <x v="14"/>
    <n v="3.0967741935483871E-2"/>
    <n v="9.0322580645161299E-3"/>
    <n v="0.04"/>
  </r>
  <r>
    <x v="18"/>
    <x v="1"/>
    <x v="1"/>
    <x v="4"/>
    <x v="4"/>
    <n v="130"/>
    <n v="2"/>
    <x v="10"/>
    <n v="1.5384615384615391E-2"/>
    <n v="1.5384615384615391E-2"/>
    <n v="3.0769230769230771E-2"/>
  </r>
  <r>
    <x v="18"/>
    <x v="1"/>
    <x v="1"/>
    <x v="5"/>
    <x v="5"/>
    <n v="244"/>
    <n v="8"/>
    <x v="1"/>
    <n v="3.2786885245901641E-2"/>
    <n v="4.0983606557377051E-3"/>
    <n v="3.6885245901639337E-2"/>
  </r>
  <r>
    <x v="18"/>
    <x v="2"/>
    <x v="2"/>
    <x v="6"/>
    <x v="6"/>
    <n v="192"/>
    <n v="7"/>
    <x v="13"/>
    <n v="3.6458333333333343E-2"/>
    <n v="0"/>
    <n v="3.6458333333333343E-2"/>
  </r>
  <r>
    <x v="18"/>
    <x v="2"/>
    <x v="2"/>
    <x v="7"/>
    <x v="7"/>
    <n v="1479"/>
    <n v="18"/>
    <x v="2"/>
    <n v="1.217038539553753E-2"/>
    <n v="3.3806626098715352E-3"/>
    <n v="1.555104800540906E-2"/>
  </r>
  <r>
    <x v="18"/>
    <x v="2"/>
    <x v="2"/>
    <x v="24"/>
    <x v="24"/>
    <n v="208"/>
    <n v="7"/>
    <x v="6"/>
    <n v="3.3653846153846152E-2"/>
    <n v="1.442307692307692E-2"/>
    <n v="4.8076923076923073E-2"/>
  </r>
  <r>
    <x v="18"/>
    <x v="3"/>
    <x v="3"/>
    <x v="8"/>
    <x v="8"/>
    <n v="799"/>
    <n v="38"/>
    <x v="18"/>
    <n v="4.7559449311639551E-2"/>
    <n v="1.001251564455569E-2"/>
    <n v="5.7571964956195237E-2"/>
  </r>
  <r>
    <x v="18"/>
    <x v="3"/>
    <x v="3"/>
    <x v="9"/>
    <x v="9"/>
    <n v="643"/>
    <n v="29"/>
    <x v="18"/>
    <n v="4.5101088646967338E-2"/>
    <n v="1.2441679626749609E-2"/>
    <n v="5.7542768273716953E-2"/>
  </r>
  <r>
    <x v="18"/>
    <x v="3"/>
    <x v="3"/>
    <x v="10"/>
    <x v="10"/>
    <n v="188"/>
    <n v="7"/>
    <x v="10"/>
    <n v="3.7234042553191488E-2"/>
    <n v="1.063829787234043E-2"/>
    <n v="4.7872340425531908E-2"/>
  </r>
  <r>
    <x v="18"/>
    <x v="3"/>
    <x v="3"/>
    <x v="11"/>
    <x v="11"/>
    <n v="318"/>
    <n v="13"/>
    <x v="1"/>
    <n v="4.0880503144654093E-2"/>
    <n v="3.1446540880503151E-3"/>
    <n v="4.40251572327044E-2"/>
  </r>
  <r>
    <x v="18"/>
    <x v="3"/>
    <x v="3"/>
    <x v="12"/>
    <x v="12"/>
    <n v="887"/>
    <n v="23"/>
    <x v="14"/>
    <n v="2.5930101465614429E-2"/>
    <n v="7.8917700112739568E-3"/>
    <n v="3.3821871476888393E-2"/>
  </r>
  <r>
    <x v="18"/>
    <x v="3"/>
    <x v="3"/>
    <x v="13"/>
    <x v="13"/>
    <n v="541"/>
    <n v="10"/>
    <x v="6"/>
    <n v="1.8484288354898341E-2"/>
    <n v="5.5452865064695009E-3"/>
    <n v="2.402957486136784E-2"/>
  </r>
  <r>
    <x v="18"/>
    <x v="4"/>
    <x v="4"/>
    <x v="14"/>
    <x v="14"/>
    <n v="401"/>
    <n v="13"/>
    <x v="9"/>
    <n v="3.2418952618453872E-2"/>
    <n v="1.4962593516209479E-2"/>
    <n v="4.738154613466334E-2"/>
  </r>
  <r>
    <x v="18"/>
    <x v="4"/>
    <x v="4"/>
    <x v="15"/>
    <x v="15"/>
    <n v="96"/>
    <n v="4"/>
    <x v="13"/>
    <n v="4.1666666666666657E-2"/>
    <n v="0"/>
    <n v="4.1666666666666657E-2"/>
  </r>
  <r>
    <x v="18"/>
    <x v="4"/>
    <x v="4"/>
    <x v="16"/>
    <x v="16"/>
    <n v="374"/>
    <n v="12"/>
    <x v="10"/>
    <n v="3.2085561497326207E-2"/>
    <n v="5.3475935828877002E-3"/>
    <n v="3.7433155080213908E-2"/>
  </r>
  <r>
    <x v="18"/>
    <x v="5"/>
    <x v="5"/>
    <x v="17"/>
    <x v="17"/>
    <n v="575"/>
    <n v="23"/>
    <x v="6"/>
    <n v="0.04"/>
    <n v="5.2173913043478256E-3"/>
    <n v="4.5217391304347827E-2"/>
  </r>
  <r>
    <x v="18"/>
    <x v="5"/>
    <x v="5"/>
    <x v="18"/>
    <x v="18"/>
    <n v="866"/>
    <n v="26"/>
    <x v="6"/>
    <n v="3.0023094688221709E-2"/>
    <n v="3.4642032332563512E-3"/>
    <n v="3.348729792147806E-2"/>
  </r>
  <r>
    <x v="18"/>
    <x v="5"/>
    <x v="5"/>
    <x v="23"/>
    <x v="23"/>
    <n v="33"/>
    <n v="2"/>
    <x v="13"/>
    <n v="6.0606060606060608E-2"/>
    <n v="0"/>
    <n v="6.0606060606060608E-2"/>
  </r>
  <r>
    <x v="18"/>
    <x v="5"/>
    <x v="5"/>
    <x v="19"/>
    <x v="19"/>
    <n v="149"/>
    <n v="1"/>
    <x v="2"/>
    <n v="6.7114093959731542E-3"/>
    <n v="3.3557046979865772E-2"/>
    <n v="4.0268456375838917E-2"/>
  </r>
  <r>
    <x v="18"/>
    <x v="6"/>
    <x v="6"/>
    <x v="20"/>
    <x v="20"/>
    <n v="92"/>
    <n v="3"/>
    <x v="1"/>
    <n v="3.2608695652173912E-2"/>
    <n v="1.0869565217391301E-2"/>
    <n v="4.3478260869565223E-2"/>
  </r>
  <r>
    <x v="18"/>
    <x v="6"/>
    <x v="6"/>
    <x v="25"/>
    <x v="25"/>
    <n v="2"/>
    <n v="0"/>
    <x v="13"/>
    <n v="0"/>
    <n v="0"/>
    <n v="0"/>
  </r>
  <r>
    <x v="18"/>
    <x v="6"/>
    <x v="6"/>
    <x v="26"/>
    <x v="26"/>
    <n v="1"/>
    <n v="0"/>
    <x v="13"/>
    <n v="0"/>
    <n v="0"/>
    <n v="0"/>
  </r>
  <r>
    <x v="18"/>
    <x v="7"/>
    <x v="7"/>
    <x v="21"/>
    <x v="21"/>
    <n v="41"/>
    <n v="1"/>
    <x v="1"/>
    <n v="2.4390243902439029E-2"/>
    <n v="2.4390243902439029E-2"/>
    <n v="4.878048780487805E-2"/>
  </r>
  <r>
    <x v="18"/>
    <x v="7"/>
    <x v="7"/>
    <x v="27"/>
    <x v="27"/>
    <n v="264"/>
    <n v="18"/>
    <x v="6"/>
    <n v="6.8181818181818177E-2"/>
    <n v="1.136363636363636E-2"/>
    <n v="7.9545454545454544E-2"/>
  </r>
  <r>
    <x v="18"/>
    <x v="7"/>
    <x v="7"/>
    <x v="29"/>
    <x v="29"/>
    <n v="50"/>
    <n v="2"/>
    <x v="13"/>
    <n v="0.04"/>
    <n v="0"/>
    <n v="0.04"/>
  </r>
  <r>
    <x v="18"/>
    <x v="9"/>
    <x v="9"/>
    <x v="28"/>
    <x v="28"/>
    <n v="297"/>
    <n v="17"/>
    <x v="10"/>
    <n v="5.7239057239057242E-2"/>
    <n v="6.7340067340067337E-3"/>
    <n v="6.3973063973063973E-2"/>
  </r>
  <r>
    <x v="18"/>
    <x v="8"/>
    <x v="8"/>
    <x v="22"/>
    <x v="22"/>
    <n v="101"/>
    <n v="8"/>
    <x v="1"/>
    <n v="7.9207920792079209E-2"/>
    <n v="9.9009900990099011E-3"/>
    <n v="8.9108910891089105E-2"/>
  </r>
  <r>
    <x v="19"/>
    <x v="0"/>
    <x v="0"/>
    <x v="0"/>
    <x v="0"/>
    <n v="800"/>
    <n v="40"/>
    <x v="18"/>
    <n v="0.05"/>
    <n v="0.01"/>
    <n v="0.06"/>
  </r>
  <r>
    <x v="19"/>
    <x v="0"/>
    <x v="0"/>
    <x v="1"/>
    <x v="1"/>
    <n v="250"/>
    <n v="9"/>
    <x v="4"/>
    <n v="3.5999999999999997E-2"/>
    <n v="1.6E-2"/>
    <n v="5.1999999999999998E-2"/>
  </r>
  <r>
    <x v="19"/>
    <x v="0"/>
    <x v="0"/>
    <x v="2"/>
    <x v="2"/>
    <n v="681"/>
    <n v="28"/>
    <x v="9"/>
    <n v="4.1116005873715132E-2"/>
    <n v="8.8105726872246704E-3"/>
    <n v="4.9926578560939787E-2"/>
  </r>
  <r>
    <x v="19"/>
    <x v="1"/>
    <x v="1"/>
    <x v="3"/>
    <x v="3"/>
    <n v="747"/>
    <n v="32"/>
    <x v="5"/>
    <n v="4.2838018741633198E-2"/>
    <n v="1.472556894243641E-2"/>
    <n v="5.7563587684069613E-2"/>
  </r>
  <r>
    <x v="19"/>
    <x v="1"/>
    <x v="1"/>
    <x v="4"/>
    <x v="4"/>
    <n v="125"/>
    <n v="8"/>
    <x v="13"/>
    <n v="6.4000000000000001E-2"/>
    <n v="0"/>
    <n v="6.4000000000000001E-2"/>
  </r>
  <r>
    <x v="19"/>
    <x v="1"/>
    <x v="1"/>
    <x v="5"/>
    <x v="5"/>
    <n v="239"/>
    <n v="10"/>
    <x v="13"/>
    <n v="4.1841004184100417E-2"/>
    <n v="0"/>
    <n v="4.1841004184100417E-2"/>
  </r>
  <r>
    <x v="19"/>
    <x v="2"/>
    <x v="2"/>
    <x v="6"/>
    <x v="6"/>
    <n v="192"/>
    <n v="9"/>
    <x v="1"/>
    <n v="4.6875E-2"/>
    <n v="5.208333333333333E-3"/>
    <n v="5.2083333333333343E-2"/>
  </r>
  <r>
    <x v="19"/>
    <x v="2"/>
    <x v="2"/>
    <x v="7"/>
    <x v="7"/>
    <n v="1467"/>
    <n v="13"/>
    <x v="2"/>
    <n v="8.8616223585548746E-3"/>
    <n v="3.408316291751875E-3"/>
    <n v="1.226993865030675E-2"/>
  </r>
  <r>
    <x v="19"/>
    <x v="2"/>
    <x v="2"/>
    <x v="24"/>
    <x v="24"/>
    <n v="222"/>
    <n v="3"/>
    <x v="6"/>
    <n v="1.3513513513513511E-2"/>
    <n v="1.3513513513513511E-2"/>
    <n v="2.7027027027027029E-2"/>
  </r>
  <r>
    <x v="19"/>
    <x v="3"/>
    <x v="3"/>
    <x v="8"/>
    <x v="8"/>
    <n v="682"/>
    <n v="25"/>
    <x v="2"/>
    <n v="3.6656891495601182E-2"/>
    <n v="7.331378299120235E-3"/>
    <n v="4.398826979472141E-2"/>
  </r>
  <r>
    <x v="19"/>
    <x v="3"/>
    <x v="3"/>
    <x v="9"/>
    <x v="9"/>
    <n v="697"/>
    <n v="34"/>
    <x v="21"/>
    <n v="4.878048780487805E-2"/>
    <n v="1.865136298421808E-2"/>
    <n v="6.7431850789096123E-2"/>
  </r>
  <r>
    <x v="19"/>
    <x v="3"/>
    <x v="3"/>
    <x v="10"/>
    <x v="10"/>
    <n v="171"/>
    <n v="8"/>
    <x v="13"/>
    <n v="4.6783625730994149E-2"/>
    <n v="0"/>
    <n v="4.6783625730994149E-2"/>
  </r>
  <r>
    <x v="19"/>
    <x v="3"/>
    <x v="3"/>
    <x v="11"/>
    <x v="11"/>
    <n v="282"/>
    <n v="10"/>
    <x v="10"/>
    <n v="3.5460992907801421E-2"/>
    <n v="7.0921985815602844E-3"/>
    <n v="4.2553191489361708E-2"/>
  </r>
  <r>
    <x v="19"/>
    <x v="3"/>
    <x v="3"/>
    <x v="12"/>
    <x v="12"/>
    <n v="826"/>
    <n v="28"/>
    <x v="18"/>
    <n v="3.3898305084745763E-2"/>
    <n v="9.6852300242130755E-3"/>
    <n v="4.3583535108958828E-2"/>
  </r>
  <r>
    <x v="19"/>
    <x v="3"/>
    <x v="3"/>
    <x v="13"/>
    <x v="13"/>
    <n v="491"/>
    <n v="16"/>
    <x v="9"/>
    <n v="3.2586558044806507E-2"/>
    <n v="1.221995926680244E-2"/>
    <n v="4.4806517311608958E-2"/>
  </r>
  <r>
    <x v="19"/>
    <x v="4"/>
    <x v="4"/>
    <x v="14"/>
    <x v="14"/>
    <n v="395"/>
    <n v="11"/>
    <x v="2"/>
    <n v="2.7848101265822781E-2"/>
    <n v="1.2658227848101271E-2"/>
    <n v="4.0506329113924051E-2"/>
  </r>
  <r>
    <x v="19"/>
    <x v="4"/>
    <x v="4"/>
    <x v="15"/>
    <x v="15"/>
    <n v="107"/>
    <n v="8"/>
    <x v="1"/>
    <n v="7.476635514018691E-2"/>
    <n v="9.3457943925233638E-3"/>
    <n v="8.4112149532710276E-2"/>
  </r>
  <r>
    <x v="19"/>
    <x v="4"/>
    <x v="4"/>
    <x v="16"/>
    <x v="16"/>
    <n v="380"/>
    <n v="17"/>
    <x v="6"/>
    <n v="4.4736842105263158E-2"/>
    <n v="7.8947368421052634E-3"/>
    <n v="5.2631578947368418E-2"/>
  </r>
  <r>
    <x v="19"/>
    <x v="5"/>
    <x v="5"/>
    <x v="17"/>
    <x v="17"/>
    <n v="545"/>
    <n v="20"/>
    <x v="1"/>
    <n v="3.669724770642202E-2"/>
    <n v="1.834862385321101E-3"/>
    <n v="3.8532110091743121E-2"/>
  </r>
  <r>
    <x v="19"/>
    <x v="5"/>
    <x v="5"/>
    <x v="18"/>
    <x v="18"/>
    <n v="827"/>
    <n v="24"/>
    <x v="6"/>
    <n v="2.9020556227327691E-2"/>
    <n v="3.6275695284159609E-3"/>
    <n v="3.2648125755743662E-2"/>
  </r>
  <r>
    <x v="19"/>
    <x v="5"/>
    <x v="5"/>
    <x v="23"/>
    <x v="23"/>
    <n v="28"/>
    <n v="2"/>
    <x v="13"/>
    <n v="7.1428571428571425E-2"/>
    <n v="0"/>
    <n v="7.1428571428571425E-2"/>
  </r>
  <r>
    <x v="19"/>
    <x v="5"/>
    <x v="5"/>
    <x v="19"/>
    <x v="19"/>
    <n v="162"/>
    <n v="7"/>
    <x v="1"/>
    <n v="4.3209876543209867E-2"/>
    <n v="6.1728395061728392E-3"/>
    <n v="4.9382716049382713E-2"/>
  </r>
  <r>
    <x v="19"/>
    <x v="6"/>
    <x v="6"/>
    <x v="20"/>
    <x v="20"/>
    <n v="97"/>
    <n v="2"/>
    <x v="10"/>
    <n v="2.0618556701030931E-2"/>
    <n v="2.0618556701030931E-2"/>
    <n v="4.1237113402061848E-2"/>
  </r>
  <r>
    <x v="19"/>
    <x v="6"/>
    <x v="6"/>
    <x v="26"/>
    <x v="26"/>
    <n v="1"/>
    <n v="0"/>
    <x v="13"/>
    <n v="0"/>
    <n v="0"/>
    <n v="0"/>
  </r>
  <r>
    <x v="19"/>
    <x v="7"/>
    <x v="7"/>
    <x v="21"/>
    <x v="21"/>
    <n v="47"/>
    <n v="1"/>
    <x v="1"/>
    <n v="2.1276595744680851E-2"/>
    <n v="2.1276595744680851E-2"/>
    <n v="4.2553191489361701E-2"/>
  </r>
  <r>
    <x v="19"/>
    <x v="7"/>
    <x v="7"/>
    <x v="27"/>
    <x v="27"/>
    <n v="257"/>
    <n v="11"/>
    <x v="1"/>
    <n v="4.2801556420233457E-2"/>
    <n v="3.891050583657588E-3"/>
    <n v="4.6692607003891051E-2"/>
  </r>
  <r>
    <x v="19"/>
    <x v="7"/>
    <x v="7"/>
    <x v="29"/>
    <x v="29"/>
    <n v="83"/>
    <n v="7"/>
    <x v="13"/>
    <n v="8.4337349397590355E-2"/>
    <n v="0"/>
    <n v="8.4337349397590355E-2"/>
  </r>
  <r>
    <x v="19"/>
    <x v="9"/>
    <x v="9"/>
    <x v="28"/>
    <x v="28"/>
    <n v="295"/>
    <n v="14"/>
    <x v="13"/>
    <n v="4.7457627118644069E-2"/>
    <n v="0"/>
    <n v="4.7457627118644069E-2"/>
  </r>
  <r>
    <x v="19"/>
    <x v="8"/>
    <x v="8"/>
    <x v="22"/>
    <x v="22"/>
    <n v="106"/>
    <n v="6"/>
    <x v="1"/>
    <n v="5.6603773584905662E-2"/>
    <n v="9.433962264150943E-3"/>
    <n v="6.6037735849056603E-2"/>
  </r>
  <r>
    <x v="20"/>
    <x v="1"/>
    <x v="1"/>
    <x v="4"/>
    <x v="4"/>
    <n v="126"/>
    <n v="7"/>
    <x v="1"/>
    <n v="5.5555555555555552E-2"/>
    <n v="7.9365079365079361E-3"/>
    <n v="6.3492063492063489E-2"/>
  </r>
  <r>
    <x v="20"/>
    <x v="1"/>
    <x v="1"/>
    <x v="3"/>
    <x v="3"/>
    <n v="718"/>
    <n v="28"/>
    <x v="12"/>
    <n v="3.8997214484679667E-2"/>
    <n v="1.253481894150418E-2"/>
    <n v="5.1532033426183843E-2"/>
  </r>
  <r>
    <x v="20"/>
    <x v="1"/>
    <x v="1"/>
    <x v="5"/>
    <x v="5"/>
    <n v="239"/>
    <n v="7"/>
    <x v="13"/>
    <n v="2.928870292887029E-2"/>
    <n v="0"/>
    <n v="2.928870292887029E-2"/>
  </r>
  <r>
    <x v="20"/>
    <x v="2"/>
    <x v="2"/>
    <x v="6"/>
    <x v="6"/>
    <n v="185"/>
    <n v="3"/>
    <x v="4"/>
    <n v="1.6216216216216221E-2"/>
    <n v="2.1621621621621619E-2"/>
    <n v="3.783783783783784E-2"/>
  </r>
  <r>
    <x v="20"/>
    <x v="2"/>
    <x v="2"/>
    <x v="7"/>
    <x v="7"/>
    <n v="1489"/>
    <n v="17"/>
    <x v="12"/>
    <n v="1.141705842847549E-2"/>
    <n v="6.044325050369375E-3"/>
    <n v="1.746138347884486E-2"/>
  </r>
  <r>
    <x v="20"/>
    <x v="2"/>
    <x v="2"/>
    <x v="24"/>
    <x v="24"/>
    <n v="228"/>
    <n v="4"/>
    <x v="2"/>
    <n v="1.754385964912281E-2"/>
    <n v="2.1929824561403511E-2"/>
    <n v="3.9473684210526307E-2"/>
  </r>
  <r>
    <x v="20"/>
    <x v="7"/>
    <x v="7"/>
    <x v="27"/>
    <x v="27"/>
    <n v="229"/>
    <n v="6"/>
    <x v="1"/>
    <n v="2.620087336244541E-2"/>
    <n v="4.3668122270742356E-3"/>
    <n v="3.0567685589519649E-2"/>
  </r>
  <r>
    <x v="20"/>
    <x v="7"/>
    <x v="7"/>
    <x v="21"/>
    <x v="21"/>
    <n v="51"/>
    <n v="3"/>
    <x v="13"/>
    <n v="5.8823529411764712E-2"/>
    <n v="0"/>
    <n v="5.8823529411764712E-2"/>
  </r>
  <r>
    <x v="20"/>
    <x v="7"/>
    <x v="7"/>
    <x v="29"/>
    <x v="29"/>
    <n v="98"/>
    <n v="3"/>
    <x v="1"/>
    <n v="3.0612244897959179E-2"/>
    <n v="1.020408163265306E-2"/>
    <n v="4.0816326530612242E-2"/>
  </r>
  <r>
    <x v="20"/>
    <x v="3"/>
    <x v="3"/>
    <x v="8"/>
    <x v="8"/>
    <n v="651"/>
    <n v="17"/>
    <x v="12"/>
    <n v="2.61136712749616E-2"/>
    <n v="1.3824884792626731E-2"/>
    <n v="3.9938556067588317E-2"/>
  </r>
  <r>
    <x v="20"/>
    <x v="3"/>
    <x v="3"/>
    <x v="9"/>
    <x v="9"/>
    <n v="703"/>
    <n v="35"/>
    <x v="20"/>
    <n v="4.9786628733997147E-2"/>
    <n v="1.7069701280227601E-2"/>
    <n v="6.6856330014224752E-2"/>
  </r>
  <r>
    <x v="20"/>
    <x v="3"/>
    <x v="3"/>
    <x v="10"/>
    <x v="10"/>
    <n v="166"/>
    <n v="4"/>
    <x v="10"/>
    <n v="2.4096385542168679E-2"/>
    <n v="1.204819277108434E-2"/>
    <n v="3.6144578313253017E-2"/>
  </r>
  <r>
    <x v="20"/>
    <x v="3"/>
    <x v="3"/>
    <x v="11"/>
    <x v="11"/>
    <n v="287"/>
    <n v="7"/>
    <x v="1"/>
    <n v="2.4390243902439029E-2"/>
    <n v="3.4843205574912892E-3"/>
    <n v="2.787456445993031E-2"/>
  </r>
  <r>
    <x v="20"/>
    <x v="3"/>
    <x v="3"/>
    <x v="12"/>
    <x v="12"/>
    <n v="753"/>
    <n v="20"/>
    <x v="14"/>
    <n v="2.6560424966799469E-2"/>
    <n v="9.2961487383798145E-3"/>
    <n v="3.5856573705179293E-2"/>
  </r>
  <r>
    <x v="20"/>
    <x v="3"/>
    <x v="3"/>
    <x v="13"/>
    <x v="13"/>
    <n v="455"/>
    <n v="12"/>
    <x v="5"/>
    <n v="2.637362637362637E-2"/>
    <n v="2.417582417582418E-2"/>
    <n v="5.054945054945055E-2"/>
  </r>
  <r>
    <x v="20"/>
    <x v="5"/>
    <x v="5"/>
    <x v="17"/>
    <x v="17"/>
    <n v="484"/>
    <n v="13"/>
    <x v="13"/>
    <n v="2.6859504132231409E-2"/>
    <n v="0"/>
    <n v="2.6859504132231409E-2"/>
  </r>
  <r>
    <x v="20"/>
    <x v="5"/>
    <x v="5"/>
    <x v="19"/>
    <x v="19"/>
    <n v="164"/>
    <n v="7"/>
    <x v="10"/>
    <n v="4.2682926829268303E-2"/>
    <n v="1.2195121951219509E-2"/>
    <n v="5.4878048780487812E-2"/>
  </r>
  <r>
    <x v="20"/>
    <x v="5"/>
    <x v="5"/>
    <x v="23"/>
    <x v="23"/>
    <n v="31"/>
    <n v="3"/>
    <x v="13"/>
    <n v="9.6774193548387094E-2"/>
    <n v="0"/>
    <n v="9.6774193548387094E-2"/>
  </r>
  <r>
    <x v="20"/>
    <x v="5"/>
    <x v="5"/>
    <x v="18"/>
    <x v="18"/>
    <n v="805"/>
    <n v="27"/>
    <x v="2"/>
    <n v="3.354037267080745E-2"/>
    <n v="6.2111801242236021E-3"/>
    <n v="3.975155279503105E-2"/>
  </r>
  <r>
    <x v="20"/>
    <x v="4"/>
    <x v="4"/>
    <x v="14"/>
    <x v="14"/>
    <n v="387"/>
    <n v="12"/>
    <x v="6"/>
    <n v="3.1007751937984499E-2"/>
    <n v="7.7519379844961239E-3"/>
    <n v="3.875968992248062E-2"/>
  </r>
  <r>
    <x v="20"/>
    <x v="4"/>
    <x v="4"/>
    <x v="16"/>
    <x v="16"/>
    <n v="386"/>
    <n v="11"/>
    <x v="2"/>
    <n v="2.8497409326424871E-2"/>
    <n v="1.2953367875647669E-2"/>
    <n v="4.145077720207254E-2"/>
  </r>
  <r>
    <x v="20"/>
    <x v="4"/>
    <x v="4"/>
    <x v="15"/>
    <x v="15"/>
    <n v="109"/>
    <n v="7"/>
    <x v="13"/>
    <n v="6.4220183486238536E-2"/>
    <n v="0"/>
    <n v="6.4220183486238536E-2"/>
  </r>
  <r>
    <x v="20"/>
    <x v="0"/>
    <x v="0"/>
    <x v="0"/>
    <x v="0"/>
    <n v="747"/>
    <n v="29"/>
    <x v="2"/>
    <n v="3.8821954484605077E-2"/>
    <n v="6.6934404283801874E-3"/>
    <n v="4.5515394912985271E-2"/>
  </r>
  <r>
    <x v="20"/>
    <x v="0"/>
    <x v="0"/>
    <x v="1"/>
    <x v="1"/>
    <n v="230"/>
    <n v="8"/>
    <x v="6"/>
    <n v="3.4782608695652167E-2"/>
    <n v="1.3043478260869559E-2"/>
    <n v="4.7826086956521741E-2"/>
  </r>
  <r>
    <x v="20"/>
    <x v="0"/>
    <x v="0"/>
    <x v="2"/>
    <x v="2"/>
    <n v="701"/>
    <n v="24"/>
    <x v="4"/>
    <n v="3.4236804564907283E-2"/>
    <n v="5.7061340941512127E-3"/>
    <n v="3.9942938659058493E-2"/>
  </r>
  <r>
    <x v="20"/>
    <x v="6"/>
    <x v="6"/>
    <x v="26"/>
    <x v="26"/>
    <n v="1"/>
    <n v="0"/>
    <x v="13"/>
    <n v="0"/>
    <n v="0"/>
    <n v="0"/>
  </r>
  <r>
    <x v="20"/>
    <x v="9"/>
    <x v="9"/>
    <x v="28"/>
    <x v="28"/>
    <n v="299"/>
    <n v="16"/>
    <x v="1"/>
    <n v="5.3511705685618728E-2"/>
    <n v="3.3444816053511709E-3"/>
    <n v="5.6856187290969903E-2"/>
  </r>
  <r>
    <x v="20"/>
    <x v="8"/>
    <x v="8"/>
    <x v="22"/>
    <x v="22"/>
    <n v="96"/>
    <n v="4"/>
    <x v="1"/>
    <n v="4.1666666666666657E-2"/>
    <n v="1.041666666666667E-2"/>
    <n v="5.2083333333333329E-2"/>
  </r>
  <r>
    <x v="20"/>
    <x v="6"/>
    <x v="6"/>
    <x v="20"/>
    <x v="20"/>
    <n v="95"/>
    <n v="5"/>
    <x v="1"/>
    <n v="5.2631578947368418E-2"/>
    <n v="1.0526315789473681E-2"/>
    <n v="6.3157894736842107E-2"/>
  </r>
  <r>
    <x v="21"/>
    <x v="0"/>
    <x v="0"/>
    <x v="0"/>
    <x v="0"/>
    <n v="726"/>
    <n v="27"/>
    <x v="6"/>
    <n v="3.71900826446281E-2"/>
    <n v="4.1322314049586778E-3"/>
    <n v="4.1322314049586778E-2"/>
  </r>
  <r>
    <x v="21"/>
    <x v="0"/>
    <x v="0"/>
    <x v="2"/>
    <x v="2"/>
    <n v="695"/>
    <n v="23"/>
    <x v="14"/>
    <n v="3.3093525179856108E-2"/>
    <n v="1.0071942446043159E-2"/>
    <n v="4.3165467625899283E-2"/>
  </r>
  <r>
    <x v="21"/>
    <x v="0"/>
    <x v="0"/>
    <x v="1"/>
    <x v="1"/>
    <n v="215"/>
    <n v="14"/>
    <x v="4"/>
    <n v="6.5116279069767441E-2"/>
    <n v="1.8604651162790701E-2"/>
    <n v="8.3720930232558138E-2"/>
  </r>
  <r>
    <x v="21"/>
    <x v="4"/>
    <x v="4"/>
    <x v="14"/>
    <x v="14"/>
    <n v="367"/>
    <n v="3"/>
    <x v="10"/>
    <n v="8.1743869209809257E-3"/>
    <n v="5.4495912806539508E-3"/>
    <n v="1.3623978201634881E-2"/>
  </r>
  <r>
    <x v="21"/>
    <x v="4"/>
    <x v="4"/>
    <x v="16"/>
    <x v="16"/>
    <n v="365"/>
    <n v="22"/>
    <x v="13"/>
    <n v="6.0273972602739728E-2"/>
    <n v="0"/>
    <n v="6.0273972602739728E-2"/>
  </r>
  <r>
    <x v="21"/>
    <x v="4"/>
    <x v="4"/>
    <x v="15"/>
    <x v="15"/>
    <n v="120"/>
    <n v="3"/>
    <x v="1"/>
    <n v="2.5000000000000001E-2"/>
    <n v="8.3333333333333332E-3"/>
    <n v="3.3333333333333333E-2"/>
  </r>
  <r>
    <x v="21"/>
    <x v="7"/>
    <x v="7"/>
    <x v="21"/>
    <x v="21"/>
    <n v="50"/>
    <n v="4"/>
    <x v="1"/>
    <n v="0.08"/>
    <n v="0.02"/>
    <n v="0.1"/>
  </r>
  <r>
    <x v="21"/>
    <x v="7"/>
    <x v="7"/>
    <x v="29"/>
    <x v="29"/>
    <n v="127"/>
    <n v="4"/>
    <x v="1"/>
    <n v="3.1496062992125977E-2"/>
    <n v="7.874015748031496E-3"/>
    <n v="3.937007874015748E-2"/>
  </r>
  <r>
    <x v="21"/>
    <x v="7"/>
    <x v="7"/>
    <x v="27"/>
    <x v="27"/>
    <n v="211"/>
    <n v="14"/>
    <x v="1"/>
    <n v="6.6350710900473939E-2"/>
    <n v="4.7393364928909956E-3"/>
    <n v="7.1090047393364927E-2"/>
  </r>
  <r>
    <x v="21"/>
    <x v="2"/>
    <x v="2"/>
    <x v="6"/>
    <x v="6"/>
    <n v="207"/>
    <n v="11"/>
    <x v="1"/>
    <n v="5.3140096618357488E-2"/>
    <n v="4.830917874396135E-3"/>
    <n v="5.7971014492753617E-2"/>
  </r>
  <r>
    <x v="21"/>
    <x v="2"/>
    <x v="2"/>
    <x v="7"/>
    <x v="7"/>
    <n v="1476"/>
    <n v="16"/>
    <x v="6"/>
    <n v="1.0840108401084011E-2"/>
    <n v="2.0325203252032518E-3"/>
    <n v="1.287262872628726E-2"/>
  </r>
  <r>
    <x v="21"/>
    <x v="2"/>
    <x v="2"/>
    <x v="24"/>
    <x v="24"/>
    <n v="235"/>
    <n v="4"/>
    <x v="14"/>
    <n v="1.7021276595744681E-2"/>
    <n v="2.9787234042553189E-2"/>
    <n v="4.6808510638297871E-2"/>
  </r>
  <r>
    <x v="21"/>
    <x v="5"/>
    <x v="5"/>
    <x v="17"/>
    <x v="17"/>
    <n v="454"/>
    <n v="14"/>
    <x v="13"/>
    <n v="3.083700440528634E-2"/>
    <n v="0"/>
    <n v="3.083700440528634E-2"/>
  </r>
  <r>
    <x v="21"/>
    <x v="5"/>
    <x v="5"/>
    <x v="23"/>
    <x v="23"/>
    <n v="29"/>
    <n v="2"/>
    <x v="1"/>
    <n v="6.8965517241379309E-2"/>
    <n v="3.4482758620689648E-2"/>
    <n v="0.10344827586206901"/>
  </r>
  <r>
    <x v="21"/>
    <x v="5"/>
    <x v="5"/>
    <x v="19"/>
    <x v="19"/>
    <n v="157"/>
    <n v="6"/>
    <x v="6"/>
    <n v="3.8216560509554139E-2"/>
    <n v="1.9108280254777069E-2"/>
    <n v="5.7324840764331211E-2"/>
  </r>
  <r>
    <x v="21"/>
    <x v="5"/>
    <x v="5"/>
    <x v="18"/>
    <x v="18"/>
    <n v="780"/>
    <n v="23"/>
    <x v="10"/>
    <n v="2.948717948717949E-2"/>
    <n v="2.5641025641025641E-3"/>
    <n v="3.2051282051282048E-2"/>
  </r>
  <r>
    <x v="21"/>
    <x v="6"/>
    <x v="6"/>
    <x v="26"/>
    <x v="26"/>
    <n v="1"/>
    <n v="1"/>
    <x v="13"/>
    <n v="1"/>
    <n v="0"/>
    <n v="1"/>
  </r>
  <r>
    <x v="21"/>
    <x v="6"/>
    <x v="6"/>
    <x v="20"/>
    <x v="20"/>
    <n v="98"/>
    <n v="3"/>
    <x v="10"/>
    <n v="3.0612244897959179E-2"/>
    <n v="2.0408163265306121E-2"/>
    <n v="5.1020408163265307E-2"/>
  </r>
  <r>
    <x v="21"/>
    <x v="9"/>
    <x v="9"/>
    <x v="28"/>
    <x v="28"/>
    <n v="282"/>
    <n v="13"/>
    <x v="13"/>
    <n v="4.6099290780141841E-2"/>
    <n v="0"/>
    <n v="4.6099290780141841E-2"/>
  </r>
  <r>
    <x v="21"/>
    <x v="3"/>
    <x v="3"/>
    <x v="10"/>
    <x v="10"/>
    <n v="166"/>
    <n v="5"/>
    <x v="1"/>
    <n v="3.012048192771084E-2"/>
    <n v="6.024096385542169E-3"/>
    <n v="3.614457831325301E-2"/>
  </r>
  <r>
    <x v="21"/>
    <x v="3"/>
    <x v="3"/>
    <x v="11"/>
    <x v="11"/>
    <n v="277"/>
    <n v="8"/>
    <x v="2"/>
    <n v="2.8880866425992781E-2"/>
    <n v="1.8050541516245491E-2"/>
    <n v="4.6931407942238268E-2"/>
  </r>
  <r>
    <x v="21"/>
    <x v="3"/>
    <x v="3"/>
    <x v="8"/>
    <x v="8"/>
    <n v="607"/>
    <n v="24"/>
    <x v="14"/>
    <n v="3.9538714991762758E-2"/>
    <n v="1.153212520593081E-2"/>
    <n v="5.1070840197693583E-2"/>
  </r>
  <r>
    <x v="21"/>
    <x v="3"/>
    <x v="3"/>
    <x v="12"/>
    <x v="12"/>
    <n v="725"/>
    <n v="20"/>
    <x v="18"/>
    <n v="2.758620689655172E-2"/>
    <n v="1.1034482758620691E-2"/>
    <n v="3.8620689655172423E-2"/>
  </r>
  <r>
    <x v="21"/>
    <x v="3"/>
    <x v="3"/>
    <x v="13"/>
    <x v="13"/>
    <n v="427"/>
    <n v="10"/>
    <x v="9"/>
    <n v="2.3419203747072601E-2"/>
    <n v="1.405152224824356E-2"/>
    <n v="3.7470725995316159E-2"/>
  </r>
  <r>
    <x v="21"/>
    <x v="3"/>
    <x v="3"/>
    <x v="9"/>
    <x v="9"/>
    <n v="802"/>
    <n v="21"/>
    <x v="7"/>
    <n v="2.618453865336658E-2"/>
    <n v="2.4937655860349128E-2"/>
    <n v="5.1122194513715712E-2"/>
  </r>
  <r>
    <x v="21"/>
    <x v="1"/>
    <x v="1"/>
    <x v="4"/>
    <x v="4"/>
    <n v="121"/>
    <n v="4"/>
    <x v="1"/>
    <n v="3.3057851239669422E-2"/>
    <n v="8.2644628099173556E-3"/>
    <n v="4.1322314049586778E-2"/>
  </r>
  <r>
    <x v="21"/>
    <x v="1"/>
    <x v="1"/>
    <x v="5"/>
    <x v="5"/>
    <n v="266"/>
    <n v="8"/>
    <x v="6"/>
    <n v="3.007518796992481E-2"/>
    <n v="1.12781954887218E-2"/>
    <n v="4.1353383458646607E-2"/>
  </r>
  <r>
    <x v="21"/>
    <x v="1"/>
    <x v="1"/>
    <x v="3"/>
    <x v="3"/>
    <n v="719"/>
    <n v="42"/>
    <x v="24"/>
    <n v="5.8414464534075103E-2"/>
    <n v="1.9471488178025031E-2"/>
    <n v="7.7885952712100137E-2"/>
  </r>
  <r>
    <x v="21"/>
    <x v="10"/>
    <x v="8"/>
    <x v="22"/>
    <x v="22"/>
    <n v="102"/>
    <n v="4"/>
    <x v="1"/>
    <n v="3.9215686274509803E-2"/>
    <n v="9.8039215686274508E-3"/>
    <n v="4.9019607843137247E-2"/>
  </r>
  <r>
    <x v="22"/>
    <x v="0"/>
    <x v="0"/>
    <x v="0"/>
    <x v="0"/>
    <n v="706"/>
    <n v="23"/>
    <x v="6"/>
    <n v="3.2577903682719553E-2"/>
    <n v="4.24929178470255E-3"/>
    <n v="3.6827195467422087E-2"/>
  </r>
  <r>
    <x v="22"/>
    <x v="0"/>
    <x v="0"/>
    <x v="2"/>
    <x v="2"/>
    <n v="721"/>
    <n v="23"/>
    <x v="4"/>
    <n v="3.1900138696255201E-2"/>
    <n v="5.5478502080443829E-3"/>
    <n v="3.7447988904299581E-2"/>
  </r>
  <r>
    <x v="22"/>
    <x v="0"/>
    <x v="0"/>
    <x v="1"/>
    <x v="1"/>
    <n v="199"/>
    <n v="9"/>
    <x v="6"/>
    <n v="4.5226130653266333E-2"/>
    <n v="1.507537688442211E-2"/>
    <n v="6.030150753768844E-2"/>
  </r>
  <r>
    <x v="22"/>
    <x v="4"/>
    <x v="4"/>
    <x v="14"/>
    <x v="14"/>
    <n v="345"/>
    <n v="11"/>
    <x v="10"/>
    <n v="3.1884057971014491E-2"/>
    <n v="5.7971014492753624E-3"/>
    <n v="3.7681159420289857E-2"/>
  </r>
  <r>
    <x v="22"/>
    <x v="4"/>
    <x v="4"/>
    <x v="16"/>
    <x v="16"/>
    <n v="338"/>
    <n v="8"/>
    <x v="6"/>
    <n v="2.3668639053254441E-2"/>
    <n v="8.8757396449704144E-3"/>
    <n v="3.2544378698224852E-2"/>
  </r>
  <r>
    <x v="22"/>
    <x v="4"/>
    <x v="4"/>
    <x v="15"/>
    <x v="15"/>
    <n v="129"/>
    <n v="1"/>
    <x v="1"/>
    <n v="7.7519379844961239E-3"/>
    <n v="7.7519379844961239E-3"/>
    <n v="1.550387596899225E-2"/>
  </r>
  <r>
    <x v="22"/>
    <x v="7"/>
    <x v="7"/>
    <x v="21"/>
    <x v="21"/>
    <n v="52"/>
    <n v="2"/>
    <x v="13"/>
    <n v="3.8461538461538457E-2"/>
    <n v="0"/>
    <n v="3.8461538461538457E-2"/>
  </r>
  <r>
    <x v="22"/>
    <x v="7"/>
    <x v="7"/>
    <x v="29"/>
    <x v="29"/>
    <n v="139"/>
    <n v="8"/>
    <x v="4"/>
    <n v="5.7553956834532377E-2"/>
    <n v="2.8776978417266189E-2"/>
    <n v="8.6330935251798566E-2"/>
  </r>
  <r>
    <x v="22"/>
    <x v="7"/>
    <x v="7"/>
    <x v="27"/>
    <x v="27"/>
    <n v="179"/>
    <n v="6"/>
    <x v="1"/>
    <n v="3.3519553072625698E-2"/>
    <n v="5.5865921787709499E-3"/>
    <n v="3.9106145251396648E-2"/>
  </r>
  <r>
    <x v="22"/>
    <x v="2"/>
    <x v="2"/>
    <x v="6"/>
    <x v="6"/>
    <n v="213"/>
    <n v="3"/>
    <x v="6"/>
    <n v="1.408450704225352E-2"/>
    <n v="1.408450704225352E-2"/>
    <n v="2.8169014084507039E-2"/>
  </r>
  <r>
    <x v="22"/>
    <x v="2"/>
    <x v="2"/>
    <x v="7"/>
    <x v="7"/>
    <n v="1479"/>
    <n v="22"/>
    <x v="2"/>
    <n v="1.487491548343475E-2"/>
    <n v="3.3806626098715352E-3"/>
    <n v="1.8255578093306291E-2"/>
  </r>
  <r>
    <x v="22"/>
    <x v="2"/>
    <x v="2"/>
    <x v="24"/>
    <x v="24"/>
    <n v="240"/>
    <n v="3"/>
    <x v="6"/>
    <n v="1.2500000000000001E-2"/>
    <n v="1.2500000000000001E-2"/>
    <n v="2.5000000000000001E-2"/>
  </r>
  <r>
    <x v="22"/>
    <x v="5"/>
    <x v="5"/>
    <x v="17"/>
    <x v="17"/>
    <n v="430"/>
    <n v="18"/>
    <x v="1"/>
    <n v="4.1860465116279069E-2"/>
    <n v="2.3255813953488372E-3"/>
    <n v="4.4186046511627913E-2"/>
  </r>
  <r>
    <x v="22"/>
    <x v="5"/>
    <x v="5"/>
    <x v="23"/>
    <x v="23"/>
    <n v="29"/>
    <n v="0"/>
    <x v="13"/>
    <n v="0"/>
    <n v="0"/>
    <n v="0"/>
  </r>
  <r>
    <x v="22"/>
    <x v="5"/>
    <x v="5"/>
    <x v="19"/>
    <x v="19"/>
    <n v="143"/>
    <n v="4"/>
    <x v="13"/>
    <n v="2.7972027972027969E-2"/>
    <n v="0"/>
    <n v="2.7972027972027969E-2"/>
  </r>
  <r>
    <x v="22"/>
    <x v="5"/>
    <x v="5"/>
    <x v="18"/>
    <x v="18"/>
    <n v="752"/>
    <n v="23"/>
    <x v="10"/>
    <n v="3.0585106382978719E-2"/>
    <n v="2.6595744680851059E-3"/>
    <n v="3.3244680851063829E-2"/>
  </r>
  <r>
    <x v="22"/>
    <x v="6"/>
    <x v="6"/>
    <x v="20"/>
    <x v="20"/>
    <n v="95"/>
    <n v="3"/>
    <x v="1"/>
    <n v="3.1578947368421047E-2"/>
    <n v="1.0526315789473681E-2"/>
    <n v="4.2105263157894743E-2"/>
  </r>
  <r>
    <x v="22"/>
    <x v="9"/>
    <x v="9"/>
    <x v="28"/>
    <x v="28"/>
    <n v="269"/>
    <n v="12"/>
    <x v="13"/>
    <n v="4.4609665427509292E-2"/>
    <n v="0"/>
    <n v="4.4609665427509292E-2"/>
  </r>
  <r>
    <x v="22"/>
    <x v="3"/>
    <x v="3"/>
    <x v="10"/>
    <x v="10"/>
    <n v="148"/>
    <n v="2"/>
    <x v="10"/>
    <n v="1.3513513513513511E-2"/>
    <n v="1.3513513513513511E-2"/>
    <n v="2.7027027027027029E-2"/>
  </r>
  <r>
    <x v="22"/>
    <x v="3"/>
    <x v="3"/>
    <x v="11"/>
    <x v="11"/>
    <n v="263"/>
    <n v="8"/>
    <x v="1"/>
    <n v="3.0418250950570339E-2"/>
    <n v="3.8022813688212932E-3"/>
    <n v="3.4220532319391643E-2"/>
  </r>
  <r>
    <x v="22"/>
    <x v="3"/>
    <x v="3"/>
    <x v="8"/>
    <x v="8"/>
    <n v="577"/>
    <n v="13"/>
    <x v="18"/>
    <n v="2.253032928942808E-2"/>
    <n v="1.3864818024263431E-2"/>
    <n v="3.6395147313691513E-2"/>
  </r>
  <r>
    <x v="22"/>
    <x v="3"/>
    <x v="3"/>
    <x v="12"/>
    <x v="12"/>
    <n v="694"/>
    <n v="25"/>
    <x v="2"/>
    <n v="3.6023054755043228E-2"/>
    <n v="7.2046109510086453E-3"/>
    <n v="4.3227665706051882E-2"/>
  </r>
  <r>
    <x v="22"/>
    <x v="3"/>
    <x v="3"/>
    <x v="13"/>
    <x v="13"/>
    <n v="400"/>
    <n v="11"/>
    <x v="18"/>
    <n v="2.75E-2"/>
    <n v="0.02"/>
    <n v="4.7500000000000001E-2"/>
  </r>
  <r>
    <x v="22"/>
    <x v="3"/>
    <x v="3"/>
    <x v="9"/>
    <x v="9"/>
    <n v="797"/>
    <n v="34"/>
    <x v="19"/>
    <n v="4.2659974905897118E-2"/>
    <n v="1.254705144291092E-2"/>
    <n v="5.520702634880803E-2"/>
  </r>
  <r>
    <x v="22"/>
    <x v="1"/>
    <x v="1"/>
    <x v="4"/>
    <x v="4"/>
    <n v="117"/>
    <n v="4"/>
    <x v="6"/>
    <n v="3.4188034188034191E-2"/>
    <n v="2.564102564102564E-2"/>
    <n v="5.9829059829059832E-2"/>
  </r>
  <r>
    <x v="22"/>
    <x v="1"/>
    <x v="1"/>
    <x v="5"/>
    <x v="5"/>
    <n v="256"/>
    <n v="5"/>
    <x v="13"/>
    <n v="1.953125E-2"/>
    <n v="0"/>
    <n v="1.953125E-2"/>
  </r>
  <r>
    <x v="22"/>
    <x v="1"/>
    <x v="1"/>
    <x v="3"/>
    <x v="3"/>
    <n v="660"/>
    <n v="24"/>
    <x v="10"/>
    <n v="3.6363636363636362E-2"/>
    <n v="3.0303030303030299E-3"/>
    <n v="3.9393939393939391E-2"/>
  </r>
  <r>
    <x v="22"/>
    <x v="10"/>
    <x v="8"/>
    <x v="22"/>
    <x v="22"/>
    <n v="102"/>
    <n v="4"/>
    <x v="13"/>
    <n v="3.9215686274509803E-2"/>
    <n v="0"/>
    <n v="3.9215686274509803E-2"/>
  </r>
  <r>
    <x v="22"/>
    <x v="0"/>
    <x v="0"/>
    <x v="0"/>
    <x v="0"/>
    <n v="706"/>
    <n v="23"/>
    <x v="6"/>
    <n v="3.2577903682719553E-2"/>
    <n v="4.24929178470255E-3"/>
    <n v="3.6827195467422087E-2"/>
  </r>
  <r>
    <x v="22"/>
    <x v="0"/>
    <x v="0"/>
    <x v="2"/>
    <x v="2"/>
    <n v="721"/>
    <n v="23"/>
    <x v="4"/>
    <n v="3.1900138696255201E-2"/>
    <n v="5.5478502080443829E-3"/>
    <n v="3.7447988904299581E-2"/>
  </r>
  <r>
    <x v="22"/>
    <x v="0"/>
    <x v="0"/>
    <x v="1"/>
    <x v="1"/>
    <n v="199"/>
    <n v="9"/>
    <x v="6"/>
    <n v="4.5226130653266333E-2"/>
    <n v="1.507537688442211E-2"/>
    <n v="6.030150753768844E-2"/>
  </r>
  <r>
    <x v="22"/>
    <x v="4"/>
    <x v="4"/>
    <x v="14"/>
    <x v="14"/>
    <n v="345"/>
    <n v="11"/>
    <x v="10"/>
    <n v="3.1884057971014491E-2"/>
    <n v="5.7971014492753624E-3"/>
    <n v="3.7681159420289857E-2"/>
  </r>
  <r>
    <x v="22"/>
    <x v="4"/>
    <x v="4"/>
    <x v="16"/>
    <x v="16"/>
    <n v="338"/>
    <n v="8"/>
    <x v="6"/>
    <n v="2.3668639053254441E-2"/>
    <n v="8.8757396449704144E-3"/>
    <n v="3.2544378698224852E-2"/>
  </r>
  <r>
    <x v="22"/>
    <x v="4"/>
    <x v="4"/>
    <x v="15"/>
    <x v="15"/>
    <n v="129"/>
    <n v="1"/>
    <x v="1"/>
    <n v="7.7519379844961239E-3"/>
    <n v="7.7519379844961239E-3"/>
    <n v="1.550387596899225E-2"/>
  </r>
  <r>
    <x v="22"/>
    <x v="7"/>
    <x v="7"/>
    <x v="21"/>
    <x v="21"/>
    <n v="52"/>
    <n v="2"/>
    <x v="13"/>
    <n v="3.8461538461538457E-2"/>
    <n v="0"/>
    <n v="3.8461538461538457E-2"/>
  </r>
  <r>
    <x v="22"/>
    <x v="7"/>
    <x v="7"/>
    <x v="29"/>
    <x v="29"/>
    <n v="139"/>
    <n v="8"/>
    <x v="4"/>
    <n v="5.7553956834532377E-2"/>
    <n v="2.8776978417266189E-2"/>
    <n v="8.6330935251798566E-2"/>
  </r>
  <r>
    <x v="22"/>
    <x v="7"/>
    <x v="7"/>
    <x v="27"/>
    <x v="27"/>
    <n v="179"/>
    <n v="6"/>
    <x v="1"/>
    <n v="3.3519553072625698E-2"/>
    <n v="5.5865921787709499E-3"/>
    <n v="3.9106145251396648E-2"/>
  </r>
  <r>
    <x v="22"/>
    <x v="2"/>
    <x v="2"/>
    <x v="6"/>
    <x v="6"/>
    <n v="213"/>
    <n v="3"/>
    <x v="6"/>
    <n v="1.408450704225352E-2"/>
    <n v="1.408450704225352E-2"/>
    <n v="2.8169014084507039E-2"/>
  </r>
  <r>
    <x v="22"/>
    <x v="2"/>
    <x v="2"/>
    <x v="7"/>
    <x v="7"/>
    <n v="1479"/>
    <n v="22"/>
    <x v="2"/>
    <n v="1.487491548343475E-2"/>
    <n v="3.3806626098715352E-3"/>
    <n v="1.8255578093306291E-2"/>
  </r>
  <r>
    <x v="22"/>
    <x v="2"/>
    <x v="2"/>
    <x v="24"/>
    <x v="24"/>
    <n v="240"/>
    <n v="3"/>
    <x v="6"/>
    <n v="1.2500000000000001E-2"/>
    <n v="1.2500000000000001E-2"/>
    <n v="2.5000000000000001E-2"/>
  </r>
  <r>
    <x v="22"/>
    <x v="5"/>
    <x v="5"/>
    <x v="17"/>
    <x v="17"/>
    <n v="430"/>
    <n v="18"/>
    <x v="1"/>
    <n v="4.1860465116279069E-2"/>
    <n v="2.3255813953488372E-3"/>
    <n v="4.4186046511627913E-2"/>
  </r>
  <r>
    <x v="22"/>
    <x v="5"/>
    <x v="5"/>
    <x v="23"/>
    <x v="23"/>
    <n v="29"/>
    <n v="0"/>
    <x v="13"/>
    <n v="0"/>
    <n v="0"/>
    <n v="0"/>
  </r>
  <r>
    <x v="22"/>
    <x v="5"/>
    <x v="5"/>
    <x v="19"/>
    <x v="19"/>
    <n v="143"/>
    <n v="4"/>
    <x v="13"/>
    <n v="2.7972027972027969E-2"/>
    <n v="0"/>
    <n v="2.7972027972027969E-2"/>
  </r>
  <r>
    <x v="22"/>
    <x v="5"/>
    <x v="5"/>
    <x v="18"/>
    <x v="18"/>
    <n v="752"/>
    <n v="23"/>
    <x v="10"/>
    <n v="3.0585106382978719E-2"/>
    <n v="2.6595744680851059E-3"/>
    <n v="3.3244680851063829E-2"/>
  </r>
  <r>
    <x v="22"/>
    <x v="6"/>
    <x v="6"/>
    <x v="20"/>
    <x v="20"/>
    <n v="95"/>
    <n v="3"/>
    <x v="1"/>
    <n v="3.1578947368421047E-2"/>
    <n v="1.0526315789473681E-2"/>
    <n v="4.2105263157894743E-2"/>
  </r>
  <r>
    <x v="22"/>
    <x v="9"/>
    <x v="9"/>
    <x v="28"/>
    <x v="28"/>
    <n v="269"/>
    <n v="12"/>
    <x v="13"/>
    <n v="4.4609665427509292E-2"/>
    <n v="0"/>
    <n v="4.4609665427509292E-2"/>
  </r>
  <r>
    <x v="22"/>
    <x v="3"/>
    <x v="3"/>
    <x v="10"/>
    <x v="10"/>
    <n v="148"/>
    <n v="2"/>
    <x v="10"/>
    <n v="1.3513513513513511E-2"/>
    <n v="1.3513513513513511E-2"/>
    <n v="2.7027027027027029E-2"/>
  </r>
  <r>
    <x v="22"/>
    <x v="3"/>
    <x v="3"/>
    <x v="11"/>
    <x v="11"/>
    <n v="263"/>
    <n v="8"/>
    <x v="1"/>
    <n v="3.0418250950570339E-2"/>
    <n v="3.8022813688212932E-3"/>
    <n v="3.4220532319391643E-2"/>
  </r>
  <r>
    <x v="22"/>
    <x v="3"/>
    <x v="3"/>
    <x v="8"/>
    <x v="8"/>
    <n v="577"/>
    <n v="13"/>
    <x v="18"/>
    <n v="2.253032928942808E-2"/>
    <n v="1.3864818024263431E-2"/>
    <n v="3.6395147313691513E-2"/>
  </r>
  <r>
    <x v="22"/>
    <x v="3"/>
    <x v="3"/>
    <x v="12"/>
    <x v="12"/>
    <n v="694"/>
    <n v="25"/>
    <x v="2"/>
    <n v="3.6023054755043228E-2"/>
    <n v="7.2046109510086453E-3"/>
    <n v="4.3227665706051882E-2"/>
  </r>
  <r>
    <x v="22"/>
    <x v="3"/>
    <x v="3"/>
    <x v="13"/>
    <x v="13"/>
    <n v="400"/>
    <n v="11"/>
    <x v="18"/>
    <n v="2.75E-2"/>
    <n v="0.02"/>
    <n v="4.7500000000000001E-2"/>
  </r>
  <r>
    <x v="22"/>
    <x v="3"/>
    <x v="3"/>
    <x v="9"/>
    <x v="9"/>
    <n v="797"/>
    <n v="34"/>
    <x v="19"/>
    <n v="4.2659974905897118E-2"/>
    <n v="1.254705144291092E-2"/>
    <n v="5.520702634880803E-2"/>
  </r>
  <r>
    <x v="22"/>
    <x v="1"/>
    <x v="1"/>
    <x v="4"/>
    <x v="4"/>
    <n v="117"/>
    <n v="4"/>
    <x v="6"/>
    <n v="3.4188034188034191E-2"/>
    <n v="2.564102564102564E-2"/>
    <n v="5.9829059829059832E-2"/>
  </r>
  <r>
    <x v="22"/>
    <x v="1"/>
    <x v="1"/>
    <x v="5"/>
    <x v="5"/>
    <n v="256"/>
    <n v="5"/>
    <x v="13"/>
    <n v="1.953125E-2"/>
    <n v="0"/>
    <n v="1.953125E-2"/>
  </r>
  <r>
    <x v="22"/>
    <x v="1"/>
    <x v="1"/>
    <x v="3"/>
    <x v="3"/>
    <n v="660"/>
    <n v="24"/>
    <x v="10"/>
    <n v="3.6363636363636362E-2"/>
    <n v="3.0303030303030299E-3"/>
    <n v="3.9393939393939391E-2"/>
  </r>
  <r>
    <x v="22"/>
    <x v="10"/>
    <x v="8"/>
    <x v="22"/>
    <x v="22"/>
    <n v="102"/>
    <n v="4"/>
    <x v="13"/>
    <n v="3.9215686274509803E-2"/>
    <n v="0"/>
    <n v="3.9215686274509803E-2"/>
  </r>
  <r>
    <x v="23"/>
    <x v="0"/>
    <x v="0"/>
    <x v="0"/>
    <x v="0"/>
    <n v="676"/>
    <n v="31"/>
    <x v="9"/>
    <n v="4.5857988165680472E-2"/>
    <n v="8.8757396449704144E-3"/>
    <n v="5.473372781065089E-2"/>
  </r>
  <r>
    <x v="23"/>
    <x v="0"/>
    <x v="0"/>
    <x v="2"/>
    <x v="2"/>
    <n v="679"/>
    <n v="15"/>
    <x v="4"/>
    <n v="2.209131075110457E-2"/>
    <n v="5.8910162002945507E-3"/>
    <n v="2.7982326951399121E-2"/>
  </r>
  <r>
    <x v="23"/>
    <x v="0"/>
    <x v="0"/>
    <x v="1"/>
    <x v="1"/>
    <n v="196"/>
    <n v="11"/>
    <x v="6"/>
    <n v="5.6122448979591837E-2"/>
    <n v="1.530612244897959E-2"/>
    <n v="7.1428571428571425E-2"/>
  </r>
  <r>
    <x v="23"/>
    <x v="4"/>
    <x v="4"/>
    <x v="14"/>
    <x v="14"/>
    <n v="368"/>
    <n v="10"/>
    <x v="10"/>
    <n v="2.717391304347826E-2"/>
    <n v="5.434782608695652E-3"/>
    <n v="3.2608695652173912E-2"/>
  </r>
  <r>
    <x v="23"/>
    <x v="4"/>
    <x v="4"/>
    <x v="16"/>
    <x v="16"/>
    <n v="317"/>
    <n v="2"/>
    <x v="6"/>
    <n v="6.3091482649842269E-3"/>
    <n v="9.4637223974763408E-3"/>
    <n v="1.577287066246057E-2"/>
  </r>
  <r>
    <x v="23"/>
    <x v="4"/>
    <x v="4"/>
    <x v="15"/>
    <x v="15"/>
    <n v="134"/>
    <n v="4"/>
    <x v="13"/>
    <n v="2.9850746268656719E-2"/>
    <n v="0"/>
    <n v="2.9850746268656719E-2"/>
  </r>
  <r>
    <x v="23"/>
    <x v="7"/>
    <x v="7"/>
    <x v="21"/>
    <x v="21"/>
    <n v="43"/>
    <n v="5"/>
    <x v="13"/>
    <n v="0.1162790697674419"/>
    <n v="0"/>
    <n v="0.1162790697674419"/>
  </r>
  <r>
    <x v="23"/>
    <x v="7"/>
    <x v="7"/>
    <x v="29"/>
    <x v="29"/>
    <n v="171"/>
    <n v="4"/>
    <x v="6"/>
    <n v="2.3391812865497071E-2"/>
    <n v="1.754385964912281E-2"/>
    <n v="4.0935672514619881E-2"/>
  </r>
  <r>
    <x v="23"/>
    <x v="7"/>
    <x v="7"/>
    <x v="27"/>
    <x v="27"/>
    <n v="181"/>
    <n v="11"/>
    <x v="1"/>
    <n v="6.0773480662983423E-2"/>
    <n v="5.5248618784530376E-3"/>
    <n v="6.6298342541436461E-2"/>
  </r>
  <r>
    <x v="23"/>
    <x v="2"/>
    <x v="2"/>
    <x v="6"/>
    <x v="6"/>
    <n v="214"/>
    <n v="5"/>
    <x v="10"/>
    <n v="2.336448598130841E-2"/>
    <n v="9.3457943925233638E-3"/>
    <n v="3.2710280373831772E-2"/>
  </r>
  <r>
    <x v="23"/>
    <x v="2"/>
    <x v="2"/>
    <x v="7"/>
    <x v="7"/>
    <n v="1484"/>
    <n v="20"/>
    <x v="19"/>
    <n v="1.3477088948787059E-2"/>
    <n v="6.7385444743935314E-3"/>
    <n v="2.0215633423180591E-2"/>
  </r>
  <r>
    <x v="23"/>
    <x v="2"/>
    <x v="2"/>
    <x v="24"/>
    <x v="24"/>
    <n v="248"/>
    <n v="6"/>
    <x v="4"/>
    <n v="2.419354838709677E-2"/>
    <n v="1.6129032258064519E-2"/>
    <n v="4.0322580645161289E-2"/>
  </r>
  <r>
    <x v="23"/>
    <x v="5"/>
    <x v="10"/>
    <x v="17"/>
    <x v="17"/>
    <n v="423"/>
    <n v="11"/>
    <x v="6"/>
    <n v="2.600472813238771E-2"/>
    <n v="7.0921985815602844E-3"/>
    <n v="3.309692671394799E-2"/>
  </r>
  <r>
    <x v="23"/>
    <x v="5"/>
    <x v="10"/>
    <x v="23"/>
    <x v="23"/>
    <n v="30"/>
    <n v="2"/>
    <x v="13"/>
    <n v="6.6666666666666666E-2"/>
    <n v="0"/>
    <n v="6.6666666666666666E-2"/>
  </r>
  <r>
    <x v="23"/>
    <x v="5"/>
    <x v="10"/>
    <x v="19"/>
    <x v="19"/>
    <n v="151"/>
    <n v="5"/>
    <x v="10"/>
    <n v="3.3112582781456963E-2"/>
    <n v="1.324503311258278E-2"/>
    <n v="4.6357615894039743E-2"/>
  </r>
  <r>
    <x v="23"/>
    <x v="5"/>
    <x v="10"/>
    <x v="22"/>
    <x v="22"/>
    <n v="95"/>
    <n v="11"/>
    <x v="10"/>
    <n v="0.1157894736842105"/>
    <n v="2.1052631578947371E-2"/>
    <n v="0.1368421052631579"/>
  </r>
  <r>
    <x v="23"/>
    <x v="5"/>
    <x v="10"/>
    <x v="18"/>
    <x v="18"/>
    <n v="713"/>
    <n v="17"/>
    <x v="1"/>
    <n v="2.3842917251051889E-2"/>
    <n v="1.4025245441795231E-3"/>
    <n v="2.5245441795231419E-2"/>
  </r>
  <r>
    <x v="23"/>
    <x v="6"/>
    <x v="6"/>
    <x v="20"/>
    <x v="20"/>
    <n v="84"/>
    <n v="2"/>
    <x v="13"/>
    <n v="2.3809523809523812E-2"/>
    <n v="0"/>
    <n v="2.3809523809523812E-2"/>
  </r>
  <r>
    <x v="23"/>
    <x v="9"/>
    <x v="9"/>
    <x v="28"/>
    <x v="28"/>
    <n v="240"/>
    <n v="6"/>
    <x v="13"/>
    <n v="2.5000000000000001E-2"/>
    <n v="0"/>
    <n v="2.5000000000000001E-2"/>
  </r>
  <r>
    <x v="23"/>
    <x v="3"/>
    <x v="3"/>
    <x v="10"/>
    <x v="10"/>
    <n v="148"/>
    <n v="3"/>
    <x v="6"/>
    <n v="2.0270270270270271E-2"/>
    <n v="2.0270270270270271E-2"/>
    <n v="4.0540540540540543E-2"/>
  </r>
  <r>
    <x v="23"/>
    <x v="3"/>
    <x v="3"/>
    <x v="11"/>
    <x v="11"/>
    <n v="248"/>
    <n v="8"/>
    <x v="10"/>
    <n v="3.2258064516129031E-2"/>
    <n v="8.0645161290322578E-3"/>
    <n v="4.0322580645161289E-2"/>
  </r>
  <r>
    <x v="23"/>
    <x v="3"/>
    <x v="3"/>
    <x v="8"/>
    <x v="8"/>
    <n v="520"/>
    <n v="14"/>
    <x v="19"/>
    <n v="2.6923076923076921E-2"/>
    <n v="1.9230769230769228E-2"/>
    <n v="4.6153846153846163E-2"/>
  </r>
  <r>
    <x v="23"/>
    <x v="3"/>
    <x v="3"/>
    <x v="12"/>
    <x v="12"/>
    <n v="649"/>
    <n v="21"/>
    <x v="6"/>
    <n v="3.2357473035439142E-2"/>
    <n v="4.6224961479198771E-3"/>
    <n v="3.6979969183359017E-2"/>
  </r>
  <r>
    <x v="23"/>
    <x v="3"/>
    <x v="3"/>
    <x v="13"/>
    <x v="13"/>
    <n v="394"/>
    <n v="10"/>
    <x v="6"/>
    <n v="2.538071065989848E-2"/>
    <n v="7.6142131979695434E-3"/>
    <n v="3.2994923857868022E-2"/>
  </r>
  <r>
    <x v="23"/>
    <x v="3"/>
    <x v="3"/>
    <x v="9"/>
    <x v="9"/>
    <n v="802"/>
    <n v="35"/>
    <x v="14"/>
    <n v="4.3640897755610968E-2"/>
    <n v="8.7281795511221939E-3"/>
    <n v="5.2369077306733167E-2"/>
  </r>
  <r>
    <x v="23"/>
    <x v="1"/>
    <x v="1"/>
    <x v="4"/>
    <x v="4"/>
    <n v="106"/>
    <n v="2"/>
    <x v="10"/>
    <n v="1.886792452830189E-2"/>
    <n v="1.886792452830189E-2"/>
    <n v="3.7735849056603772E-2"/>
  </r>
  <r>
    <x v="23"/>
    <x v="1"/>
    <x v="1"/>
    <x v="5"/>
    <x v="5"/>
    <n v="269"/>
    <n v="9"/>
    <x v="13"/>
    <n v="3.3457249070631967E-2"/>
    <n v="0"/>
    <n v="3.3457249070631967E-2"/>
  </r>
  <r>
    <x v="23"/>
    <x v="1"/>
    <x v="1"/>
    <x v="3"/>
    <x v="3"/>
    <n v="643"/>
    <n v="24"/>
    <x v="14"/>
    <n v="3.7325038880248837E-2"/>
    <n v="1.088646967340591E-2"/>
    <n v="4.821150855365474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FD43CE-3ACD-4E46-ACFD-60BDC829C307}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C41:E58" firstHeaderRow="1" firstDataRow="1" firstDataCol="0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6FC3-9F24-46E6-8ECE-43BA6B7BE92A}">
  <sheetPr>
    <tabColor rgb="FF00B0F0"/>
  </sheetPr>
  <dimension ref="A1:Q32"/>
  <sheetViews>
    <sheetView tabSelected="1" zoomScale="69" zoomScaleNormal="69" workbookViewId="0">
      <selection activeCell="R17" sqref="R17"/>
    </sheetView>
  </sheetViews>
  <sheetFormatPr baseColWidth="10" defaultColWidth="13" defaultRowHeight="15" x14ac:dyDescent="0.25"/>
  <cols>
    <col min="1" max="16384" width="13" style="12"/>
  </cols>
  <sheetData>
    <row r="1" spans="1:17" x14ac:dyDescent="0.25">
      <c r="A1" s="13" t="s">
        <v>135</v>
      </c>
    </row>
    <row r="2" spans="1:17" x14ac:dyDescent="0.25">
      <c r="A2" s="13"/>
    </row>
    <row r="4" spans="1:17" x14ac:dyDescent="0.25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x14ac:dyDescent="0.25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x14ac:dyDescent="0.25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x14ac:dyDescent="0.25"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x14ac:dyDescent="0.25">
      <c r="C8" s="24"/>
      <c r="D8" s="24"/>
      <c r="E8" s="24"/>
      <c r="F8" s="24"/>
      <c r="G8" s="24"/>
      <c r="H8" s="24"/>
      <c r="I8" s="24"/>
      <c r="J8" s="24"/>
      <c r="K8" s="74" t="s">
        <v>79</v>
      </c>
      <c r="L8" s="74"/>
      <c r="M8" s="74"/>
      <c r="N8" s="74"/>
      <c r="O8" s="74"/>
      <c r="P8" s="74"/>
      <c r="Q8" s="24"/>
    </row>
    <row r="9" spans="1:17" ht="33" customHeight="1" x14ac:dyDescent="0.45">
      <c r="C9" s="25"/>
      <c r="D9" s="25"/>
      <c r="E9" s="25"/>
      <c r="F9" s="25"/>
      <c r="G9" s="25"/>
      <c r="H9" s="25"/>
      <c r="I9" s="25"/>
      <c r="J9" s="25"/>
      <c r="K9" s="74"/>
      <c r="L9" s="74"/>
      <c r="M9" s="74"/>
      <c r="N9" s="74"/>
      <c r="O9" s="74"/>
      <c r="P9" s="74"/>
      <c r="Q9" s="25"/>
    </row>
    <row r="10" spans="1:17" ht="25.5" customHeight="1" x14ac:dyDescent="0.35">
      <c r="C10" s="26"/>
      <c r="D10" s="26"/>
      <c r="E10" s="26"/>
      <c r="F10" s="26"/>
      <c r="G10" s="26"/>
      <c r="H10" s="26"/>
      <c r="I10" s="26"/>
      <c r="J10" s="26"/>
      <c r="K10" s="74"/>
      <c r="L10" s="74"/>
      <c r="M10" s="74"/>
      <c r="N10" s="74"/>
      <c r="O10" s="74"/>
      <c r="P10" s="74"/>
      <c r="Q10" s="26"/>
    </row>
    <row r="11" spans="1:17" ht="20.25" x14ac:dyDescent="0.3"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19.5" customHeight="1" x14ac:dyDescent="0.3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24" customHeight="1" x14ac:dyDescent="0.3"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20.25" x14ac:dyDescent="0.3"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30" x14ac:dyDescent="0.25">
      <c r="C15" s="75" t="s">
        <v>76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</row>
    <row r="16" spans="1:17" ht="34.5" x14ac:dyDescent="0.25">
      <c r="C16" s="76" t="s">
        <v>75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3:17" ht="27" x14ac:dyDescent="0.35">
      <c r="C17" s="77" t="str">
        <f>CONCATENATE(IF(RIGHT(A1,1)="1","I","II")," SEMESTRE DE ",LEFT(A1,4))</f>
        <v>II SEMESTRE DE 2025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3:17" ht="20.25" x14ac:dyDescent="0.3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3:17" ht="20.25" x14ac:dyDescent="0.3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3:17" ht="20.25" x14ac:dyDescent="0.3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3:17" ht="20.25" x14ac:dyDescent="0.3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3:17" ht="20.25" x14ac:dyDescent="0.3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3:17" ht="20.25" x14ac:dyDescent="0.3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3:17" ht="20.25" x14ac:dyDescent="0.3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3:17" ht="20.25" x14ac:dyDescent="0.3"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3:17" ht="25.5" x14ac:dyDescent="0.35">
      <c r="C26" s="78" t="s">
        <v>74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3:17" ht="19.5" x14ac:dyDescent="0.25">
      <c r="C27" s="30"/>
      <c r="D27" s="30"/>
      <c r="E27" s="30"/>
      <c r="F27" s="30"/>
      <c r="G27" s="31"/>
      <c r="H27" s="31"/>
      <c r="I27" s="30"/>
      <c r="J27" s="32"/>
      <c r="K27" s="30"/>
      <c r="L27" s="31"/>
      <c r="M27" s="30"/>
      <c r="N27" s="31"/>
      <c r="O27" s="30"/>
      <c r="P27" s="30"/>
      <c r="Q27" s="30"/>
    </row>
    <row r="28" spans="3:17" ht="22.5" x14ac:dyDescent="0.3">
      <c r="C28" s="73" t="s">
        <v>136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</row>
    <row r="29" spans="3:17" ht="21" x14ac:dyDescent="0.35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3:17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3:17" x14ac:dyDescent="0.2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3:17" x14ac:dyDescent="0.2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mergeCells count="6">
    <mergeCell ref="C28:Q28"/>
    <mergeCell ref="K8:P10"/>
    <mergeCell ref="C15:Q15"/>
    <mergeCell ref="C16:Q16"/>
    <mergeCell ref="C17:Q17"/>
    <mergeCell ref="C26:Q2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3465-575C-4894-9705-C60D0E3F0B3D}">
  <dimension ref="B2:J35"/>
  <sheetViews>
    <sheetView zoomScale="80" zoomScaleNormal="80" workbookViewId="0"/>
  </sheetViews>
  <sheetFormatPr baseColWidth="10" defaultRowHeight="15" x14ac:dyDescent="0.25"/>
  <cols>
    <col min="2" max="2" width="30.7109375" bestFit="1" customWidth="1"/>
    <col min="3" max="3" width="13.28515625" customWidth="1"/>
    <col min="4" max="4" width="9.5703125" bestFit="1" customWidth="1"/>
    <col min="5" max="5" width="11" bestFit="1" customWidth="1"/>
    <col min="6" max="6" width="8" bestFit="1" customWidth="1"/>
    <col min="7" max="7" width="8.42578125" bestFit="1" customWidth="1"/>
    <col min="8" max="8" width="10.85546875" bestFit="1" customWidth="1"/>
    <col min="9" max="9" width="10.7109375" bestFit="1" customWidth="1"/>
    <col min="10" max="10" width="15" customWidth="1"/>
  </cols>
  <sheetData>
    <row r="2" spans="2:10" ht="21" x14ac:dyDescent="0.25">
      <c r="B2" s="111" t="s">
        <v>87</v>
      </c>
      <c r="C2" s="111"/>
      <c r="D2" s="111"/>
      <c r="E2" s="111"/>
      <c r="F2" s="111"/>
      <c r="G2" s="111"/>
      <c r="H2" s="111"/>
      <c r="I2" s="111"/>
      <c r="J2" s="111"/>
    </row>
    <row r="3" spans="2:10" ht="21.75" thickBot="1" x14ac:dyDescent="0.3">
      <c r="B3" s="41"/>
      <c r="C3" s="41"/>
      <c r="D3" s="41"/>
      <c r="E3" s="41"/>
      <c r="F3" s="41"/>
      <c r="G3" s="41"/>
      <c r="H3" s="41"/>
      <c r="I3" s="41"/>
      <c r="J3" s="41"/>
    </row>
    <row r="4" spans="2:10" ht="75.75" thickBot="1" x14ac:dyDescent="0.3">
      <c r="B4" s="48" t="s">
        <v>69</v>
      </c>
      <c r="C4" s="48" t="s">
        <v>147</v>
      </c>
      <c r="D4" s="48" t="s">
        <v>88</v>
      </c>
      <c r="E4" s="48" t="s">
        <v>89</v>
      </c>
      <c r="F4" s="48" t="s">
        <v>90</v>
      </c>
      <c r="G4" s="48" t="s">
        <v>91</v>
      </c>
      <c r="H4" s="48" t="s">
        <v>148</v>
      </c>
      <c r="I4" s="48" t="s">
        <v>149</v>
      </c>
      <c r="J4" s="48" t="s">
        <v>92</v>
      </c>
    </row>
    <row r="5" spans="2:10" x14ac:dyDescent="0.25">
      <c r="B5" s="3" t="s">
        <v>8</v>
      </c>
      <c r="C5" s="42">
        <v>9</v>
      </c>
      <c r="D5" s="42"/>
      <c r="E5" s="43"/>
      <c r="F5" s="43"/>
      <c r="G5" s="43">
        <v>1</v>
      </c>
      <c r="H5" s="43">
        <f>SUM(D5:G5)</f>
        <v>1</v>
      </c>
      <c r="I5" s="43">
        <f>SUM(D5:E5)</f>
        <v>0</v>
      </c>
      <c r="J5" s="58">
        <f>IFERROR(I5/C5,0)</f>
        <v>0</v>
      </c>
    </row>
    <row r="6" spans="2:10" x14ac:dyDescent="0.25">
      <c r="B6" s="2" t="s">
        <v>29</v>
      </c>
      <c r="C6" s="45">
        <v>8</v>
      </c>
      <c r="D6" s="45">
        <v>1</v>
      </c>
      <c r="E6" s="46">
        <v>2</v>
      </c>
      <c r="F6" s="46"/>
      <c r="G6" s="46">
        <v>1</v>
      </c>
      <c r="H6" s="46">
        <f t="shared" ref="H6:H32" si="0">SUM(D6:G6)</f>
        <v>4</v>
      </c>
      <c r="I6" s="46">
        <f>SUM(D6:E6)</f>
        <v>3</v>
      </c>
      <c r="J6" s="59">
        <f>IFERROR(I6/C6,0)</f>
        <v>0.375</v>
      </c>
    </row>
    <row r="7" spans="2:10" x14ac:dyDescent="0.25">
      <c r="B7" s="3" t="s">
        <v>41</v>
      </c>
      <c r="C7" s="42">
        <v>1</v>
      </c>
      <c r="D7" s="42"/>
      <c r="E7" s="43"/>
      <c r="F7" s="43"/>
      <c r="G7" s="43"/>
      <c r="H7" s="43">
        <f t="shared" si="0"/>
        <v>0</v>
      </c>
      <c r="I7" s="43">
        <f t="shared" ref="I7:I32" si="1">SUM(D7:E7)</f>
        <v>0</v>
      </c>
      <c r="J7" s="58">
        <f>IFERROR(I7/C7,0)</f>
        <v>0</v>
      </c>
    </row>
    <row r="8" spans="2:10" x14ac:dyDescent="0.25">
      <c r="B8" s="2" t="s">
        <v>12</v>
      </c>
      <c r="C8" s="45">
        <v>1</v>
      </c>
      <c r="D8" s="45"/>
      <c r="E8" s="46"/>
      <c r="F8" s="46"/>
      <c r="G8" s="46"/>
      <c r="H8" s="46">
        <f t="shared" si="0"/>
        <v>0</v>
      </c>
      <c r="I8" s="46">
        <f t="shared" si="1"/>
        <v>0</v>
      </c>
      <c r="J8" s="59">
        <f t="shared" ref="J8:J32" si="2">IFERROR(I8/C8,0)</f>
        <v>0</v>
      </c>
    </row>
    <row r="9" spans="2:10" x14ac:dyDescent="0.25">
      <c r="B9" s="3" t="s">
        <v>33</v>
      </c>
      <c r="C9" s="42">
        <v>13</v>
      </c>
      <c r="D9" s="42"/>
      <c r="E9" s="43">
        <v>5</v>
      </c>
      <c r="F9" s="43"/>
      <c r="G9" s="43">
        <v>1</v>
      </c>
      <c r="H9" s="43">
        <f t="shared" si="0"/>
        <v>6</v>
      </c>
      <c r="I9" s="43">
        <f t="shared" si="1"/>
        <v>5</v>
      </c>
      <c r="J9" s="58">
        <f t="shared" si="2"/>
        <v>0.38461538461538464</v>
      </c>
    </row>
    <row r="10" spans="2:10" x14ac:dyDescent="0.25">
      <c r="B10" s="2" t="s">
        <v>9</v>
      </c>
      <c r="C10" s="45">
        <v>9</v>
      </c>
      <c r="D10" s="45">
        <v>1</v>
      </c>
      <c r="E10" s="46">
        <v>2</v>
      </c>
      <c r="F10" s="46"/>
      <c r="G10" s="46">
        <v>2</v>
      </c>
      <c r="H10" s="46">
        <f t="shared" si="0"/>
        <v>5</v>
      </c>
      <c r="I10" s="46">
        <f t="shared" si="1"/>
        <v>3</v>
      </c>
      <c r="J10" s="59">
        <f t="shared" si="2"/>
        <v>0.33333333333333331</v>
      </c>
    </row>
    <row r="11" spans="2:10" x14ac:dyDescent="0.25">
      <c r="B11" s="3" t="s">
        <v>13</v>
      </c>
      <c r="C11" s="42">
        <v>6</v>
      </c>
      <c r="D11" s="42"/>
      <c r="E11" s="43"/>
      <c r="F11" s="43">
        <v>1</v>
      </c>
      <c r="G11" s="43"/>
      <c r="H11" s="43">
        <f t="shared" si="0"/>
        <v>1</v>
      </c>
      <c r="I11" s="43">
        <f t="shared" si="1"/>
        <v>0</v>
      </c>
      <c r="J11" s="58">
        <f t="shared" si="2"/>
        <v>0</v>
      </c>
    </row>
    <row r="12" spans="2:10" x14ac:dyDescent="0.25">
      <c r="B12" s="2" t="s">
        <v>30</v>
      </c>
      <c r="C12" s="45">
        <v>8</v>
      </c>
      <c r="D12" s="45"/>
      <c r="E12" s="46">
        <v>1</v>
      </c>
      <c r="F12" s="46"/>
      <c r="G12" s="46">
        <v>2</v>
      </c>
      <c r="H12" s="46">
        <f t="shared" si="0"/>
        <v>3</v>
      </c>
      <c r="I12" s="46">
        <f t="shared" si="1"/>
        <v>1</v>
      </c>
      <c r="J12" s="59">
        <f>IFERROR(I12/C12,0)</f>
        <v>0.125</v>
      </c>
    </row>
    <row r="13" spans="2:10" x14ac:dyDescent="0.25">
      <c r="B13" s="3" t="s">
        <v>31</v>
      </c>
      <c r="C13" s="42">
        <v>3</v>
      </c>
      <c r="D13" s="42"/>
      <c r="E13" s="43"/>
      <c r="F13" s="43"/>
      <c r="G13" s="43">
        <v>2</v>
      </c>
      <c r="H13" s="43">
        <f t="shared" si="0"/>
        <v>2</v>
      </c>
      <c r="I13" s="43">
        <f t="shared" si="1"/>
        <v>0</v>
      </c>
      <c r="J13" s="58">
        <f t="shared" si="2"/>
        <v>0</v>
      </c>
    </row>
    <row r="14" spans="2:10" x14ac:dyDescent="0.25">
      <c r="B14" s="2" t="s">
        <v>34</v>
      </c>
      <c r="C14" s="45">
        <v>2</v>
      </c>
      <c r="D14" s="45"/>
      <c r="E14" s="46"/>
      <c r="F14" s="46"/>
      <c r="G14" s="46"/>
      <c r="H14" s="46">
        <f t="shared" si="0"/>
        <v>0</v>
      </c>
      <c r="I14" s="46">
        <f t="shared" si="1"/>
        <v>0</v>
      </c>
      <c r="J14" s="59">
        <f t="shared" si="2"/>
        <v>0</v>
      </c>
    </row>
    <row r="15" spans="2:10" x14ac:dyDescent="0.25">
      <c r="B15" s="3" t="s">
        <v>17</v>
      </c>
      <c r="C15" s="42">
        <v>3</v>
      </c>
      <c r="D15" s="42"/>
      <c r="E15" s="43"/>
      <c r="F15" s="43"/>
      <c r="G15" s="43"/>
      <c r="H15" s="43">
        <f t="shared" si="0"/>
        <v>0</v>
      </c>
      <c r="I15" s="43">
        <f t="shared" si="1"/>
        <v>0</v>
      </c>
      <c r="J15" s="58">
        <f t="shared" si="2"/>
        <v>0</v>
      </c>
    </row>
    <row r="16" spans="2:10" x14ac:dyDescent="0.25">
      <c r="B16" s="2" t="s">
        <v>35</v>
      </c>
      <c r="C16" s="45">
        <v>0</v>
      </c>
      <c r="D16" s="45"/>
      <c r="E16" s="46"/>
      <c r="F16" s="46"/>
      <c r="G16" s="46"/>
      <c r="H16" s="46">
        <f t="shared" si="0"/>
        <v>0</v>
      </c>
      <c r="I16" s="46">
        <f t="shared" si="1"/>
        <v>0</v>
      </c>
      <c r="J16" s="59">
        <f t="shared" si="2"/>
        <v>0</v>
      </c>
    </row>
    <row r="17" spans="2:10" x14ac:dyDescent="0.25">
      <c r="B17" s="3" t="s">
        <v>42</v>
      </c>
      <c r="C17" s="42">
        <v>8</v>
      </c>
      <c r="D17" s="42"/>
      <c r="E17" s="43">
        <v>1</v>
      </c>
      <c r="F17" s="43"/>
      <c r="G17" s="43"/>
      <c r="H17" s="43">
        <f t="shared" si="0"/>
        <v>1</v>
      </c>
      <c r="I17" s="43">
        <f t="shared" si="1"/>
        <v>1</v>
      </c>
      <c r="J17" s="58">
        <f t="shared" si="2"/>
        <v>0.125</v>
      </c>
    </row>
    <row r="18" spans="2:10" x14ac:dyDescent="0.25">
      <c r="B18" s="2" t="s">
        <v>22</v>
      </c>
      <c r="C18" s="45">
        <v>15</v>
      </c>
      <c r="D18" s="45">
        <v>2</v>
      </c>
      <c r="E18" s="46">
        <v>1</v>
      </c>
      <c r="F18" s="46"/>
      <c r="G18" s="46">
        <v>2</v>
      </c>
      <c r="H18" s="46">
        <f t="shared" si="0"/>
        <v>5</v>
      </c>
      <c r="I18" s="46">
        <f t="shared" si="1"/>
        <v>3</v>
      </c>
      <c r="J18" s="59">
        <f t="shared" si="2"/>
        <v>0.2</v>
      </c>
    </row>
    <row r="19" spans="2:10" x14ac:dyDescent="0.25">
      <c r="B19" s="3" t="s">
        <v>84</v>
      </c>
      <c r="C19" s="42">
        <v>10</v>
      </c>
      <c r="D19" s="42"/>
      <c r="E19" s="43">
        <v>2</v>
      </c>
      <c r="F19" s="43"/>
      <c r="G19" s="43">
        <v>1</v>
      </c>
      <c r="H19" s="43">
        <f t="shared" si="0"/>
        <v>3</v>
      </c>
      <c r="I19" s="43">
        <f t="shared" si="1"/>
        <v>2</v>
      </c>
      <c r="J19" s="58">
        <f t="shared" si="2"/>
        <v>0.2</v>
      </c>
    </row>
    <row r="20" spans="2:10" x14ac:dyDescent="0.25">
      <c r="B20" s="2" t="s">
        <v>24</v>
      </c>
      <c r="C20" s="45">
        <v>3</v>
      </c>
      <c r="D20" s="45"/>
      <c r="E20" s="46"/>
      <c r="F20" s="46"/>
      <c r="G20" s="46">
        <v>1</v>
      </c>
      <c r="H20" s="46">
        <f t="shared" si="0"/>
        <v>1</v>
      </c>
      <c r="I20" s="46">
        <f t="shared" si="1"/>
        <v>0</v>
      </c>
      <c r="J20" s="59">
        <f t="shared" si="2"/>
        <v>0</v>
      </c>
    </row>
    <row r="21" spans="2:10" x14ac:dyDescent="0.25">
      <c r="B21" s="3" t="s">
        <v>23</v>
      </c>
      <c r="C21" s="42">
        <v>5</v>
      </c>
      <c r="D21" s="42"/>
      <c r="E21" s="43">
        <v>2</v>
      </c>
      <c r="F21" s="43"/>
      <c r="G21" s="43"/>
      <c r="H21" s="43">
        <f t="shared" si="0"/>
        <v>2</v>
      </c>
      <c r="I21" s="43">
        <f t="shared" si="1"/>
        <v>2</v>
      </c>
      <c r="J21" s="58">
        <f t="shared" si="2"/>
        <v>0.4</v>
      </c>
    </row>
    <row r="22" spans="2:10" x14ac:dyDescent="0.25">
      <c r="B22" s="2" t="s">
        <v>25</v>
      </c>
      <c r="C22" s="45">
        <v>11</v>
      </c>
      <c r="D22" s="45"/>
      <c r="E22" s="46">
        <v>4</v>
      </c>
      <c r="F22" s="46">
        <v>1</v>
      </c>
      <c r="G22" s="46">
        <v>1</v>
      </c>
      <c r="H22" s="46">
        <f t="shared" si="0"/>
        <v>6</v>
      </c>
      <c r="I22" s="46">
        <f t="shared" si="1"/>
        <v>4</v>
      </c>
      <c r="J22" s="59">
        <f t="shared" si="2"/>
        <v>0.36363636363636365</v>
      </c>
    </row>
    <row r="23" spans="2:10" x14ac:dyDescent="0.25">
      <c r="B23" s="3" t="s">
        <v>26</v>
      </c>
      <c r="C23" s="42">
        <v>12</v>
      </c>
      <c r="D23" s="42"/>
      <c r="E23" s="43">
        <v>1</v>
      </c>
      <c r="F23" s="43"/>
      <c r="G23" s="43">
        <v>1</v>
      </c>
      <c r="H23" s="43">
        <f t="shared" si="0"/>
        <v>2</v>
      </c>
      <c r="I23" s="43">
        <f t="shared" si="1"/>
        <v>1</v>
      </c>
      <c r="J23" s="58">
        <f t="shared" si="2"/>
        <v>8.3333333333333329E-2</v>
      </c>
    </row>
    <row r="24" spans="2:10" x14ac:dyDescent="0.25">
      <c r="B24" s="2" t="s">
        <v>46</v>
      </c>
      <c r="C24" s="45">
        <v>3</v>
      </c>
      <c r="D24" s="45"/>
      <c r="E24" s="46"/>
      <c r="F24" s="46"/>
      <c r="G24" s="46">
        <v>1</v>
      </c>
      <c r="H24" s="46">
        <f t="shared" si="0"/>
        <v>1</v>
      </c>
      <c r="I24" s="46">
        <f t="shared" si="1"/>
        <v>0</v>
      </c>
      <c r="J24" s="59">
        <f t="shared" si="2"/>
        <v>0</v>
      </c>
    </row>
    <row r="25" spans="2:10" x14ac:dyDescent="0.25">
      <c r="B25" s="3" t="s">
        <v>38</v>
      </c>
      <c r="C25" s="42">
        <v>2</v>
      </c>
      <c r="D25" s="42"/>
      <c r="E25" s="43"/>
      <c r="F25" s="43"/>
      <c r="G25" s="43"/>
      <c r="H25" s="43">
        <f t="shared" si="0"/>
        <v>0</v>
      </c>
      <c r="I25" s="43">
        <f t="shared" si="1"/>
        <v>0</v>
      </c>
      <c r="J25" s="58">
        <f t="shared" si="2"/>
        <v>0</v>
      </c>
    </row>
    <row r="26" spans="2:10" x14ac:dyDescent="0.25">
      <c r="B26" s="2" t="s">
        <v>43</v>
      </c>
      <c r="C26" s="45">
        <v>1</v>
      </c>
      <c r="D26" s="45"/>
      <c r="E26" s="46"/>
      <c r="F26" s="46"/>
      <c r="G26" s="46"/>
      <c r="H26" s="46">
        <f t="shared" si="0"/>
        <v>0</v>
      </c>
      <c r="I26" s="46">
        <f t="shared" si="1"/>
        <v>0</v>
      </c>
      <c r="J26" s="59">
        <f t="shared" si="2"/>
        <v>0</v>
      </c>
    </row>
    <row r="27" spans="2:10" x14ac:dyDescent="0.25">
      <c r="B27" s="3" t="s">
        <v>18</v>
      </c>
      <c r="C27" s="42">
        <v>1</v>
      </c>
      <c r="D27" s="42"/>
      <c r="E27" s="43"/>
      <c r="F27" s="43"/>
      <c r="G27" s="43"/>
      <c r="H27" s="43">
        <f t="shared" si="0"/>
        <v>0</v>
      </c>
      <c r="I27" s="43">
        <f t="shared" si="1"/>
        <v>0</v>
      </c>
      <c r="J27" s="58">
        <f t="shared" si="2"/>
        <v>0</v>
      </c>
    </row>
    <row r="28" spans="2:10" x14ac:dyDescent="0.25">
      <c r="B28" s="2" t="s">
        <v>48</v>
      </c>
      <c r="C28" s="45">
        <v>0</v>
      </c>
      <c r="D28" s="45"/>
      <c r="E28" s="46"/>
      <c r="F28" s="46"/>
      <c r="G28" s="46"/>
      <c r="H28" s="46">
        <f t="shared" si="0"/>
        <v>0</v>
      </c>
      <c r="I28" s="46">
        <f t="shared" si="1"/>
        <v>0</v>
      </c>
      <c r="J28" s="59">
        <f t="shared" si="2"/>
        <v>0</v>
      </c>
    </row>
    <row r="29" spans="2:10" x14ac:dyDescent="0.25">
      <c r="B29" s="3" t="s">
        <v>10</v>
      </c>
      <c r="C29" s="42">
        <v>12</v>
      </c>
      <c r="D29" s="42"/>
      <c r="E29" s="43"/>
      <c r="F29" s="43"/>
      <c r="G29" s="43">
        <v>2</v>
      </c>
      <c r="H29" s="43">
        <f t="shared" si="0"/>
        <v>2</v>
      </c>
      <c r="I29" s="43">
        <f t="shared" si="1"/>
        <v>0</v>
      </c>
      <c r="J29" s="58">
        <f t="shared" si="2"/>
        <v>0</v>
      </c>
    </row>
    <row r="30" spans="2:10" x14ac:dyDescent="0.25">
      <c r="B30" s="2" t="s">
        <v>19</v>
      </c>
      <c r="C30" s="45">
        <v>4</v>
      </c>
      <c r="D30" s="45">
        <v>1</v>
      </c>
      <c r="E30" s="46"/>
      <c r="F30" s="46"/>
      <c r="G30" s="46"/>
      <c r="H30" s="46">
        <f t="shared" si="0"/>
        <v>1</v>
      </c>
      <c r="I30" s="46">
        <f t="shared" si="1"/>
        <v>1</v>
      </c>
      <c r="J30" s="59">
        <f t="shared" si="2"/>
        <v>0.25</v>
      </c>
    </row>
    <row r="31" spans="2:10" x14ac:dyDescent="0.25">
      <c r="B31" s="3" t="s">
        <v>36</v>
      </c>
      <c r="C31" s="42">
        <v>10</v>
      </c>
      <c r="D31" s="42"/>
      <c r="E31" s="43">
        <v>2</v>
      </c>
      <c r="F31" s="43">
        <v>1</v>
      </c>
      <c r="G31" s="43">
        <v>3</v>
      </c>
      <c r="H31" s="43">
        <f t="shared" si="0"/>
        <v>6</v>
      </c>
      <c r="I31" s="43">
        <f t="shared" si="1"/>
        <v>2</v>
      </c>
      <c r="J31" s="58">
        <f t="shared" si="2"/>
        <v>0.2</v>
      </c>
    </row>
    <row r="32" spans="2:10" ht="15.75" thickBot="1" x14ac:dyDescent="0.3">
      <c r="B32" s="2" t="s">
        <v>14</v>
      </c>
      <c r="C32" s="45">
        <v>7</v>
      </c>
      <c r="D32" s="45"/>
      <c r="E32" s="46"/>
      <c r="F32" s="46"/>
      <c r="G32" s="46">
        <v>3</v>
      </c>
      <c r="H32" s="46">
        <f t="shared" si="0"/>
        <v>3</v>
      </c>
      <c r="I32" s="46">
        <f t="shared" si="1"/>
        <v>0</v>
      </c>
      <c r="J32" s="59">
        <f t="shared" si="2"/>
        <v>0</v>
      </c>
    </row>
    <row r="33" spans="2:10" ht="15.75" thickBot="1" x14ac:dyDescent="0.3">
      <c r="B33" s="49" t="s">
        <v>94</v>
      </c>
      <c r="C33" s="48">
        <f>+SUM(C5:C32)</f>
        <v>167</v>
      </c>
      <c r="D33" s="48">
        <f>+SUM(D5:D32)</f>
        <v>5</v>
      </c>
      <c r="E33" s="48">
        <f t="shared" ref="E33:I33" si="3">+SUM(E5:E32)</f>
        <v>23</v>
      </c>
      <c r="F33" s="48">
        <f t="shared" si="3"/>
        <v>3</v>
      </c>
      <c r="G33" s="48">
        <f>+SUM(G5:G32)</f>
        <v>24</v>
      </c>
      <c r="H33" s="48">
        <f t="shared" si="3"/>
        <v>55</v>
      </c>
      <c r="I33" s="48">
        <f t="shared" si="3"/>
        <v>28</v>
      </c>
      <c r="J33" s="50">
        <f>I33/C33</f>
        <v>0.16766467065868262</v>
      </c>
    </row>
    <row r="34" spans="2:10" x14ac:dyDescent="0.25">
      <c r="B34" s="12"/>
      <c r="C34" s="12"/>
      <c r="D34" s="12"/>
      <c r="E34" s="12"/>
      <c r="F34" s="12"/>
      <c r="G34" s="12"/>
      <c r="H34" s="12"/>
      <c r="I34" s="12"/>
      <c r="J34" s="12"/>
    </row>
    <row r="35" spans="2:10" ht="15.75" x14ac:dyDescent="0.25">
      <c r="B35" s="112" t="s">
        <v>95</v>
      </c>
      <c r="C35" s="112"/>
      <c r="D35" s="112"/>
      <c r="E35" s="112"/>
      <c r="F35" s="112"/>
      <c r="G35" s="112"/>
      <c r="H35" s="112"/>
      <c r="I35" s="112"/>
      <c r="J35" s="112"/>
    </row>
  </sheetData>
  <sortState ref="B6:B32">
    <sortCondition ref="B5"/>
  </sortState>
  <mergeCells count="2">
    <mergeCell ref="B2:J2"/>
    <mergeCell ref="B35:J3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FC9E-04BC-42FB-AEC3-90AACCCC41AB}">
  <dimension ref="B2:J33"/>
  <sheetViews>
    <sheetView zoomScale="70" zoomScaleNormal="70" workbookViewId="0"/>
  </sheetViews>
  <sheetFormatPr baseColWidth="10" defaultRowHeight="15" x14ac:dyDescent="0.25"/>
  <cols>
    <col min="2" max="2" width="36.7109375" bestFit="1" customWidth="1"/>
    <col min="3" max="3" width="17.5703125" customWidth="1"/>
    <col min="4" max="4" width="9.5703125" bestFit="1" customWidth="1"/>
    <col min="5" max="5" width="11" bestFit="1" customWidth="1"/>
    <col min="6" max="6" width="10.42578125" customWidth="1"/>
    <col min="7" max="7" width="10" customWidth="1"/>
    <col min="8" max="8" width="12.85546875" customWidth="1"/>
    <col min="9" max="9" width="10.7109375" bestFit="1" customWidth="1"/>
    <col min="10" max="10" width="14" bestFit="1" customWidth="1"/>
  </cols>
  <sheetData>
    <row r="2" spans="2:10" ht="21" x14ac:dyDescent="0.25">
      <c r="B2" s="111" t="s">
        <v>96</v>
      </c>
      <c r="C2" s="111"/>
      <c r="D2" s="111"/>
      <c r="E2" s="111"/>
      <c r="F2" s="111"/>
      <c r="G2" s="111"/>
      <c r="H2" s="111"/>
      <c r="I2" s="111"/>
      <c r="J2" s="111"/>
    </row>
    <row r="3" spans="2:10" ht="21.75" thickBot="1" x14ac:dyDescent="0.3">
      <c r="B3" s="41"/>
      <c r="C3" s="41"/>
      <c r="D3" s="41"/>
      <c r="E3" s="41"/>
      <c r="F3" s="41"/>
      <c r="G3" s="41"/>
      <c r="H3" s="41"/>
      <c r="I3" s="41"/>
      <c r="J3" s="41"/>
    </row>
    <row r="4" spans="2:10" ht="105.75" thickBot="1" x14ac:dyDescent="0.3">
      <c r="B4" s="48" t="s">
        <v>69</v>
      </c>
      <c r="C4" s="48" t="s">
        <v>150</v>
      </c>
      <c r="D4" s="48" t="s">
        <v>88</v>
      </c>
      <c r="E4" s="48" t="s">
        <v>89</v>
      </c>
      <c r="F4" s="48" t="s">
        <v>90</v>
      </c>
      <c r="G4" s="48" t="s">
        <v>91</v>
      </c>
      <c r="H4" s="48" t="s">
        <v>151</v>
      </c>
      <c r="I4" s="48" t="s">
        <v>152</v>
      </c>
      <c r="J4" s="48" t="s">
        <v>97</v>
      </c>
    </row>
    <row r="5" spans="2:10" x14ac:dyDescent="0.25">
      <c r="B5" s="3" t="s">
        <v>8</v>
      </c>
      <c r="C5" s="42">
        <v>1</v>
      </c>
      <c r="D5" s="43">
        <v>1</v>
      </c>
      <c r="E5" s="43" t="s">
        <v>93</v>
      </c>
      <c r="F5" s="44"/>
      <c r="G5" s="42" t="s">
        <v>93</v>
      </c>
      <c r="H5" s="42">
        <f>SUM(D5:G5)</f>
        <v>1</v>
      </c>
      <c r="I5" s="42">
        <f>SUM(D5:E5)</f>
        <v>1</v>
      </c>
      <c r="J5" s="35">
        <f>IFERROR(I5/C5,0)</f>
        <v>1</v>
      </c>
    </row>
    <row r="6" spans="2:10" x14ac:dyDescent="0.25">
      <c r="B6" s="2" t="s">
        <v>29</v>
      </c>
      <c r="C6" s="45">
        <v>2</v>
      </c>
      <c r="D6" s="46"/>
      <c r="E6" s="46"/>
      <c r="F6" s="47"/>
      <c r="G6" s="45"/>
      <c r="H6" s="45">
        <f t="shared" ref="H6:H32" si="0">SUM(D6:G6)</f>
        <v>0</v>
      </c>
      <c r="I6" s="45">
        <f t="shared" ref="I6:I32" si="1">SUM(D6:E6)</f>
        <v>0</v>
      </c>
      <c r="J6" s="36">
        <f t="shared" ref="J6:J33" si="2">IFERROR(I6/C6,0)</f>
        <v>0</v>
      </c>
    </row>
    <row r="7" spans="2:10" x14ac:dyDescent="0.25">
      <c r="B7" s="3" t="s">
        <v>41</v>
      </c>
      <c r="C7" s="42">
        <v>4</v>
      </c>
      <c r="D7" s="43">
        <v>2</v>
      </c>
      <c r="E7" s="43"/>
      <c r="F7" s="44"/>
      <c r="G7" s="42"/>
      <c r="H7" s="42">
        <f t="shared" si="0"/>
        <v>2</v>
      </c>
      <c r="I7" s="42">
        <f t="shared" si="1"/>
        <v>2</v>
      </c>
      <c r="J7" s="35">
        <f t="shared" si="2"/>
        <v>0.5</v>
      </c>
    </row>
    <row r="8" spans="2:10" x14ac:dyDescent="0.25">
      <c r="B8" s="2" t="s">
        <v>12</v>
      </c>
      <c r="C8" s="45">
        <v>1</v>
      </c>
      <c r="D8" s="46">
        <v>1</v>
      </c>
      <c r="E8" s="46"/>
      <c r="F8" s="47"/>
      <c r="G8" s="45"/>
      <c r="H8" s="45">
        <f t="shared" si="0"/>
        <v>1</v>
      </c>
      <c r="I8" s="45">
        <f t="shared" si="1"/>
        <v>1</v>
      </c>
      <c r="J8" s="36">
        <f t="shared" si="2"/>
        <v>1</v>
      </c>
    </row>
    <row r="9" spans="2:10" x14ac:dyDescent="0.25">
      <c r="B9" s="3" t="s">
        <v>33</v>
      </c>
      <c r="C9" s="42">
        <v>1</v>
      </c>
      <c r="D9" s="43">
        <v>1</v>
      </c>
      <c r="E9" s="43"/>
      <c r="F9" s="44"/>
      <c r="G9" s="42"/>
      <c r="H9" s="42">
        <f t="shared" si="0"/>
        <v>1</v>
      </c>
      <c r="I9" s="42">
        <f t="shared" si="1"/>
        <v>1</v>
      </c>
      <c r="J9" s="35">
        <f t="shared" si="2"/>
        <v>1</v>
      </c>
    </row>
    <row r="10" spans="2:10" x14ac:dyDescent="0.25">
      <c r="B10" s="2" t="s">
        <v>9</v>
      </c>
      <c r="C10" s="45">
        <v>5</v>
      </c>
      <c r="D10" s="46">
        <v>2</v>
      </c>
      <c r="E10" s="46">
        <v>1</v>
      </c>
      <c r="F10" s="47"/>
      <c r="G10" s="45"/>
      <c r="H10" s="45">
        <f t="shared" si="0"/>
        <v>3</v>
      </c>
      <c r="I10" s="45">
        <f t="shared" si="1"/>
        <v>3</v>
      </c>
      <c r="J10" s="36">
        <f t="shared" si="2"/>
        <v>0.6</v>
      </c>
    </row>
    <row r="11" spans="2:10" x14ac:dyDescent="0.25">
      <c r="B11" s="3" t="s">
        <v>13</v>
      </c>
      <c r="C11" s="42">
        <v>10</v>
      </c>
      <c r="D11" s="43">
        <v>2</v>
      </c>
      <c r="E11" s="43"/>
      <c r="F11" s="44"/>
      <c r="G11" s="42"/>
      <c r="H11" s="42">
        <f t="shared" si="0"/>
        <v>2</v>
      </c>
      <c r="I11" s="42">
        <f t="shared" si="1"/>
        <v>2</v>
      </c>
      <c r="J11" s="35">
        <f t="shared" si="2"/>
        <v>0.2</v>
      </c>
    </row>
    <row r="12" spans="2:10" x14ac:dyDescent="0.25">
      <c r="B12" s="2" t="s">
        <v>30</v>
      </c>
      <c r="C12" s="45">
        <v>1</v>
      </c>
      <c r="D12" s="46"/>
      <c r="E12" s="46"/>
      <c r="F12" s="47"/>
      <c r="G12" s="45"/>
      <c r="H12" s="45">
        <f t="shared" si="0"/>
        <v>0</v>
      </c>
      <c r="I12" s="45">
        <f t="shared" si="1"/>
        <v>0</v>
      </c>
      <c r="J12" s="36">
        <f t="shared" si="2"/>
        <v>0</v>
      </c>
    </row>
    <row r="13" spans="2:10" x14ac:dyDescent="0.25">
      <c r="B13" s="3" t="s">
        <v>31</v>
      </c>
      <c r="C13" s="42">
        <v>1</v>
      </c>
      <c r="D13" s="43"/>
      <c r="E13" s="43"/>
      <c r="F13" s="44"/>
      <c r="G13" s="42"/>
      <c r="H13" s="42">
        <f t="shared" si="0"/>
        <v>0</v>
      </c>
      <c r="I13" s="42">
        <f t="shared" si="1"/>
        <v>0</v>
      </c>
      <c r="J13" s="35">
        <f t="shared" si="2"/>
        <v>0</v>
      </c>
    </row>
    <row r="14" spans="2:10" x14ac:dyDescent="0.25">
      <c r="B14" s="2" t="s">
        <v>34</v>
      </c>
      <c r="C14" s="45">
        <v>4</v>
      </c>
      <c r="D14" s="46">
        <v>2</v>
      </c>
      <c r="E14" s="46"/>
      <c r="F14" s="47"/>
      <c r="G14" s="45"/>
      <c r="H14" s="45">
        <f t="shared" si="0"/>
        <v>2</v>
      </c>
      <c r="I14" s="45">
        <f t="shared" si="1"/>
        <v>2</v>
      </c>
      <c r="J14" s="36">
        <f t="shared" si="2"/>
        <v>0.5</v>
      </c>
    </row>
    <row r="15" spans="2:10" x14ac:dyDescent="0.25">
      <c r="B15" s="3" t="s">
        <v>17</v>
      </c>
      <c r="C15" s="42"/>
      <c r="D15" s="43"/>
      <c r="E15" s="43"/>
      <c r="F15" s="44"/>
      <c r="G15" s="42"/>
      <c r="H15" s="42">
        <f t="shared" si="0"/>
        <v>0</v>
      </c>
      <c r="I15" s="42">
        <f t="shared" si="1"/>
        <v>0</v>
      </c>
      <c r="J15" s="35">
        <f t="shared" si="2"/>
        <v>0</v>
      </c>
    </row>
    <row r="16" spans="2:10" x14ac:dyDescent="0.25">
      <c r="B16" s="2" t="s">
        <v>35</v>
      </c>
      <c r="C16" s="45"/>
      <c r="D16" s="46"/>
      <c r="E16" s="46"/>
      <c r="F16" s="47"/>
      <c r="G16" s="45"/>
      <c r="H16" s="45">
        <f t="shared" si="0"/>
        <v>0</v>
      </c>
      <c r="I16" s="45">
        <f t="shared" si="1"/>
        <v>0</v>
      </c>
      <c r="J16" s="36">
        <f t="shared" si="2"/>
        <v>0</v>
      </c>
    </row>
    <row r="17" spans="2:10" x14ac:dyDescent="0.25">
      <c r="B17" s="3" t="s">
        <v>42</v>
      </c>
      <c r="C17" s="42">
        <v>1</v>
      </c>
      <c r="D17" s="43"/>
      <c r="E17" s="43"/>
      <c r="F17" s="44"/>
      <c r="G17" s="42"/>
      <c r="H17" s="42">
        <f t="shared" si="0"/>
        <v>0</v>
      </c>
      <c r="I17" s="42">
        <f t="shared" si="1"/>
        <v>0</v>
      </c>
      <c r="J17" s="35">
        <f t="shared" si="2"/>
        <v>0</v>
      </c>
    </row>
    <row r="18" spans="2:10" x14ac:dyDescent="0.25">
      <c r="B18" s="2" t="s">
        <v>22</v>
      </c>
      <c r="C18" s="45">
        <v>10</v>
      </c>
      <c r="D18" s="46">
        <v>3</v>
      </c>
      <c r="E18" s="46"/>
      <c r="F18" s="47"/>
      <c r="G18" s="45"/>
      <c r="H18" s="45">
        <f t="shared" si="0"/>
        <v>3</v>
      </c>
      <c r="I18" s="45">
        <f t="shared" si="1"/>
        <v>3</v>
      </c>
      <c r="J18" s="36">
        <f t="shared" si="2"/>
        <v>0.3</v>
      </c>
    </row>
    <row r="19" spans="2:10" x14ac:dyDescent="0.25">
      <c r="B19" s="3" t="s">
        <v>84</v>
      </c>
      <c r="C19" s="42">
        <v>7</v>
      </c>
      <c r="D19" s="43">
        <v>3</v>
      </c>
      <c r="E19" s="43"/>
      <c r="F19" s="44"/>
      <c r="G19" s="42"/>
      <c r="H19" s="42">
        <f t="shared" si="0"/>
        <v>3</v>
      </c>
      <c r="I19" s="42">
        <f t="shared" si="1"/>
        <v>3</v>
      </c>
      <c r="J19" s="35">
        <f t="shared" si="2"/>
        <v>0.42857142857142855</v>
      </c>
    </row>
    <row r="20" spans="2:10" x14ac:dyDescent="0.25">
      <c r="B20" s="2" t="s">
        <v>24</v>
      </c>
      <c r="C20" s="45">
        <v>3</v>
      </c>
      <c r="D20" s="46">
        <v>1</v>
      </c>
      <c r="E20" s="46"/>
      <c r="F20" s="47"/>
      <c r="G20" s="45"/>
      <c r="H20" s="45">
        <f t="shared" si="0"/>
        <v>1</v>
      </c>
      <c r="I20" s="45">
        <f t="shared" si="1"/>
        <v>1</v>
      </c>
      <c r="J20" s="36">
        <f t="shared" si="2"/>
        <v>0.33333333333333331</v>
      </c>
    </row>
    <row r="21" spans="2:10" x14ac:dyDescent="0.25">
      <c r="B21" s="3" t="s">
        <v>23</v>
      </c>
      <c r="C21" s="42">
        <v>7</v>
      </c>
      <c r="D21" s="43">
        <v>1</v>
      </c>
      <c r="E21" s="43"/>
      <c r="F21" s="44"/>
      <c r="G21" s="42"/>
      <c r="H21" s="42">
        <f t="shared" si="0"/>
        <v>1</v>
      </c>
      <c r="I21" s="42">
        <f t="shared" si="1"/>
        <v>1</v>
      </c>
      <c r="J21" s="35">
        <f t="shared" si="2"/>
        <v>0.14285714285714285</v>
      </c>
    </row>
    <row r="22" spans="2:10" x14ac:dyDescent="0.25">
      <c r="B22" s="2" t="s">
        <v>25</v>
      </c>
      <c r="C22" s="45">
        <v>5</v>
      </c>
      <c r="D22" s="46">
        <v>1</v>
      </c>
      <c r="E22" s="46">
        <v>1</v>
      </c>
      <c r="F22" s="47"/>
      <c r="G22" s="45"/>
      <c r="H22" s="45">
        <f t="shared" si="0"/>
        <v>2</v>
      </c>
      <c r="I22" s="45">
        <f t="shared" si="1"/>
        <v>2</v>
      </c>
      <c r="J22" s="36">
        <f t="shared" si="2"/>
        <v>0.4</v>
      </c>
    </row>
    <row r="23" spans="2:10" x14ac:dyDescent="0.25">
      <c r="B23" s="3" t="s">
        <v>26</v>
      </c>
      <c r="C23" s="42">
        <v>7</v>
      </c>
      <c r="D23" s="43">
        <v>3</v>
      </c>
      <c r="E23" s="43"/>
      <c r="F23" s="44"/>
      <c r="G23" s="42"/>
      <c r="H23" s="42">
        <f t="shared" si="0"/>
        <v>3</v>
      </c>
      <c r="I23" s="42">
        <f t="shared" si="1"/>
        <v>3</v>
      </c>
      <c r="J23" s="35">
        <f t="shared" si="2"/>
        <v>0.42857142857142855</v>
      </c>
    </row>
    <row r="24" spans="2:10" x14ac:dyDescent="0.25">
      <c r="B24" s="2" t="s">
        <v>46</v>
      </c>
      <c r="C24" s="45">
        <v>1</v>
      </c>
      <c r="D24" s="46"/>
      <c r="E24" s="46"/>
      <c r="F24" s="47"/>
      <c r="G24" s="45"/>
      <c r="H24" s="45">
        <f t="shared" si="0"/>
        <v>0</v>
      </c>
      <c r="I24" s="45">
        <f t="shared" si="1"/>
        <v>0</v>
      </c>
      <c r="J24" s="36">
        <f t="shared" si="2"/>
        <v>0</v>
      </c>
    </row>
    <row r="25" spans="2:10" x14ac:dyDescent="0.25">
      <c r="B25" s="3" t="s">
        <v>38</v>
      </c>
      <c r="C25" s="42"/>
      <c r="D25" s="43"/>
      <c r="E25" s="43"/>
      <c r="F25" s="44"/>
      <c r="G25" s="42"/>
      <c r="H25" s="42">
        <f t="shared" si="0"/>
        <v>0</v>
      </c>
      <c r="I25" s="42">
        <f t="shared" si="1"/>
        <v>0</v>
      </c>
      <c r="J25" s="35">
        <f t="shared" si="2"/>
        <v>0</v>
      </c>
    </row>
    <row r="26" spans="2:10" x14ac:dyDescent="0.25">
      <c r="B26" s="2" t="s">
        <v>43</v>
      </c>
      <c r="C26" s="45"/>
      <c r="D26" s="46"/>
      <c r="E26" s="46"/>
      <c r="F26" s="47"/>
      <c r="G26" s="45"/>
      <c r="H26" s="45">
        <f t="shared" si="0"/>
        <v>0</v>
      </c>
      <c r="I26" s="45">
        <f t="shared" si="1"/>
        <v>0</v>
      </c>
      <c r="J26" s="36">
        <f t="shared" si="2"/>
        <v>0</v>
      </c>
    </row>
    <row r="27" spans="2:10" x14ac:dyDescent="0.25">
      <c r="B27" s="3" t="s">
        <v>18</v>
      </c>
      <c r="C27" s="42">
        <v>6</v>
      </c>
      <c r="D27" s="43">
        <v>2</v>
      </c>
      <c r="E27" s="43"/>
      <c r="F27" s="44"/>
      <c r="G27" s="42"/>
      <c r="H27" s="42">
        <f t="shared" si="0"/>
        <v>2</v>
      </c>
      <c r="I27" s="42">
        <f t="shared" si="1"/>
        <v>2</v>
      </c>
      <c r="J27" s="35">
        <f t="shared" si="2"/>
        <v>0.33333333333333331</v>
      </c>
    </row>
    <row r="28" spans="2:10" x14ac:dyDescent="0.25">
      <c r="B28" s="2" t="s">
        <v>48</v>
      </c>
      <c r="C28" s="45"/>
      <c r="D28" s="46"/>
      <c r="E28" s="46"/>
      <c r="F28" s="47"/>
      <c r="G28" s="45"/>
      <c r="H28" s="45">
        <f t="shared" si="0"/>
        <v>0</v>
      </c>
      <c r="I28" s="45">
        <f t="shared" si="1"/>
        <v>0</v>
      </c>
      <c r="J28" s="36">
        <f t="shared" si="2"/>
        <v>0</v>
      </c>
    </row>
    <row r="29" spans="2:10" x14ac:dyDescent="0.25">
      <c r="B29" s="3" t="s">
        <v>10</v>
      </c>
      <c r="C29" s="42">
        <v>6</v>
      </c>
      <c r="D29" s="43">
        <v>4</v>
      </c>
      <c r="E29" s="43"/>
      <c r="F29" s="44"/>
      <c r="G29" s="42"/>
      <c r="H29" s="42">
        <f t="shared" si="0"/>
        <v>4</v>
      </c>
      <c r="I29" s="42">
        <f t="shared" si="1"/>
        <v>4</v>
      </c>
      <c r="J29" s="35">
        <f t="shared" si="2"/>
        <v>0.66666666666666663</v>
      </c>
    </row>
    <row r="30" spans="2:10" x14ac:dyDescent="0.25">
      <c r="B30" s="2" t="s">
        <v>19</v>
      </c>
      <c r="C30" s="45">
        <v>5</v>
      </c>
      <c r="D30" s="46">
        <v>2</v>
      </c>
      <c r="E30" s="46">
        <v>1</v>
      </c>
      <c r="F30" s="47"/>
      <c r="G30" s="45"/>
      <c r="H30" s="45">
        <f t="shared" si="0"/>
        <v>3</v>
      </c>
      <c r="I30" s="45">
        <f t="shared" si="1"/>
        <v>3</v>
      </c>
      <c r="J30" s="36">
        <f t="shared" si="2"/>
        <v>0.6</v>
      </c>
    </row>
    <row r="31" spans="2:10" x14ac:dyDescent="0.25">
      <c r="B31" s="3" t="s">
        <v>36</v>
      </c>
      <c r="C31" s="42">
        <v>3</v>
      </c>
      <c r="D31" s="43">
        <v>1</v>
      </c>
      <c r="E31" s="43"/>
      <c r="F31" s="44"/>
      <c r="G31" s="42"/>
      <c r="H31" s="42">
        <f t="shared" si="0"/>
        <v>1</v>
      </c>
      <c r="I31" s="42">
        <f t="shared" si="1"/>
        <v>1</v>
      </c>
      <c r="J31" s="35">
        <f t="shared" si="2"/>
        <v>0.33333333333333331</v>
      </c>
    </row>
    <row r="32" spans="2:10" ht="15.75" thickBot="1" x14ac:dyDescent="0.3">
      <c r="B32" s="2" t="s">
        <v>14</v>
      </c>
      <c r="C32" s="45"/>
      <c r="D32" s="46"/>
      <c r="E32" s="46"/>
      <c r="F32" s="47"/>
      <c r="G32" s="45"/>
      <c r="H32" s="45">
        <f t="shared" si="0"/>
        <v>0</v>
      </c>
      <c r="I32" s="45">
        <f t="shared" si="1"/>
        <v>0</v>
      </c>
      <c r="J32" s="36">
        <f t="shared" si="2"/>
        <v>0</v>
      </c>
    </row>
    <row r="33" spans="2:10" ht="15.75" thickBot="1" x14ac:dyDescent="0.3">
      <c r="B33" s="49" t="s">
        <v>94</v>
      </c>
      <c r="C33" s="48">
        <f>+SUM(C5:C32)</f>
        <v>91</v>
      </c>
      <c r="D33" s="48">
        <f t="shared" ref="D33:I33" si="3">+SUM(D5:D32)</f>
        <v>32</v>
      </c>
      <c r="E33" s="48">
        <f t="shared" si="3"/>
        <v>3</v>
      </c>
      <c r="F33" s="48">
        <f t="shared" si="3"/>
        <v>0</v>
      </c>
      <c r="G33" s="48">
        <f t="shared" si="3"/>
        <v>0</v>
      </c>
      <c r="H33" s="48">
        <f>+SUM(H5:H32)</f>
        <v>35</v>
      </c>
      <c r="I33" s="48">
        <f t="shared" si="3"/>
        <v>35</v>
      </c>
      <c r="J33" s="60">
        <f t="shared" si="2"/>
        <v>0.38461538461538464</v>
      </c>
    </row>
  </sheetData>
  <mergeCells count="1">
    <mergeCell ref="B2:J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8908-A709-45AB-B885-047C5D39D233}">
  <dimension ref="B2:G30"/>
  <sheetViews>
    <sheetView zoomScale="80" zoomScaleNormal="80" workbookViewId="0"/>
  </sheetViews>
  <sheetFormatPr baseColWidth="10" defaultRowHeight="15" x14ac:dyDescent="0.25"/>
  <cols>
    <col min="2" max="7" width="17.7109375" customWidth="1"/>
  </cols>
  <sheetData>
    <row r="2" spans="2:7" ht="21" x14ac:dyDescent="0.25">
      <c r="B2" s="111" t="s">
        <v>98</v>
      </c>
      <c r="C2" s="111"/>
      <c r="D2" s="111"/>
      <c r="E2" s="111"/>
      <c r="F2" s="111"/>
      <c r="G2" s="111"/>
    </row>
    <row r="3" spans="2:7" ht="21.75" thickBot="1" x14ac:dyDescent="0.3">
      <c r="B3" s="41"/>
      <c r="C3" s="41"/>
      <c r="D3" s="41"/>
      <c r="E3" s="41"/>
      <c r="F3" s="41"/>
      <c r="G3" s="41"/>
    </row>
    <row r="4" spans="2:7" ht="105.75" customHeight="1" thickBot="1" x14ac:dyDescent="0.3">
      <c r="B4" s="48" t="s">
        <v>99</v>
      </c>
      <c r="C4" s="48" t="s">
        <v>100</v>
      </c>
      <c r="D4" s="48" t="s">
        <v>101</v>
      </c>
      <c r="E4" s="48" t="s">
        <v>102</v>
      </c>
      <c r="F4" s="48" t="s">
        <v>103</v>
      </c>
      <c r="G4" s="48" t="s">
        <v>104</v>
      </c>
    </row>
    <row r="5" spans="2:7" x14ac:dyDescent="0.25">
      <c r="B5" s="3" t="s">
        <v>105</v>
      </c>
      <c r="C5" s="42">
        <v>33</v>
      </c>
      <c r="D5" s="42">
        <v>23</v>
      </c>
      <c r="E5" s="43">
        <v>1</v>
      </c>
      <c r="F5" s="43">
        <f t="shared" ref="F5:F11" si="0">SUM(D5:E5)</f>
        <v>24</v>
      </c>
      <c r="G5" s="51">
        <f>F5/C5</f>
        <v>0.72727272727272729</v>
      </c>
    </row>
    <row r="6" spans="2:7" x14ac:dyDescent="0.25">
      <c r="B6" s="2" t="s">
        <v>106</v>
      </c>
      <c r="C6" s="45">
        <v>23</v>
      </c>
      <c r="D6" s="45">
        <v>15</v>
      </c>
      <c r="E6" s="46">
        <v>3</v>
      </c>
      <c r="F6" s="46">
        <f t="shared" si="0"/>
        <v>18</v>
      </c>
      <c r="G6" s="52">
        <f>F6/C6</f>
        <v>0.78260869565217395</v>
      </c>
    </row>
    <row r="7" spans="2:7" x14ac:dyDescent="0.25">
      <c r="B7" s="3" t="s">
        <v>107</v>
      </c>
      <c r="C7" s="42">
        <v>0</v>
      </c>
      <c r="D7" s="42">
        <v>0</v>
      </c>
      <c r="E7" s="43">
        <v>0</v>
      </c>
      <c r="F7" s="43">
        <f>SUM(D7:E7)</f>
        <v>0</v>
      </c>
      <c r="G7" s="51">
        <v>0</v>
      </c>
    </row>
    <row r="8" spans="2:7" x14ac:dyDescent="0.25">
      <c r="B8" s="2" t="s">
        <v>108</v>
      </c>
      <c r="C8" s="45">
        <v>27</v>
      </c>
      <c r="D8" s="45">
        <v>17</v>
      </c>
      <c r="E8" s="46">
        <v>1</v>
      </c>
      <c r="F8" s="46">
        <f t="shared" si="0"/>
        <v>18</v>
      </c>
      <c r="G8" s="52">
        <f>F8/C8</f>
        <v>0.66666666666666663</v>
      </c>
    </row>
    <row r="9" spans="2:7" x14ac:dyDescent="0.25">
      <c r="B9" s="3" t="s">
        <v>109</v>
      </c>
      <c r="C9" s="42">
        <v>5</v>
      </c>
      <c r="D9" s="42">
        <v>2</v>
      </c>
      <c r="E9" s="43">
        <v>0</v>
      </c>
      <c r="F9" s="43">
        <f t="shared" si="0"/>
        <v>2</v>
      </c>
      <c r="G9" s="51">
        <f>F9/C9</f>
        <v>0.4</v>
      </c>
    </row>
    <row r="10" spans="2:7" x14ac:dyDescent="0.25">
      <c r="B10" s="2" t="s">
        <v>110</v>
      </c>
      <c r="C10" s="45">
        <v>63</v>
      </c>
      <c r="D10" s="45">
        <v>51</v>
      </c>
      <c r="E10" s="46">
        <v>3</v>
      </c>
      <c r="F10" s="46">
        <f t="shared" si="0"/>
        <v>54</v>
      </c>
      <c r="G10" s="52">
        <f>F10/C10</f>
        <v>0.8571428571428571</v>
      </c>
    </row>
    <row r="11" spans="2:7" x14ac:dyDescent="0.25">
      <c r="B11" s="3" t="s">
        <v>111</v>
      </c>
      <c r="C11" s="42">
        <v>52</v>
      </c>
      <c r="D11" s="42">
        <v>26</v>
      </c>
      <c r="E11" s="43">
        <v>5</v>
      </c>
      <c r="F11" s="43">
        <f t="shared" si="0"/>
        <v>31</v>
      </c>
      <c r="G11" s="51">
        <v>0.59615384615384615</v>
      </c>
    </row>
    <row r="12" spans="2:7" x14ac:dyDescent="0.25">
      <c r="B12" s="2" t="s">
        <v>112</v>
      </c>
      <c r="C12" s="45">
        <v>35</v>
      </c>
      <c r="D12" s="45">
        <v>27</v>
      </c>
      <c r="E12" s="46">
        <v>4</v>
      </c>
      <c r="F12" s="46">
        <f>SUM(D12:E12)</f>
        <v>31</v>
      </c>
      <c r="G12" s="52">
        <f>F12/C12</f>
        <v>0.88571428571428568</v>
      </c>
    </row>
    <row r="13" spans="2:7" x14ac:dyDescent="0.25">
      <c r="B13" s="3" t="s">
        <v>113</v>
      </c>
      <c r="C13" s="42">
        <v>23</v>
      </c>
      <c r="D13" s="42">
        <v>12</v>
      </c>
      <c r="E13" s="43">
        <v>1</v>
      </c>
      <c r="F13" s="43">
        <f>SUM(D13:E13)</f>
        <v>13</v>
      </c>
      <c r="G13" s="51">
        <f>F13/C13</f>
        <v>0.56521739130434778</v>
      </c>
    </row>
    <row r="14" spans="2:7" x14ac:dyDescent="0.25">
      <c r="B14" s="2" t="s">
        <v>114</v>
      </c>
      <c r="C14" s="45">
        <v>34</v>
      </c>
      <c r="D14" s="45">
        <v>25</v>
      </c>
      <c r="E14" s="46">
        <v>1</v>
      </c>
      <c r="F14" s="46">
        <f>SUM(D14:E14)</f>
        <v>26</v>
      </c>
      <c r="G14" s="52">
        <f>F14/C14</f>
        <v>0.76470588235294112</v>
      </c>
    </row>
    <row r="15" spans="2:7" x14ac:dyDescent="0.25">
      <c r="B15" s="3" t="s">
        <v>127</v>
      </c>
      <c r="C15" s="42">
        <v>46</v>
      </c>
      <c r="D15" s="42">
        <v>20</v>
      </c>
      <c r="E15" s="43">
        <v>4</v>
      </c>
      <c r="F15" s="43">
        <f>SUM(D15:E15)</f>
        <v>24</v>
      </c>
      <c r="G15" s="51">
        <f>F15/C15</f>
        <v>0.52173913043478259</v>
      </c>
    </row>
    <row r="16" spans="2:7" x14ac:dyDescent="0.25">
      <c r="B16" s="2" t="s">
        <v>77</v>
      </c>
      <c r="C16" s="45">
        <v>35</v>
      </c>
      <c r="D16" s="45">
        <v>17</v>
      </c>
      <c r="E16" s="46" t="s">
        <v>125</v>
      </c>
      <c r="F16" s="46">
        <f>SUM(D16:E16)</f>
        <v>17</v>
      </c>
      <c r="G16" s="52">
        <f>F16/C16</f>
        <v>0.48571428571428571</v>
      </c>
    </row>
    <row r="17" spans="2:7" ht="15.75" thickBot="1" x14ac:dyDescent="0.3"/>
    <row r="18" spans="2:7" ht="75.75" thickBot="1" x14ac:dyDescent="0.3">
      <c r="B18" s="48" t="s">
        <v>99</v>
      </c>
      <c r="C18" s="48" t="s">
        <v>100</v>
      </c>
      <c r="D18" s="48" t="s">
        <v>101</v>
      </c>
      <c r="E18" s="48" t="s">
        <v>102</v>
      </c>
      <c r="F18" s="48" t="s">
        <v>103</v>
      </c>
      <c r="G18" s="48" t="s">
        <v>104</v>
      </c>
    </row>
    <row r="19" spans="2:7" x14ac:dyDescent="0.25">
      <c r="B19" s="3" t="s">
        <v>115</v>
      </c>
      <c r="C19" s="42">
        <v>30</v>
      </c>
      <c r="D19" s="42">
        <v>25</v>
      </c>
      <c r="E19" s="43">
        <v>1</v>
      </c>
      <c r="F19" s="43">
        <f t="shared" ref="F19:F23" si="1">SUM(D19:E19)</f>
        <v>26</v>
      </c>
      <c r="G19" s="51">
        <f t="shared" ref="G19" si="2">(D19+E19)/C19</f>
        <v>0.8666666666666667</v>
      </c>
    </row>
    <row r="20" spans="2:7" x14ac:dyDescent="0.25">
      <c r="B20" s="2" t="s">
        <v>116</v>
      </c>
      <c r="C20" s="45">
        <v>27</v>
      </c>
      <c r="D20" s="45">
        <v>24</v>
      </c>
      <c r="E20" s="46">
        <v>1</v>
      </c>
      <c r="F20" s="46">
        <f t="shared" si="1"/>
        <v>25</v>
      </c>
      <c r="G20" s="52">
        <f t="shared" ref="G20:G25" si="3">F20/C20</f>
        <v>0.92592592592592593</v>
      </c>
    </row>
    <row r="21" spans="2:7" x14ac:dyDescent="0.25">
      <c r="B21" s="3" t="s">
        <v>117</v>
      </c>
      <c r="C21" s="42">
        <v>36</v>
      </c>
      <c r="D21" s="42">
        <v>24</v>
      </c>
      <c r="E21" s="43">
        <v>7</v>
      </c>
      <c r="F21" s="43">
        <f t="shared" si="1"/>
        <v>31</v>
      </c>
      <c r="G21" s="51">
        <f t="shared" si="3"/>
        <v>0.86111111111111116</v>
      </c>
    </row>
    <row r="22" spans="2:7" x14ac:dyDescent="0.25">
      <c r="B22" s="2" t="s">
        <v>118</v>
      </c>
      <c r="C22" s="45">
        <v>20</v>
      </c>
      <c r="D22" s="45">
        <v>14</v>
      </c>
      <c r="E22" s="46">
        <v>2</v>
      </c>
      <c r="F22" s="46">
        <f t="shared" si="1"/>
        <v>16</v>
      </c>
      <c r="G22" s="52">
        <f t="shared" si="3"/>
        <v>0.8</v>
      </c>
    </row>
    <row r="23" spans="2:7" x14ac:dyDescent="0.25">
      <c r="B23" s="3" t="s">
        <v>119</v>
      </c>
      <c r="C23" s="42">
        <v>21</v>
      </c>
      <c r="D23" s="42">
        <v>12</v>
      </c>
      <c r="E23" s="43">
        <v>2</v>
      </c>
      <c r="F23" s="43">
        <f t="shared" si="1"/>
        <v>14</v>
      </c>
      <c r="G23" s="51">
        <f t="shared" si="3"/>
        <v>0.66666666666666663</v>
      </c>
    </row>
    <row r="24" spans="2:7" x14ac:dyDescent="0.25">
      <c r="B24" s="2" t="s">
        <v>120</v>
      </c>
      <c r="C24" s="45">
        <v>34</v>
      </c>
      <c r="D24" s="45">
        <v>25</v>
      </c>
      <c r="E24" s="46">
        <v>4</v>
      </c>
      <c r="F24" s="46">
        <f>SUM(D24:E24)</f>
        <v>29</v>
      </c>
      <c r="G24" s="52">
        <f t="shared" si="3"/>
        <v>0.8529411764705882</v>
      </c>
    </row>
    <row r="25" spans="2:7" x14ac:dyDescent="0.25">
      <c r="B25" s="3" t="s">
        <v>121</v>
      </c>
      <c r="C25" s="42">
        <v>64</v>
      </c>
      <c r="D25" s="42">
        <v>54</v>
      </c>
      <c r="E25" s="43">
        <v>3</v>
      </c>
      <c r="F25" s="43">
        <f>SUM(D25:E25)</f>
        <v>57</v>
      </c>
      <c r="G25" s="51">
        <f t="shared" si="3"/>
        <v>0.890625</v>
      </c>
    </row>
    <row r="26" spans="2:7" x14ac:dyDescent="0.25">
      <c r="B26" s="2" t="s">
        <v>122</v>
      </c>
      <c r="C26" s="45">
        <v>20</v>
      </c>
      <c r="D26" s="45">
        <v>15</v>
      </c>
      <c r="E26" s="46">
        <v>4</v>
      </c>
      <c r="F26" s="46">
        <f>SUM(D26:E26)</f>
        <v>19</v>
      </c>
      <c r="G26" s="52">
        <f>F26/C26</f>
        <v>0.95</v>
      </c>
    </row>
    <row r="27" spans="2:7" x14ac:dyDescent="0.25">
      <c r="B27" s="3" t="s">
        <v>123</v>
      </c>
      <c r="C27" s="42">
        <v>15</v>
      </c>
      <c r="D27" s="42">
        <v>11</v>
      </c>
      <c r="E27" s="43">
        <v>2</v>
      </c>
      <c r="F27" s="43">
        <v>13</v>
      </c>
      <c r="G27" s="51">
        <v>0.8666666666666667</v>
      </c>
    </row>
    <row r="28" spans="2:7" x14ac:dyDescent="0.25">
      <c r="B28" s="2" t="s">
        <v>124</v>
      </c>
      <c r="C28" s="45">
        <v>22</v>
      </c>
      <c r="D28" s="45">
        <v>16</v>
      </c>
      <c r="E28" s="46">
        <v>2</v>
      </c>
      <c r="F28" s="46">
        <f>SUM(D28:E28)</f>
        <v>18</v>
      </c>
      <c r="G28" s="52">
        <f>F28/C28</f>
        <v>0.81818181818181823</v>
      </c>
    </row>
    <row r="29" spans="2:7" x14ac:dyDescent="0.25">
      <c r="B29" s="3" t="s">
        <v>126</v>
      </c>
      <c r="C29" s="42">
        <v>20</v>
      </c>
      <c r="D29" s="42">
        <v>6</v>
      </c>
      <c r="E29" s="43">
        <v>3</v>
      </c>
      <c r="F29" s="43">
        <f>SUM(D29:E29)</f>
        <v>9</v>
      </c>
      <c r="G29" s="51">
        <f>F29/C29</f>
        <v>0.45</v>
      </c>
    </row>
    <row r="30" spans="2:7" x14ac:dyDescent="0.25">
      <c r="B30" s="2" t="s">
        <v>135</v>
      </c>
      <c r="C30" s="45">
        <v>26</v>
      </c>
      <c r="D30" s="45" t="s">
        <v>125</v>
      </c>
      <c r="E30" s="46" t="s">
        <v>125</v>
      </c>
      <c r="F30" s="46">
        <f>SUM(D30:E30)</f>
        <v>0</v>
      </c>
      <c r="G30" s="52">
        <f>F30/C30</f>
        <v>0</v>
      </c>
    </row>
  </sheetData>
  <mergeCells count="1">
    <mergeCell ref="B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A637-CC22-441D-BCEE-17F891CB3BBE}">
  <sheetPr>
    <tabColor theme="3"/>
  </sheetPr>
  <dimension ref="A1:K35"/>
  <sheetViews>
    <sheetView zoomScale="69" zoomScaleNormal="69" workbookViewId="0"/>
  </sheetViews>
  <sheetFormatPr baseColWidth="10" defaultColWidth="11.5703125" defaultRowHeight="15" x14ac:dyDescent="0.25"/>
  <cols>
    <col min="1" max="1" width="3.7109375" style="12" customWidth="1"/>
    <col min="2" max="2" width="3.28515625" style="12" customWidth="1"/>
    <col min="3" max="3" width="5.85546875" style="12" customWidth="1"/>
    <col min="4" max="4" width="45.140625" style="12" customWidth="1"/>
    <col min="5" max="5" width="11.5703125" style="12"/>
    <col min="6" max="6" width="44.7109375" style="12" customWidth="1"/>
    <col min="7" max="7" width="11.5703125" style="12"/>
    <col min="8" max="8" width="45.5703125" style="12" customWidth="1"/>
    <col min="9" max="9" width="6.42578125" style="12" customWidth="1"/>
    <col min="10" max="10" width="11.5703125" style="12" customWidth="1"/>
    <col min="11" max="16384" width="11.5703125" style="12"/>
  </cols>
  <sheetData>
    <row r="1" spans="1:11" x14ac:dyDescent="0.25">
      <c r="A1" s="13"/>
      <c r="C1" s="84" t="str">
        <f>+"INFORME DE DESERCIÓN INTERSEMESTRAL "&amp;Planeación!A1</f>
        <v>INFORME DE DESERCIÓN INTERSEMESTRAL 2025-2</v>
      </c>
      <c r="D1" s="84"/>
      <c r="E1" s="84"/>
      <c r="F1" s="84"/>
      <c r="G1" s="84"/>
      <c r="H1" s="84"/>
      <c r="I1" s="84"/>
    </row>
    <row r="2" spans="1:11" ht="26.25" customHeight="1" x14ac:dyDescent="0.25">
      <c r="C2" s="84"/>
      <c r="D2" s="84"/>
      <c r="E2" s="84"/>
      <c r="F2" s="84"/>
      <c r="G2" s="84"/>
      <c r="H2" s="84"/>
      <c r="I2" s="84"/>
    </row>
    <row r="3" spans="1:11" x14ac:dyDescent="0.25">
      <c r="C3" s="84"/>
      <c r="D3" s="84"/>
      <c r="E3" s="84"/>
      <c r="F3" s="84"/>
      <c r="G3" s="84"/>
      <c r="H3" s="84"/>
      <c r="I3" s="84"/>
    </row>
    <row r="4" spans="1:11" ht="15" customHeight="1" x14ac:dyDescent="0.25">
      <c r="C4" s="85" t="s">
        <v>78</v>
      </c>
      <c r="D4" s="86"/>
      <c r="E4" s="86"/>
      <c r="F4" s="86"/>
      <c r="G4" s="86"/>
      <c r="H4" s="86"/>
      <c r="I4" s="86"/>
      <c r="J4" s="14"/>
    </row>
    <row r="5" spans="1:11" ht="15" customHeight="1" x14ac:dyDescent="0.25">
      <c r="C5" s="86"/>
      <c r="D5" s="86"/>
      <c r="E5" s="86"/>
      <c r="F5" s="86"/>
      <c r="G5" s="86"/>
      <c r="H5" s="86"/>
      <c r="I5" s="86"/>
      <c r="J5" s="14"/>
    </row>
    <row r="6" spans="1:11" ht="15.75" customHeight="1" x14ac:dyDescent="0.25">
      <c r="C6" s="86"/>
      <c r="D6" s="86"/>
      <c r="E6" s="86"/>
      <c r="F6" s="86"/>
      <c r="G6" s="86"/>
      <c r="H6" s="86"/>
      <c r="I6" s="86"/>
      <c r="J6" s="14"/>
    </row>
    <row r="7" spans="1:11" ht="36.75" customHeight="1" x14ac:dyDescent="0.25">
      <c r="B7" s="15"/>
      <c r="C7" s="80"/>
      <c r="D7" s="16"/>
      <c r="E7" s="16"/>
      <c r="F7" s="16"/>
      <c r="G7" s="16"/>
      <c r="H7" s="17"/>
      <c r="I7" s="18"/>
      <c r="J7" s="14"/>
      <c r="K7" s="15"/>
    </row>
    <row r="8" spans="1:11" ht="30.75" customHeight="1" x14ac:dyDescent="0.25">
      <c r="B8" s="15"/>
      <c r="C8" s="80"/>
      <c r="D8" s="81" t="s">
        <v>128</v>
      </c>
      <c r="E8" s="16"/>
      <c r="F8" s="81" t="str">
        <f>+"Gráfica de Deserción Intersemestral Institucional Serie 2010-1 a "&amp;Planeación!A1</f>
        <v>Gráfica de Deserción Intersemestral Institucional Serie 2010-1 a 2025-2</v>
      </c>
      <c r="G8" s="16"/>
      <c r="H8" s="113" t="s">
        <v>154</v>
      </c>
      <c r="I8" s="18"/>
      <c r="J8" s="14"/>
      <c r="K8" s="15"/>
    </row>
    <row r="9" spans="1:11" ht="18.75" x14ac:dyDescent="0.25">
      <c r="B9" s="15"/>
      <c r="C9" s="80"/>
      <c r="D9" s="81"/>
      <c r="E9" s="16"/>
      <c r="F9" s="81"/>
      <c r="G9" s="16"/>
      <c r="H9" s="113"/>
      <c r="I9" s="18"/>
      <c r="J9" s="14"/>
      <c r="K9" s="15"/>
    </row>
    <row r="10" spans="1:11" ht="26.25" customHeight="1" x14ac:dyDescent="0.25">
      <c r="B10" s="15"/>
      <c r="C10" s="80"/>
      <c r="D10" s="17"/>
      <c r="E10" s="16"/>
      <c r="F10" s="17"/>
      <c r="G10" s="53"/>
      <c r="H10" s="17"/>
      <c r="I10" s="18"/>
      <c r="J10" s="19"/>
      <c r="K10" s="15"/>
    </row>
    <row r="11" spans="1:11" ht="15" customHeight="1" x14ac:dyDescent="0.25">
      <c r="B11" s="15"/>
      <c r="C11" s="80"/>
      <c r="D11" s="81" t="s">
        <v>129</v>
      </c>
      <c r="E11" s="16"/>
      <c r="F11" s="81" t="str">
        <f>+"Desertores, Graduados y Egresados por Programa "&amp;Planeación!A1</f>
        <v>Desertores, Graduados y Egresados por Programa 2025-2</v>
      </c>
      <c r="G11" s="16"/>
      <c r="H11" s="81" t="s">
        <v>130</v>
      </c>
      <c r="I11" s="18"/>
      <c r="J11" s="19"/>
      <c r="K11" s="15"/>
    </row>
    <row r="12" spans="1:11" ht="30.75" customHeight="1" x14ac:dyDescent="0.25">
      <c r="B12" s="15"/>
      <c r="C12" s="80"/>
      <c r="D12" s="81"/>
      <c r="E12" s="16"/>
      <c r="F12" s="81"/>
      <c r="G12" s="16"/>
      <c r="H12" s="81"/>
      <c r="I12" s="18"/>
      <c r="J12" s="19"/>
      <c r="K12" s="15"/>
    </row>
    <row r="13" spans="1:11" ht="27.75" customHeight="1" x14ac:dyDescent="0.25">
      <c r="B13" s="15"/>
      <c r="C13" s="80"/>
      <c r="D13" s="17"/>
      <c r="E13" s="16"/>
      <c r="F13" s="20"/>
      <c r="G13" s="16"/>
      <c r="H13" s="17"/>
      <c r="I13" s="18"/>
      <c r="J13" s="19"/>
      <c r="K13" s="15"/>
    </row>
    <row r="14" spans="1:11" ht="15" customHeight="1" x14ac:dyDescent="0.25">
      <c r="B14" s="15"/>
      <c r="C14" s="80"/>
      <c r="D14" s="81" t="s">
        <v>134</v>
      </c>
      <c r="E14" s="16"/>
      <c r="F14" s="81" t="s">
        <v>131</v>
      </c>
      <c r="G14" s="16"/>
      <c r="H14" s="81" t="s">
        <v>132</v>
      </c>
      <c r="I14" s="18"/>
      <c r="J14" s="19"/>
      <c r="K14" s="15"/>
    </row>
    <row r="15" spans="1:11" ht="30" customHeight="1" x14ac:dyDescent="0.25">
      <c r="B15" s="15"/>
      <c r="C15" s="80"/>
      <c r="D15" s="81"/>
      <c r="E15" s="16"/>
      <c r="F15" s="81"/>
      <c r="G15" s="16"/>
      <c r="H15" s="81"/>
      <c r="I15" s="18"/>
      <c r="J15" s="19"/>
      <c r="K15" s="15"/>
    </row>
    <row r="16" spans="1:11" ht="25.5" customHeight="1" x14ac:dyDescent="0.25">
      <c r="B16" s="15"/>
      <c r="C16" s="80"/>
      <c r="D16" s="17"/>
      <c r="E16" s="16"/>
      <c r="F16" s="17"/>
      <c r="G16" s="16"/>
      <c r="H16" s="17"/>
      <c r="I16" s="18"/>
      <c r="J16" s="19"/>
      <c r="K16" s="15"/>
    </row>
    <row r="17" spans="2:11" ht="15" customHeight="1" x14ac:dyDescent="0.25">
      <c r="B17" s="15"/>
      <c r="C17" s="80"/>
      <c r="D17" s="21"/>
      <c r="E17" s="16"/>
      <c r="F17" s="81" t="s">
        <v>133</v>
      </c>
      <c r="G17" s="16"/>
      <c r="H17" s="82"/>
      <c r="I17" s="18"/>
      <c r="J17" s="19"/>
      <c r="K17" s="15"/>
    </row>
    <row r="18" spans="2:11" ht="30.75" customHeight="1" x14ac:dyDescent="0.25">
      <c r="B18" s="15"/>
      <c r="C18" s="80"/>
      <c r="D18" s="21"/>
      <c r="E18" s="16"/>
      <c r="F18" s="81"/>
      <c r="G18" s="16"/>
      <c r="H18" s="82"/>
      <c r="I18" s="18"/>
      <c r="J18" s="19"/>
      <c r="K18" s="15"/>
    </row>
    <row r="19" spans="2:11" ht="18.75" x14ac:dyDescent="0.25">
      <c r="B19" s="15"/>
      <c r="C19" s="80"/>
      <c r="D19" s="17"/>
      <c r="E19" s="16"/>
      <c r="F19" s="17"/>
      <c r="G19" s="16"/>
      <c r="H19" s="21"/>
      <c r="I19" s="18"/>
      <c r="J19" s="19"/>
      <c r="K19" s="15"/>
    </row>
    <row r="20" spans="2:11" ht="18.75" customHeight="1" x14ac:dyDescent="0.25">
      <c r="B20" s="15"/>
      <c r="C20" s="16"/>
      <c r="D20" s="21"/>
      <c r="E20" s="16"/>
      <c r="F20" s="16"/>
      <c r="G20" s="16"/>
      <c r="H20" s="17"/>
      <c r="I20" s="18"/>
      <c r="J20" s="19"/>
      <c r="K20" s="15"/>
    </row>
    <row r="21" spans="2:11" ht="27" customHeight="1" x14ac:dyDescent="0.25">
      <c r="B21" s="15"/>
      <c r="C21" s="16"/>
      <c r="D21" s="21"/>
      <c r="E21" s="16"/>
      <c r="F21" s="16"/>
      <c r="G21" s="16"/>
      <c r="H21" s="17"/>
      <c r="I21" s="18"/>
      <c r="J21" s="19"/>
      <c r="K21" s="15"/>
    </row>
    <row r="22" spans="2:11" ht="18.75" x14ac:dyDescent="0.25">
      <c r="B22" s="15"/>
      <c r="C22" s="16"/>
      <c r="D22" s="17"/>
      <c r="E22" s="16"/>
      <c r="F22" s="17"/>
      <c r="G22" s="16"/>
      <c r="H22" s="17"/>
      <c r="I22" s="18"/>
      <c r="J22" s="19"/>
      <c r="K22" s="15"/>
    </row>
    <row r="23" spans="2:11" x14ac:dyDescent="0.25">
      <c r="B23" s="15"/>
      <c r="C23" s="83"/>
      <c r="D23" s="83"/>
      <c r="E23" s="83"/>
      <c r="F23" s="83"/>
      <c r="G23" s="83"/>
      <c r="H23" s="83"/>
      <c r="I23" s="83"/>
      <c r="J23" s="19"/>
      <c r="K23" s="15"/>
    </row>
    <row r="24" spans="2:11" x14ac:dyDescent="0.25">
      <c r="B24" s="15"/>
      <c r="C24" s="83"/>
      <c r="D24" s="83"/>
      <c r="E24" s="83"/>
      <c r="F24" s="83"/>
      <c r="G24" s="83"/>
      <c r="H24" s="83"/>
      <c r="I24" s="83"/>
      <c r="J24" s="19"/>
      <c r="K24" s="15"/>
    </row>
    <row r="25" spans="2:11" x14ac:dyDescent="0.25">
      <c r="B25" s="15"/>
      <c r="C25" s="79"/>
      <c r="D25" s="79"/>
      <c r="E25" s="79"/>
      <c r="F25" s="79"/>
      <c r="G25" s="22"/>
      <c r="H25" s="22"/>
      <c r="I25" s="22"/>
      <c r="J25" s="22"/>
      <c r="K25" s="15"/>
    </row>
    <row r="26" spans="2:11" x14ac:dyDescent="0.25">
      <c r="B26" s="15"/>
      <c r="C26" s="23"/>
      <c r="D26" s="23"/>
      <c r="E26" s="23"/>
      <c r="F26" s="23"/>
      <c r="G26" s="22"/>
      <c r="H26" s="22"/>
      <c r="I26" s="22"/>
      <c r="J26" s="22"/>
      <c r="K26" s="15"/>
    </row>
    <row r="27" spans="2:11" x14ac:dyDescent="0.25">
      <c r="B27" s="15"/>
      <c r="C27" s="15"/>
      <c r="D27" s="15"/>
      <c r="E27" s="15"/>
      <c r="F27" s="15"/>
      <c r="G27" s="22"/>
      <c r="H27" s="22"/>
      <c r="I27" s="22"/>
      <c r="J27" s="22"/>
      <c r="K27" s="15"/>
    </row>
    <row r="28" spans="2:11" x14ac:dyDescent="0.25">
      <c r="B28" s="15"/>
      <c r="C28" s="15"/>
      <c r="D28" s="15"/>
      <c r="E28" s="15"/>
      <c r="F28" s="15"/>
      <c r="G28" s="22"/>
      <c r="H28" s="22"/>
      <c r="I28" s="22"/>
      <c r="J28" s="22"/>
      <c r="K28" s="15"/>
    </row>
    <row r="29" spans="2:1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x14ac:dyDescent="0.25">
      <c r="B30" s="15"/>
      <c r="G30" s="15"/>
      <c r="H30" s="15"/>
      <c r="I30" s="15"/>
      <c r="J30" s="15"/>
      <c r="K30" s="15"/>
    </row>
    <row r="31" spans="2:11" x14ac:dyDescent="0.25">
      <c r="B31" s="15"/>
      <c r="C31" s="15"/>
      <c r="D31" s="15"/>
      <c r="E31" s="15"/>
      <c r="F31" s="15"/>
    </row>
    <row r="32" spans="2:11" x14ac:dyDescent="0.25">
      <c r="B32" s="15"/>
      <c r="C32" s="15"/>
      <c r="D32" s="15"/>
      <c r="E32" s="15"/>
      <c r="F32" s="15"/>
    </row>
    <row r="33" spans="2:6" x14ac:dyDescent="0.25">
      <c r="B33" s="15"/>
      <c r="C33" s="15"/>
      <c r="D33" s="15"/>
      <c r="E33" s="15"/>
      <c r="F33" s="15"/>
    </row>
    <row r="34" spans="2:6" x14ac:dyDescent="0.25">
      <c r="B34" s="15"/>
      <c r="C34" s="15"/>
      <c r="D34" s="15"/>
      <c r="E34" s="15"/>
      <c r="F34" s="15"/>
    </row>
    <row r="35" spans="2:6" x14ac:dyDescent="0.25">
      <c r="B35" s="15"/>
      <c r="C35" s="15"/>
      <c r="D35" s="15"/>
      <c r="E35" s="15"/>
      <c r="F35" s="15"/>
    </row>
  </sheetData>
  <mergeCells count="19">
    <mergeCell ref="C1:I3"/>
    <mergeCell ref="C4:I6"/>
    <mergeCell ref="C7:C9"/>
    <mergeCell ref="D8:D9"/>
    <mergeCell ref="F8:F9"/>
    <mergeCell ref="H8:H9"/>
    <mergeCell ref="C25:F25"/>
    <mergeCell ref="C10:C13"/>
    <mergeCell ref="D11:D12"/>
    <mergeCell ref="F11:F12"/>
    <mergeCell ref="H11:H12"/>
    <mergeCell ref="C14:C16"/>
    <mergeCell ref="F14:F15"/>
    <mergeCell ref="H14:H15"/>
    <mergeCell ref="C17:C19"/>
    <mergeCell ref="F17:F18"/>
    <mergeCell ref="D14:D15"/>
    <mergeCell ref="H17:H18"/>
    <mergeCell ref="C23:I24"/>
  </mergeCells>
  <hyperlinks>
    <hyperlink ref="D11:D12" location="'Clasificación DNA'!A1" tooltip="Desertores No Académicos por Promedio Acumulado" display="Desertores No Académicos por Promedio Acumulado" xr:uid="{CF394351-926C-48FC-963A-318DE6A67A79}"/>
    <hyperlink ref="F14:F15" location="'Clasificación DA'!A1" tooltip="Desertores Académicos por Promedio Acumulado" display="Desertores Académicos por Promedio Acumulado" xr:uid="{C9A5DAE8-2131-46C4-9FF8-A9E997D04C03}"/>
    <hyperlink ref="F11:F12" location="'D, E, G por Programa'!A1" tooltip="Deserción, Graduados y Egresados por Programas" display="Desertores, Graduados y Egresados por Programa entre 2021-1 y 2021-2" xr:uid="{C651D94A-BE06-4D11-9D3D-01859BE4FD49}"/>
    <hyperlink ref="D14:D15" location="'No matriculados tipo Readmisión'!A1" tooltip="DESERTORES TIPO READMISION" display="Desertores, Egresados y Graduados tipo Readmisión" xr:uid="{9779A0F8-7A55-4A04-AB81-7DE608A3D5F9}"/>
    <hyperlink ref="D8:D9" location="'Informe General'!A1" tooltip="Tasa de Deserción intersemestral por programa académico" display="Tasa de Deserción intersemestral por programa académico" xr:uid="{6EC7ABD9-AD36-4691-82D7-7FDFED3F4734}"/>
    <hyperlink ref="H11:H12" location="'No Matriculados por Programa'!A1" display="No Matriculados por Programa" xr:uid="{796B6412-8D87-44C1-B2B3-E8DB996BAE4B}"/>
    <hyperlink ref="H8:H9" location="'Deserción 2024-2 vs 2025-2'!A1" display="Tasa de Deserción Intersemestral Comparativo 2024-2 VS 2025-2" xr:uid="{D7AEDC4A-227D-40D9-B1F6-450968F9A820}"/>
    <hyperlink ref="F8:F9" location="'Gráfico histórico'!A1" display="Gráfica de Deserción Intersemestral Institucional Serie 2009-2 a 2021-2" xr:uid="{B6C26FD2-0194-465F-9493-5BA88DC86CBE}"/>
    <hyperlink ref="H14:H15" location="'No matriculados tipo Reingreso'!A1" tooltip="DESERTORES TIPO REINGRESO" display="Desertores, Egresados y Graduados tipo Reingreso" xr:uid="{7134C5F7-0610-48AF-AE0E-974CE2B55A00}"/>
    <hyperlink ref="F17:F18" location="'Solo Inglés'!A1" display="Tasa de estudiantes de sólo inglés que regresan al programa" xr:uid="{B5DAC25F-ECA6-459F-A14D-279ADE3B6974}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opLeftCell="A10" zoomScale="84" zoomScaleNormal="84" workbookViewId="0">
      <selection sqref="A1:B5"/>
    </sheetView>
  </sheetViews>
  <sheetFormatPr baseColWidth="10" defaultColWidth="9.140625" defaultRowHeight="15" x14ac:dyDescent="0.25"/>
  <cols>
    <col min="1" max="1" width="36.7109375" bestFit="1" customWidth="1"/>
    <col min="2" max="2" width="42.42578125" bestFit="1" customWidth="1"/>
    <col min="3" max="3" width="20" bestFit="1" customWidth="1"/>
    <col min="4" max="4" width="23.140625" bestFit="1" customWidth="1"/>
    <col min="5" max="5" width="22.140625" bestFit="1" customWidth="1"/>
    <col min="6" max="6" width="24.85546875" bestFit="1" customWidth="1"/>
    <col min="7" max="7" width="18.5703125" bestFit="1" customWidth="1"/>
    <col min="8" max="26" width="10.7109375" customWidth="1"/>
  </cols>
  <sheetData>
    <row r="1" spans="1:7" ht="15" customHeight="1" x14ac:dyDescent="0.25">
      <c r="A1" s="87"/>
      <c r="B1" s="87"/>
      <c r="C1" s="89" t="s">
        <v>153</v>
      </c>
      <c r="D1" s="89"/>
      <c r="E1" s="89"/>
      <c r="F1" s="89"/>
      <c r="G1" s="89"/>
    </row>
    <row r="2" spans="1:7" ht="15" customHeight="1" x14ac:dyDescent="0.25">
      <c r="A2" s="87"/>
      <c r="B2" s="87"/>
      <c r="C2" s="89"/>
      <c r="D2" s="89"/>
      <c r="E2" s="89"/>
      <c r="F2" s="89"/>
      <c r="G2" s="89"/>
    </row>
    <row r="3" spans="1:7" ht="15" customHeight="1" x14ac:dyDescent="0.25">
      <c r="A3" s="87"/>
      <c r="B3" s="87"/>
      <c r="C3" s="89"/>
      <c r="D3" s="89"/>
      <c r="E3" s="89"/>
      <c r="F3" s="89"/>
      <c r="G3" s="89"/>
    </row>
    <row r="4" spans="1:7" ht="15" customHeight="1" x14ac:dyDescent="0.25">
      <c r="A4" s="87"/>
      <c r="B4" s="87"/>
      <c r="C4" s="89"/>
      <c r="D4" s="89"/>
      <c r="E4" s="89"/>
      <c r="F4" s="89"/>
      <c r="G4" s="89"/>
    </row>
    <row r="5" spans="1:7" ht="15" customHeight="1" x14ac:dyDescent="0.25">
      <c r="A5" s="88"/>
      <c r="B5" s="88"/>
      <c r="C5" s="90"/>
      <c r="D5" s="90"/>
      <c r="E5" s="90"/>
      <c r="F5" s="90"/>
      <c r="G5" s="90"/>
    </row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x14ac:dyDescent="0.25">
      <c r="A7" s="2" t="s">
        <v>8</v>
      </c>
      <c r="B7" s="2">
        <v>676</v>
      </c>
      <c r="C7" s="2">
        <v>6</v>
      </c>
      <c r="D7" s="2">
        <v>31</v>
      </c>
      <c r="E7" s="5">
        <v>8.8757396449704144E-3</v>
      </c>
      <c r="F7" s="5">
        <v>4.5857988165680472E-2</v>
      </c>
      <c r="G7" s="5">
        <v>5.473372781065089E-2</v>
      </c>
    </row>
    <row r="8" spans="1:7" x14ac:dyDescent="0.25">
      <c r="A8" s="2" t="s">
        <v>9</v>
      </c>
      <c r="B8" s="2">
        <v>196</v>
      </c>
      <c r="C8" s="2">
        <v>3</v>
      </c>
      <c r="D8" s="2">
        <v>11</v>
      </c>
      <c r="E8" s="5">
        <v>1.530612244897959E-2</v>
      </c>
      <c r="F8" s="5">
        <v>5.6122448979591837E-2</v>
      </c>
      <c r="G8" s="5">
        <v>7.1428571428571425E-2</v>
      </c>
    </row>
    <row r="9" spans="1:7" x14ac:dyDescent="0.25">
      <c r="A9" s="2" t="s">
        <v>10</v>
      </c>
      <c r="B9" s="2">
        <v>679</v>
      </c>
      <c r="C9" s="2">
        <v>4</v>
      </c>
      <c r="D9" s="2">
        <v>15</v>
      </c>
      <c r="E9" s="5">
        <v>5.8910162002945507E-3</v>
      </c>
      <c r="F9" s="5">
        <v>2.209131075110457E-2</v>
      </c>
      <c r="G9" s="5">
        <v>2.7982326951399121E-2</v>
      </c>
    </row>
    <row r="10" spans="1:7" x14ac:dyDescent="0.25">
      <c r="A10" s="3" t="s">
        <v>11</v>
      </c>
      <c r="B10" s="3">
        <v>1551</v>
      </c>
      <c r="C10" s="3">
        <v>13</v>
      </c>
      <c r="D10" s="3">
        <v>57</v>
      </c>
      <c r="E10" s="6">
        <v>8.3816892327530628E-3</v>
      </c>
      <c r="F10" s="6">
        <v>3.6750483558994199E-2</v>
      </c>
      <c r="G10" s="6">
        <v>4.5132172791747263E-2</v>
      </c>
    </row>
    <row r="11" spans="1:7" x14ac:dyDescent="0.25">
      <c r="A11" s="2" t="s">
        <v>12</v>
      </c>
      <c r="B11" s="2">
        <v>106</v>
      </c>
      <c r="C11" s="2">
        <v>2</v>
      </c>
      <c r="D11" s="2">
        <v>2</v>
      </c>
      <c r="E11" s="5">
        <v>1.886792452830189E-2</v>
      </c>
      <c r="F11" s="5">
        <v>1.886792452830189E-2</v>
      </c>
      <c r="G11" s="5">
        <v>3.7735849056603772E-2</v>
      </c>
    </row>
    <row r="12" spans="1:7" x14ac:dyDescent="0.25">
      <c r="A12" s="2" t="s">
        <v>13</v>
      </c>
      <c r="B12" s="2">
        <v>643</v>
      </c>
      <c r="C12" s="2">
        <v>7</v>
      </c>
      <c r="D12" s="2">
        <v>24</v>
      </c>
      <c r="E12" s="5">
        <v>1.088646967340591E-2</v>
      </c>
      <c r="F12" s="5">
        <v>3.7325038880248837E-2</v>
      </c>
      <c r="G12" s="5">
        <v>4.821150855365474E-2</v>
      </c>
    </row>
    <row r="13" spans="1:7" x14ac:dyDescent="0.25">
      <c r="A13" s="2" t="s">
        <v>14</v>
      </c>
      <c r="B13" s="2">
        <v>269</v>
      </c>
      <c r="C13" s="2">
        <v>0</v>
      </c>
      <c r="D13" s="2">
        <v>9</v>
      </c>
      <c r="E13" s="5">
        <v>0</v>
      </c>
      <c r="F13" s="5">
        <v>3.3457249070631967E-2</v>
      </c>
      <c r="G13" s="5">
        <v>3.3457249070631967E-2</v>
      </c>
    </row>
    <row r="14" spans="1:7" x14ac:dyDescent="0.25">
      <c r="A14" s="3" t="s">
        <v>15</v>
      </c>
      <c r="B14" s="3">
        <v>1018</v>
      </c>
      <c r="C14" s="3">
        <v>9</v>
      </c>
      <c r="D14" s="3">
        <v>35</v>
      </c>
      <c r="E14" s="6">
        <v>8.840864440078585E-3</v>
      </c>
      <c r="F14" s="6">
        <v>3.4381139489194502E-2</v>
      </c>
      <c r="G14" s="6">
        <v>4.3222003929273077E-2</v>
      </c>
    </row>
    <row r="15" spans="1:7" x14ac:dyDescent="0.25">
      <c r="A15" s="2" t="s">
        <v>17</v>
      </c>
      <c r="B15" s="2">
        <v>214</v>
      </c>
      <c r="C15" s="2">
        <v>2</v>
      </c>
      <c r="D15" s="2">
        <v>5</v>
      </c>
      <c r="E15" s="5">
        <v>9.3457943925233638E-3</v>
      </c>
      <c r="F15" s="5">
        <v>2.336448598130841E-2</v>
      </c>
      <c r="G15" s="5">
        <v>3.2710280373831772E-2</v>
      </c>
    </row>
    <row r="16" spans="1:7" x14ac:dyDescent="0.25">
      <c r="A16" s="2" t="s">
        <v>18</v>
      </c>
      <c r="B16" s="2">
        <v>1484</v>
      </c>
      <c r="C16" s="2">
        <v>10</v>
      </c>
      <c r="D16" s="2">
        <v>20</v>
      </c>
      <c r="E16" s="5">
        <v>6.7385444743935314E-3</v>
      </c>
      <c r="F16" s="5">
        <v>1.3477088948787059E-2</v>
      </c>
      <c r="G16" s="5">
        <v>2.0215633423180591E-2</v>
      </c>
    </row>
    <row r="17" spans="1:7" x14ac:dyDescent="0.25">
      <c r="A17" s="2" t="s">
        <v>19</v>
      </c>
      <c r="B17" s="2">
        <v>248</v>
      </c>
      <c r="C17" s="2">
        <v>4</v>
      </c>
      <c r="D17" s="2">
        <v>6</v>
      </c>
      <c r="E17" s="5">
        <v>1.6129032258064519E-2</v>
      </c>
      <c r="F17" s="5">
        <v>2.419354838709677E-2</v>
      </c>
      <c r="G17" s="5">
        <v>4.0322580645161289E-2</v>
      </c>
    </row>
    <row r="18" spans="1:7" x14ac:dyDescent="0.25">
      <c r="A18" s="3" t="s">
        <v>20</v>
      </c>
      <c r="B18" s="3">
        <v>1946</v>
      </c>
      <c r="C18" s="3">
        <v>16</v>
      </c>
      <c r="D18" s="3">
        <v>31</v>
      </c>
      <c r="E18" s="6">
        <v>8.2219938335046251E-3</v>
      </c>
      <c r="F18" s="6">
        <v>1.593011305241521E-2</v>
      </c>
      <c r="G18" s="6">
        <v>2.4152106885919841E-2</v>
      </c>
    </row>
    <row r="19" spans="1:7" x14ac:dyDescent="0.25">
      <c r="A19" s="2" t="s">
        <v>22</v>
      </c>
      <c r="B19" s="2">
        <v>520</v>
      </c>
      <c r="C19" s="2">
        <v>10</v>
      </c>
      <c r="D19" s="2">
        <v>14</v>
      </c>
      <c r="E19" s="5">
        <v>1.9230769230769228E-2</v>
      </c>
      <c r="F19" s="5">
        <v>2.6923076923076921E-2</v>
      </c>
      <c r="G19" s="5">
        <v>4.6153846153846163E-2</v>
      </c>
    </row>
    <row r="20" spans="1:7" x14ac:dyDescent="0.25">
      <c r="A20" s="2" t="s">
        <v>23</v>
      </c>
      <c r="B20" s="2">
        <v>248</v>
      </c>
      <c r="C20" s="2">
        <v>2</v>
      </c>
      <c r="D20" s="2">
        <v>8</v>
      </c>
      <c r="E20" s="5">
        <v>8.0645161290322578E-3</v>
      </c>
      <c r="F20" s="5">
        <v>3.2258064516129031E-2</v>
      </c>
      <c r="G20" s="5">
        <v>4.0322580645161289E-2</v>
      </c>
    </row>
    <row r="21" spans="1:7" x14ac:dyDescent="0.25">
      <c r="A21" s="2" t="s">
        <v>24</v>
      </c>
      <c r="B21" s="2">
        <v>148</v>
      </c>
      <c r="C21" s="2">
        <v>3</v>
      </c>
      <c r="D21" s="2">
        <v>3</v>
      </c>
      <c r="E21" s="5">
        <v>2.0270270270270271E-2</v>
      </c>
      <c r="F21" s="5">
        <v>2.0270270270270271E-2</v>
      </c>
      <c r="G21" s="5">
        <v>4.0540540540540543E-2</v>
      </c>
    </row>
    <row r="22" spans="1:7" x14ac:dyDescent="0.25">
      <c r="A22" s="2" t="s">
        <v>25</v>
      </c>
      <c r="B22" s="2">
        <v>649</v>
      </c>
      <c r="C22" s="2">
        <v>3</v>
      </c>
      <c r="D22" s="2">
        <v>21</v>
      </c>
      <c r="E22" s="5">
        <v>4.6224961479198771E-3</v>
      </c>
      <c r="F22" s="5">
        <v>3.2357473035439142E-2</v>
      </c>
      <c r="G22" s="5">
        <v>3.6979969183359017E-2</v>
      </c>
    </row>
    <row r="23" spans="1:7" x14ac:dyDescent="0.25">
      <c r="A23" s="2" t="s">
        <v>26</v>
      </c>
      <c r="B23" s="2">
        <v>394</v>
      </c>
      <c r="C23" s="2">
        <v>3</v>
      </c>
      <c r="D23" s="2">
        <v>10</v>
      </c>
      <c r="E23" s="5">
        <v>7.6142131979695434E-3</v>
      </c>
      <c r="F23" s="5">
        <v>2.538071065989848E-2</v>
      </c>
      <c r="G23" s="5">
        <v>3.2994923857868022E-2</v>
      </c>
    </row>
    <row r="24" spans="1:7" x14ac:dyDescent="0.25">
      <c r="A24" s="2" t="s">
        <v>138</v>
      </c>
      <c r="B24" s="2">
        <v>802</v>
      </c>
      <c r="C24" s="2">
        <v>7</v>
      </c>
      <c r="D24" s="2">
        <v>35</v>
      </c>
      <c r="E24" s="5">
        <v>8.7281795511221939E-3</v>
      </c>
      <c r="F24" s="5">
        <v>4.3640897755610968E-2</v>
      </c>
      <c r="G24" s="5">
        <v>5.2369077306733167E-2</v>
      </c>
    </row>
    <row r="25" spans="1:7" x14ac:dyDescent="0.25">
      <c r="A25" s="3" t="s">
        <v>28</v>
      </c>
      <c r="B25" s="3">
        <v>2761</v>
      </c>
      <c r="C25" s="3">
        <v>28</v>
      </c>
      <c r="D25" s="3">
        <v>91</v>
      </c>
      <c r="E25" s="6">
        <v>1.014125316914162E-2</v>
      </c>
      <c r="F25" s="6">
        <v>3.2959072799710248E-2</v>
      </c>
      <c r="G25" s="6">
        <v>4.3100325968851869E-2</v>
      </c>
    </row>
    <row r="26" spans="1:7" x14ac:dyDescent="0.25">
      <c r="A26" s="2" t="s">
        <v>29</v>
      </c>
      <c r="B26" s="2">
        <v>368</v>
      </c>
      <c r="C26" s="2">
        <v>2</v>
      </c>
      <c r="D26" s="2">
        <v>10</v>
      </c>
      <c r="E26" s="5">
        <v>5.434782608695652E-3</v>
      </c>
      <c r="F26" s="5">
        <v>2.717391304347826E-2</v>
      </c>
      <c r="G26" s="5">
        <v>3.2608695652173912E-2</v>
      </c>
    </row>
    <row r="27" spans="1:7" x14ac:dyDescent="0.25">
      <c r="A27" s="2" t="s">
        <v>30</v>
      </c>
      <c r="B27" s="2">
        <v>317</v>
      </c>
      <c r="C27" s="2">
        <v>3</v>
      </c>
      <c r="D27" s="2">
        <v>2</v>
      </c>
      <c r="E27" s="5">
        <v>9.4637223974763408E-3</v>
      </c>
      <c r="F27" s="5">
        <v>6.3091482649842269E-3</v>
      </c>
      <c r="G27" s="5">
        <v>1.577287066246057E-2</v>
      </c>
    </row>
    <row r="28" spans="1:7" x14ac:dyDescent="0.25">
      <c r="A28" s="2" t="s">
        <v>31</v>
      </c>
      <c r="B28" s="2">
        <v>134</v>
      </c>
      <c r="C28" s="2">
        <v>0</v>
      </c>
      <c r="D28" s="2">
        <v>4</v>
      </c>
      <c r="E28" s="5">
        <v>0</v>
      </c>
      <c r="F28" s="5">
        <v>2.9850746268656719E-2</v>
      </c>
      <c r="G28" s="5">
        <v>2.9850746268656719E-2</v>
      </c>
    </row>
    <row r="29" spans="1:7" x14ac:dyDescent="0.25">
      <c r="A29" s="3" t="s">
        <v>32</v>
      </c>
      <c r="B29" s="3">
        <v>819</v>
      </c>
      <c r="C29" s="3">
        <v>5</v>
      </c>
      <c r="D29" s="3">
        <v>16</v>
      </c>
      <c r="E29" s="6">
        <v>6.105006105006105E-3</v>
      </c>
      <c r="F29" s="6">
        <v>1.9536019536019539E-2</v>
      </c>
      <c r="G29" s="6">
        <v>2.564102564102564E-2</v>
      </c>
    </row>
    <row r="30" spans="1:7" x14ac:dyDescent="0.25">
      <c r="A30" s="2" t="s">
        <v>33</v>
      </c>
      <c r="B30" s="2">
        <v>423</v>
      </c>
      <c r="C30" s="2">
        <v>3</v>
      </c>
      <c r="D30" s="2">
        <v>11</v>
      </c>
      <c r="E30" s="5">
        <v>7.0921985815602844E-3</v>
      </c>
      <c r="F30" s="5">
        <v>2.600472813238771E-2</v>
      </c>
      <c r="G30" s="5">
        <v>3.309692671394799E-2</v>
      </c>
    </row>
    <row r="31" spans="1:7" x14ac:dyDescent="0.25">
      <c r="A31" s="2" t="s">
        <v>34</v>
      </c>
      <c r="B31" s="2">
        <v>151</v>
      </c>
      <c r="C31" s="2">
        <v>2</v>
      </c>
      <c r="D31" s="2">
        <v>5</v>
      </c>
      <c r="E31" s="5">
        <v>1.324503311258278E-2</v>
      </c>
      <c r="F31" s="5">
        <v>3.3112582781456963E-2</v>
      </c>
      <c r="G31" s="5">
        <v>4.6357615894039743E-2</v>
      </c>
    </row>
    <row r="32" spans="1:7" x14ac:dyDescent="0.25">
      <c r="A32" s="2" t="s">
        <v>35</v>
      </c>
      <c r="B32" s="2">
        <v>30</v>
      </c>
      <c r="C32" s="2">
        <v>0</v>
      </c>
      <c r="D32" s="2">
        <v>2</v>
      </c>
      <c r="E32" s="5">
        <v>0</v>
      </c>
      <c r="F32" s="5">
        <v>6.6666666666666666E-2</v>
      </c>
      <c r="G32" s="5">
        <v>6.6666666666666666E-2</v>
      </c>
    </row>
    <row r="33" spans="1:7" x14ac:dyDescent="0.25">
      <c r="A33" s="2" t="s">
        <v>48</v>
      </c>
      <c r="B33" s="2">
        <v>95</v>
      </c>
      <c r="C33" s="2">
        <v>2</v>
      </c>
      <c r="D33" s="2">
        <v>11</v>
      </c>
      <c r="E33" s="5">
        <v>2.1052631578947371E-2</v>
      </c>
      <c r="F33" s="5">
        <v>0.1157894736842105</v>
      </c>
      <c r="G33" s="5">
        <v>0.1368421052631579</v>
      </c>
    </row>
    <row r="34" spans="1:7" x14ac:dyDescent="0.25">
      <c r="A34" s="2" t="s">
        <v>36</v>
      </c>
      <c r="B34" s="2">
        <v>713</v>
      </c>
      <c r="C34" s="2">
        <v>1</v>
      </c>
      <c r="D34" s="2">
        <v>17</v>
      </c>
      <c r="E34" s="5">
        <v>1.4025245441795231E-3</v>
      </c>
      <c r="F34" s="5">
        <v>2.3842917251051889E-2</v>
      </c>
      <c r="G34" s="5">
        <v>2.5245441795231419E-2</v>
      </c>
    </row>
    <row r="35" spans="1:7" x14ac:dyDescent="0.25">
      <c r="A35" s="3" t="s">
        <v>137</v>
      </c>
      <c r="B35" s="3">
        <v>1412</v>
      </c>
      <c r="C35" s="3">
        <v>8</v>
      </c>
      <c r="D35" s="3">
        <v>46</v>
      </c>
      <c r="E35" s="6">
        <v>5.6657223796033997E-3</v>
      </c>
      <c r="F35" s="6">
        <v>3.2577903682719553E-2</v>
      </c>
      <c r="G35" s="6">
        <v>3.8243626062322948E-2</v>
      </c>
    </row>
    <row r="36" spans="1:7" x14ac:dyDescent="0.25">
      <c r="A36" s="2" t="s">
        <v>38</v>
      </c>
      <c r="B36" s="2">
        <v>84</v>
      </c>
      <c r="C36" s="2">
        <v>0</v>
      </c>
      <c r="D36" s="2">
        <v>2</v>
      </c>
      <c r="E36" s="5">
        <v>0</v>
      </c>
      <c r="F36" s="5">
        <v>2.3809523809523812E-2</v>
      </c>
      <c r="G36" s="5">
        <v>2.3809523809523812E-2</v>
      </c>
    </row>
    <row r="37" spans="1:7" x14ac:dyDescent="0.25">
      <c r="A37" s="3" t="s">
        <v>39</v>
      </c>
      <c r="B37" s="3">
        <v>84</v>
      </c>
      <c r="C37" s="3">
        <v>0</v>
      </c>
      <c r="D37" s="3">
        <v>2</v>
      </c>
      <c r="E37" s="6">
        <v>0</v>
      </c>
      <c r="F37" s="6">
        <v>2.3809523809523812E-2</v>
      </c>
      <c r="G37" s="6">
        <v>2.3809523809523812E-2</v>
      </c>
    </row>
    <row r="38" spans="1:7" x14ac:dyDescent="0.25">
      <c r="A38" s="2" t="s">
        <v>41</v>
      </c>
      <c r="B38" s="2">
        <v>171</v>
      </c>
      <c r="C38" s="2">
        <v>3</v>
      </c>
      <c r="D38" s="2">
        <v>4</v>
      </c>
      <c r="E38" s="5">
        <v>1.754385964912281E-2</v>
      </c>
      <c r="F38" s="5">
        <v>2.3391812865497071E-2</v>
      </c>
      <c r="G38" s="5">
        <v>4.0935672514619881E-2</v>
      </c>
    </row>
    <row r="39" spans="1:7" x14ac:dyDescent="0.25">
      <c r="A39" s="2" t="s">
        <v>42</v>
      </c>
      <c r="B39" s="2">
        <v>181</v>
      </c>
      <c r="C39" s="2">
        <v>1</v>
      </c>
      <c r="D39" s="2">
        <v>11</v>
      </c>
      <c r="E39" s="5">
        <v>5.5248618784530376E-3</v>
      </c>
      <c r="F39" s="5">
        <v>6.0773480662983423E-2</v>
      </c>
      <c r="G39" s="5">
        <v>6.6298342541436461E-2</v>
      </c>
    </row>
    <row r="40" spans="1:7" x14ac:dyDescent="0.25">
      <c r="A40" s="2" t="s">
        <v>43</v>
      </c>
      <c r="B40" s="2">
        <v>43</v>
      </c>
      <c r="C40" s="2">
        <v>0</v>
      </c>
      <c r="D40" s="2">
        <v>5</v>
      </c>
      <c r="E40" s="5">
        <v>0</v>
      </c>
      <c r="F40" s="5">
        <v>0.1162790697674419</v>
      </c>
      <c r="G40" s="5">
        <v>0.1162790697674419</v>
      </c>
    </row>
    <row r="41" spans="1:7" x14ac:dyDescent="0.25">
      <c r="A41" s="3" t="s">
        <v>44</v>
      </c>
      <c r="B41" s="3">
        <v>395</v>
      </c>
      <c r="C41" s="3">
        <v>4</v>
      </c>
      <c r="D41" s="3">
        <v>20</v>
      </c>
      <c r="E41" s="6">
        <v>1.0126582278481009E-2</v>
      </c>
      <c r="F41" s="6">
        <v>5.0632911392405063E-2</v>
      </c>
      <c r="G41" s="6">
        <v>6.0759493670886067E-2</v>
      </c>
    </row>
    <row r="42" spans="1:7" x14ac:dyDescent="0.25">
      <c r="A42" s="2" t="s">
        <v>46</v>
      </c>
      <c r="B42" s="2">
        <v>240</v>
      </c>
      <c r="C42" s="2">
        <v>0</v>
      </c>
      <c r="D42" s="2">
        <v>6</v>
      </c>
      <c r="E42" s="5">
        <v>0</v>
      </c>
      <c r="F42" s="5">
        <v>2.5000000000000001E-2</v>
      </c>
      <c r="G42" s="5">
        <v>2.5000000000000001E-2</v>
      </c>
    </row>
    <row r="43" spans="1:7" ht="15.75" thickBot="1" x14ac:dyDescent="0.3">
      <c r="A43" s="3" t="s">
        <v>47</v>
      </c>
      <c r="B43" s="3">
        <v>240</v>
      </c>
      <c r="C43" s="3">
        <v>0</v>
      </c>
      <c r="D43" s="3">
        <v>6</v>
      </c>
      <c r="E43" s="6">
        <v>0</v>
      </c>
      <c r="F43" s="6">
        <v>2.5000000000000001E-2</v>
      </c>
      <c r="G43" s="6">
        <v>2.5000000000000001E-2</v>
      </c>
    </row>
    <row r="44" spans="1:7" ht="15.75" thickBot="1" x14ac:dyDescent="0.3">
      <c r="A44" s="4" t="s">
        <v>49</v>
      </c>
      <c r="B44" s="4">
        <v>10226</v>
      </c>
      <c r="C44" s="4">
        <v>83</v>
      </c>
      <c r="D44" s="4">
        <v>304</v>
      </c>
      <c r="E44" s="7">
        <v>8.1165656170545664E-3</v>
      </c>
      <c r="F44" s="7">
        <v>2.9728143946802271E-2</v>
      </c>
      <c r="G44" s="7">
        <v>3.7844709563856833E-2</v>
      </c>
    </row>
  </sheetData>
  <sortState ref="A19:G24">
    <sortCondition ref="A19"/>
  </sortState>
  <mergeCells count="2">
    <mergeCell ref="A1:B5"/>
    <mergeCell ref="C1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92C8-8A89-4AE4-B23D-03DABF06327A}">
  <dimension ref="B2:E44"/>
  <sheetViews>
    <sheetView zoomScale="80" zoomScaleNormal="80" workbookViewId="0"/>
  </sheetViews>
  <sheetFormatPr baseColWidth="10" defaultRowHeight="15" x14ac:dyDescent="0.25"/>
  <cols>
    <col min="2" max="2" width="53.28515625" bestFit="1" customWidth="1"/>
    <col min="3" max="3" width="15.140625" customWidth="1"/>
    <col min="4" max="4" width="15.85546875" customWidth="1"/>
    <col min="5" max="5" width="22.42578125" customWidth="1"/>
  </cols>
  <sheetData>
    <row r="2" spans="2:5" ht="15" customHeight="1" x14ac:dyDescent="0.25">
      <c r="B2" s="91" t="s">
        <v>140</v>
      </c>
      <c r="C2" s="91"/>
      <c r="D2" s="91"/>
      <c r="E2" s="91"/>
    </row>
    <row r="3" spans="2:5" ht="15.75" customHeight="1" thickBot="1" x14ac:dyDescent="0.3">
      <c r="B3" s="91"/>
      <c r="C3" s="91"/>
      <c r="D3" s="91"/>
      <c r="E3" s="91"/>
    </row>
    <row r="4" spans="2:5" ht="16.5" customHeight="1" x14ac:dyDescent="0.25">
      <c r="B4" s="92" t="s">
        <v>80</v>
      </c>
      <c r="C4" s="95" t="s">
        <v>139</v>
      </c>
      <c r="D4" s="95" t="s">
        <v>86</v>
      </c>
      <c r="E4" s="97" t="s">
        <v>81</v>
      </c>
    </row>
    <row r="5" spans="2:5" ht="45.75" customHeight="1" x14ac:dyDescent="0.25">
      <c r="B5" s="93"/>
      <c r="C5" s="96"/>
      <c r="D5" s="96"/>
      <c r="E5" s="98"/>
    </row>
    <row r="6" spans="2:5" ht="16.5" customHeight="1" thickBot="1" x14ac:dyDescent="0.3">
      <c r="B6" s="94"/>
      <c r="C6" s="34" t="s">
        <v>82</v>
      </c>
      <c r="D6" s="34" t="s">
        <v>82</v>
      </c>
      <c r="E6" s="99"/>
    </row>
    <row r="7" spans="2:5" x14ac:dyDescent="0.25">
      <c r="B7" s="3" t="s">
        <v>7</v>
      </c>
      <c r="C7" s="35">
        <v>4.7677261613691929E-2</v>
      </c>
      <c r="D7" s="35">
        <v>4.5132172791747263E-2</v>
      </c>
      <c r="E7" s="38">
        <f>(D7-C7)*100</f>
        <v>-0.2545088821944666</v>
      </c>
    </row>
    <row r="8" spans="2:5" x14ac:dyDescent="0.25">
      <c r="B8" s="2" t="s">
        <v>8</v>
      </c>
      <c r="C8" s="36">
        <v>4.1322314049586778E-2</v>
      </c>
      <c r="D8" s="36">
        <v>5.473372781065089E-2</v>
      </c>
      <c r="E8" s="39">
        <f t="shared" ref="E8:E30" si="0">(D8-C8)*100</f>
        <v>1.3411413761064113</v>
      </c>
    </row>
    <row r="9" spans="2:5" x14ac:dyDescent="0.25">
      <c r="B9" s="2" t="s">
        <v>9</v>
      </c>
      <c r="C9" s="36">
        <v>8.3720930232558138E-2</v>
      </c>
      <c r="D9" s="36">
        <v>7.1428571428571425E-2</v>
      </c>
      <c r="E9" s="39">
        <f>(D9-C9)*100</f>
        <v>-1.2292358803986714</v>
      </c>
    </row>
    <row r="10" spans="2:5" x14ac:dyDescent="0.25">
      <c r="B10" s="2" t="s">
        <v>10</v>
      </c>
      <c r="C10" s="36">
        <v>4.3165467625899283E-2</v>
      </c>
      <c r="D10" s="36">
        <v>2.7982326951399121E-2</v>
      </c>
      <c r="E10" s="39">
        <f t="shared" si="0"/>
        <v>-1.5183140674500162</v>
      </c>
    </row>
    <row r="11" spans="2:5" x14ac:dyDescent="0.25">
      <c r="B11" s="3" t="s">
        <v>83</v>
      </c>
      <c r="C11" s="35">
        <v>6.50994575045208E-2</v>
      </c>
      <c r="D11" s="35">
        <v>4.3222003929273077E-2</v>
      </c>
      <c r="E11" s="38">
        <f>(D11-C11)*100</f>
        <v>-2.1877453575247721</v>
      </c>
    </row>
    <row r="12" spans="2:5" x14ac:dyDescent="0.25">
      <c r="B12" s="2" t="s">
        <v>12</v>
      </c>
      <c r="C12" s="36">
        <v>4.1322314049586778E-2</v>
      </c>
      <c r="D12" s="36">
        <v>3.7735849056603772E-2</v>
      </c>
      <c r="E12" s="39">
        <f t="shared" si="0"/>
        <v>-0.35864649929830061</v>
      </c>
    </row>
    <row r="13" spans="2:5" x14ac:dyDescent="0.25">
      <c r="B13" s="2" t="s">
        <v>13</v>
      </c>
      <c r="C13" s="36">
        <v>7.7885952712100137E-2</v>
      </c>
      <c r="D13" s="36">
        <v>4.821150855365474E-2</v>
      </c>
      <c r="E13" s="39">
        <f t="shared" si="0"/>
        <v>-2.9674444158445397</v>
      </c>
    </row>
    <row r="14" spans="2:5" x14ac:dyDescent="0.25">
      <c r="B14" s="2" t="s">
        <v>14</v>
      </c>
      <c r="C14" s="36">
        <v>4.1353383458646607E-2</v>
      </c>
      <c r="D14" s="36">
        <v>3.3457249070631967E-2</v>
      </c>
      <c r="E14" s="39">
        <f t="shared" si="0"/>
        <v>-0.78961343880146406</v>
      </c>
    </row>
    <row r="15" spans="2:5" x14ac:dyDescent="0.25">
      <c r="B15" s="3" t="s">
        <v>16</v>
      </c>
      <c r="C15" s="35">
        <v>2.18978102189781E-2</v>
      </c>
      <c r="D15" s="35">
        <v>2.4152106885919841E-2</v>
      </c>
      <c r="E15" s="38">
        <f t="shared" si="0"/>
        <v>0.22542966669417408</v>
      </c>
    </row>
    <row r="16" spans="2:5" x14ac:dyDescent="0.25">
      <c r="B16" s="2" t="s">
        <v>17</v>
      </c>
      <c r="C16" s="36">
        <v>5.7971014492753617E-2</v>
      </c>
      <c r="D16" s="36">
        <v>3.2710280373831772E-2</v>
      </c>
      <c r="E16" s="39">
        <f t="shared" si="0"/>
        <v>-2.5260734118921846</v>
      </c>
    </row>
    <row r="17" spans="2:5" x14ac:dyDescent="0.25">
      <c r="B17" s="2" t="s">
        <v>18</v>
      </c>
      <c r="C17" s="36">
        <v>1.287262872628726E-2</v>
      </c>
      <c r="D17" s="36">
        <v>2.0215633423180591E-2</v>
      </c>
      <c r="E17" s="39">
        <f t="shared" si="0"/>
        <v>0.73430046968933316</v>
      </c>
    </row>
    <row r="18" spans="2:5" x14ac:dyDescent="0.25">
      <c r="B18" s="2" t="s">
        <v>19</v>
      </c>
      <c r="C18" s="36">
        <v>4.6808510638297871E-2</v>
      </c>
      <c r="D18" s="36">
        <v>4.0322580645161289E-2</v>
      </c>
      <c r="E18" s="39">
        <f t="shared" si="0"/>
        <v>-0.6485929993136581</v>
      </c>
    </row>
    <row r="19" spans="2:5" x14ac:dyDescent="0.25">
      <c r="B19" s="3" t="s">
        <v>21</v>
      </c>
      <c r="C19" s="35">
        <v>4.4940079893475357E-2</v>
      </c>
      <c r="D19" s="35">
        <v>4.3100325968851869E-2</v>
      </c>
      <c r="E19" s="38">
        <f t="shared" si="0"/>
        <v>-0.18397539246234884</v>
      </c>
    </row>
    <row r="20" spans="2:5" x14ac:dyDescent="0.25">
      <c r="B20" s="2" t="s">
        <v>22</v>
      </c>
      <c r="C20" s="36">
        <v>5.1070840197693583E-2</v>
      </c>
      <c r="D20" s="36">
        <v>4.6153846153846163E-2</v>
      </c>
      <c r="E20" s="39">
        <f t="shared" si="0"/>
        <v>-0.49169940438474197</v>
      </c>
    </row>
    <row r="21" spans="2:5" x14ac:dyDescent="0.25">
      <c r="B21" s="2" t="s">
        <v>23</v>
      </c>
      <c r="C21" s="36">
        <v>4.6931407942238268E-2</v>
      </c>
      <c r="D21" s="36">
        <v>4.0322580645161289E-2</v>
      </c>
      <c r="E21" s="39">
        <f t="shared" si="0"/>
        <v>-0.6608827297076979</v>
      </c>
    </row>
    <row r="22" spans="2:5" x14ac:dyDescent="0.25">
      <c r="B22" s="2" t="s">
        <v>24</v>
      </c>
      <c r="C22" s="36">
        <v>3.614457831325301E-2</v>
      </c>
      <c r="D22" s="36">
        <v>4.0540540540540543E-2</v>
      </c>
      <c r="E22" s="39">
        <f t="shared" si="0"/>
        <v>0.43959622272875321</v>
      </c>
    </row>
    <row r="23" spans="2:5" x14ac:dyDescent="0.25">
      <c r="B23" s="2" t="s">
        <v>25</v>
      </c>
      <c r="C23" s="36">
        <v>3.8620689655172423E-2</v>
      </c>
      <c r="D23" s="36">
        <v>3.6979969183359017E-2</v>
      </c>
      <c r="E23" s="39">
        <f t="shared" si="0"/>
        <v>-0.16407204718134061</v>
      </c>
    </row>
    <row r="24" spans="2:5" x14ac:dyDescent="0.25">
      <c r="B24" s="2" t="s">
        <v>26</v>
      </c>
      <c r="C24" s="36">
        <v>3.7470725995316159E-2</v>
      </c>
      <c r="D24" s="36">
        <v>3.2994923857868022E-2</v>
      </c>
      <c r="E24" s="39">
        <f t="shared" si="0"/>
        <v>-0.44758021374481372</v>
      </c>
    </row>
    <row r="25" spans="2:5" x14ac:dyDescent="0.25">
      <c r="B25" s="2" t="s">
        <v>138</v>
      </c>
      <c r="C25" s="36">
        <v>5.1122194513715712E-2</v>
      </c>
      <c r="D25" s="36">
        <v>5.2369077306733167E-2</v>
      </c>
      <c r="E25" s="39">
        <f t="shared" si="0"/>
        <v>0.1246882793017455</v>
      </c>
    </row>
    <row r="26" spans="2:5" x14ac:dyDescent="0.25">
      <c r="B26" s="3" t="s">
        <v>85</v>
      </c>
      <c r="C26" s="35">
        <v>3.6384976525821587E-2</v>
      </c>
      <c r="D26" s="35">
        <v>4.3100325968851869E-2</v>
      </c>
      <c r="E26" s="38">
        <f t="shared" si="0"/>
        <v>0.67153494430302818</v>
      </c>
    </row>
    <row r="27" spans="2:5" x14ac:dyDescent="0.25">
      <c r="B27" s="2" t="s">
        <v>29</v>
      </c>
      <c r="C27" s="36">
        <v>1.3623978201634881E-2</v>
      </c>
      <c r="D27" s="36">
        <v>3.2608695652173912E-2</v>
      </c>
      <c r="E27" s="39">
        <f>(D27-C27)*100</f>
        <v>1.898471745053903</v>
      </c>
    </row>
    <row r="28" spans="2:5" x14ac:dyDescent="0.25">
      <c r="B28" s="2" t="s">
        <v>30</v>
      </c>
      <c r="C28" s="36">
        <v>6.0273972602739728E-2</v>
      </c>
      <c r="D28" s="36">
        <v>1.577287066246057E-2</v>
      </c>
      <c r="E28" s="39">
        <f>(D28-C28)*100</f>
        <v>-4.450110194027916</v>
      </c>
    </row>
    <row r="29" spans="2:5" x14ac:dyDescent="0.25">
      <c r="B29" s="2" t="s">
        <v>31</v>
      </c>
      <c r="C29" s="36">
        <v>3.3333333333333333E-2</v>
      </c>
      <c r="D29" s="36">
        <v>2.9850746268656719E-2</v>
      </c>
      <c r="E29" s="39">
        <f>(D29-C29)*100</f>
        <v>-0.34825870646766133</v>
      </c>
    </row>
    <row r="30" spans="2:5" x14ac:dyDescent="0.25">
      <c r="B30" s="3" t="s">
        <v>71</v>
      </c>
      <c r="C30" s="35">
        <v>3.6793692509855452E-2</v>
      </c>
      <c r="D30" s="35">
        <v>3.8243626062322948E-2</v>
      </c>
      <c r="E30" s="38">
        <f t="shared" si="0"/>
        <v>0.14499335524674958</v>
      </c>
    </row>
    <row r="31" spans="2:5" x14ac:dyDescent="0.25">
      <c r="B31" s="2" t="s">
        <v>33</v>
      </c>
      <c r="C31" s="36">
        <v>3.083700440528634E-2</v>
      </c>
      <c r="D31" s="36">
        <v>3.309692671394799E-2</v>
      </c>
      <c r="E31" s="39">
        <f t="shared" ref="E31:E44" si="1">(D31-C31)*100</f>
        <v>0.22599223086616493</v>
      </c>
    </row>
    <row r="32" spans="2:5" x14ac:dyDescent="0.25">
      <c r="B32" s="2" t="s">
        <v>34</v>
      </c>
      <c r="C32" s="36">
        <v>5.7324840764331211E-2</v>
      </c>
      <c r="D32" s="36">
        <v>4.6357615894039743E-2</v>
      </c>
      <c r="E32" s="39">
        <f t="shared" si="1"/>
        <v>-1.0967224870291468</v>
      </c>
    </row>
    <row r="33" spans="2:5" x14ac:dyDescent="0.25">
      <c r="B33" s="2" t="s">
        <v>35</v>
      </c>
      <c r="C33" s="36">
        <v>0.10344827586206901</v>
      </c>
      <c r="D33" s="36">
        <v>6.6666666666666666E-2</v>
      </c>
      <c r="E33" s="39">
        <f t="shared" si="1"/>
        <v>-3.6781609195402338</v>
      </c>
    </row>
    <row r="34" spans="2:5" x14ac:dyDescent="0.25">
      <c r="B34" s="2" t="s">
        <v>48</v>
      </c>
      <c r="C34" s="36">
        <v>4.9019607843137247E-2</v>
      </c>
      <c r="D34" s="36">
        <v>0.1368421052631579</v>
      </c>
      <c r="E34" s="39">
        <f t="shared" si="1"/>
        <v>8.7822497420020653</v>
      </c>
    </row>
    <row r="35" spans="2:5" x14ac:dyDescent="0.25">
      <c r="B35" s="2" t="s">
        <v>36</v>
      </c>
      <c r="C35" s="36">
        <v>3.2051282051282048E-2</v>
      </c>
      <c r="D35" s="36">
        <v>2.5245441795231419E-2</v>
      </c>
      <c r="E35" s="39">
        <f>(D35-C35)*100</f>
        <v>-0.68058402560506293</v>
      </c>
    </row>
    <row r="36" spans="2:5" x14ac:dyDescent="0.25">
      <c r="B36" s="3" t="s">
        <v>37</v>
      </c>
      <c r="C36" s="35">
        <v>5.1020408163265307E-2</v>
      </c>
      <c r="D36" s="35">
        <v>2.3809523809523812E-2</v>
      </c>
      <c r="E36" s="38">
        <f t="shared" si="1"/>
        <v>-2.7210884353741496</v>
      </c>
    </row>
    <row r="37" spans="2:5" x14ac:dyDescent="0.25">
      <c r="B37" s="2" t="s">
        <v>38</v>
      </c>
      <c r="C37" s="36">
        <v>5.1020408163265307E-2</v>
      </c>
      <c r="D37" s="36">
        <v>2.3809523809523812E-2</v>
      </c>
      <c r="E37" s="39">
        <f t="shared" si="1"/>
        <v>-2.7210884353741496</v>
      </c>
    </row>
    <row r="38" spans="2:5" x14ac:dyDescent="0.25">
      <c r="B38" s="3" t="s">
        <v>40</v>
      </c>
      <c r="C38" s="35">
        <v>6.4432989690721643E-2</v>
      </c>
      <c r="D38" s="35">
        <v>6.0759493670886067E-2</v>
      </c>
      <c r="E38" s="38">
        <f t="shared" si="1"/>
        <v>-0.36734960198355759</v>
      </c>
    </row>
    <row r="39" spans="2:5" x14ac:dyDescent="0.25">
      <c r="B39" s="2" t="s">
        <v>41</v>
      </c>
      <c r="C39" s="36">
        <v>3.937007874015748E-2</v>
      </c>
      <c r="D39" s="36">
        <v>4.0935672514619881E-2</v>
      </c>
      <c r="E39" s="39">
        <f t="shared" si="1"/>
        <v>0.1565593774462401</v>
      </c>
    </row>
    <row r="40" spans="2:5" x14ac:dyDescent="0.25">
      <c r="B40" s="2" t="s">
        <v>42</v>
      </c>
      <c r="C40" s="36">
        <v>7.1090047393364927E-2</v>
      </c>
      <c r="D40" s="36">
        <v>6.6298342541436461E-2</v>
      </c>
      <c r="E40" s="39">
        <f t="shared" si="1"/>
        <v>-0.47917048519284661</v>
      </c>
    </row>
    <row r="41" spans="2:5" x14ac:dyDescent="0.25">
      <c r="B41" s="2" t="s">
        <v>43</v>
      </c>
      <c r="C41" s="36">
        <v>0.1</v>
      </c>
      <c r="D41" s="36">
        <v>0.1162790697674419</v>
      </c>
      <c r="E41" s="39">
        <f t="shared" si="1"/>
        <v>1.6279069767441894</v>
      </c>
    </row>
    <row r="42" spans="2:5" x14ac:dyDescent="0.25">
      <c r="B42" s="3" t="s">
        <v>45</v>
      </c>
      <c r="C42" s="35">
        <v>4.6099290780141841E-2</v>
      </c>
      <c r="D42" s="35">
        <v>2.5000000000000001E-2</v>
      </c>
      <c r="E42" s="38">
        <f t="shared" si="1"/>
        <v>-2.1099290780141842</v>
      </c>
    </row>
    <row r="43" spans="2:5" ht="15.75" thickBot="1" x14ac:dyDescent="0.3">
      <c r="B43" s="2" t="s">
        <v>46</v>
      </c>
      <c r="C43" s="36">
        <v>4.6099290780141841E-2</v>
      </c>
      <c r="D43" s="36">
        <v>2.5000000000000001E-2</v>
      </c>
      <c r="E43" s="39">
        <f t="shared" si="1"/>
        <v>-2.1099290780141842</v>
      </c>
    </row>
    <row r="44" spans="2:5" ht="15.75" thickBot="1" x14ac:dyDescent="0.3">
      <c r="B44" s="4" t="s">
        <v>54</v>
      </c>
      <c r="C44" s="37">
        <v>4.2379938928472298E-2</v>
      </c>
      <c r="D44" s="37">
        <v>3.7844709563856833E-2</v>
      </c>
      <c r="E44" s="40">
        <f t="shared" si="1"/>
        <v>-0.45352293646154646</v>
      </c>
    </row>
  </sheetData>
  <sortState ref="B39:E41">
    <sortCondition ref="B39"/>
  </sortState>
  <mergeCells count="5">
    <mergeCell ref="B2:E3"/>
    <mergeCell ref="B4:B6"/>
    <mergeCell ref="C4:C5"/>
    <mergeCell ref="D4:D5"/>
    <mergeCell ref="E4:E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DB9C-321B-4665-B19C-2FEED9A571FE}">
  <dimension ref="C21:S58"/>
  <sheetViews>
    <sheetView showGridLines="0" zoomScale="85" zoomScaleNormal="85" workbookViewId="0"/>
  </sheetViews>
  <sheetFormatPr baseColWidth="10" defaultColWidth="11.42578125" defaultRowHeight="15" x14ac:dyDescent="0.25"/>
  <sheetData>
    <row r="21" spans="19:19" x14ac:dyDescent="0.25">
      <c r="S21" t="s">
        <v>70</v>
      </c>
    </row>
    <row r="41" spans="3:5" x14ac:dyDescent="0.25">
      <c r="C41" s="63"/>
      <c r="D41" s="64"/>
      <c r="E41" s="65"/>
    </row>
    <row r="42" spans="3:5" x14ac:dyDescent="0.25">
      <c r="C42" s="66"/>
      <c r="D42" s="67"/>
      <c r="E42" s="68"/>
    </row>
    <row r="43" spans="3:5" x14ac:dyDescent="0.25">
      <c r="C43" s="66"/>
      <c r="D43" s="67"/>
      <c r="E43" s="68"/>
    </row>
    <row r="44" spans="3:5" x14ac:dyDescent="0.25">
      <c r="C44" s="66"/>
      <c r="D44" s="67"/>
      <c r="E44" s="68"/>
    </row>
    <row r="45" spans="3:5" x14ac:dyDescent="0.25">
      <c r="C45" s="66"/>
      <c r="D45" s="67"/>
      <c r="E45" s="68"/>
    </row>
    <row r="46" spans="3:5" x14ac:dyDescent="0.25">
      <c r="C46" s="66"/>
      <c r="D46" s="67"/>
      <c r="E46" s="68"/>
    </row>
    <row r="47" spans="3:5" x14ac:dyDescent="0.25">
      <c r="C47" s="66"/>
      <c r="D47" s="67"/>
      <c r="E47" s="68"/>
    </row>
    <row r="48" spans="3:5" x14ac:dyDescent="0.25">
      <c r="C48" s="66"/>
      <c r="D48" s="67"/>
      <c r="E48" s="68"/>
    </row>
    <row r="49" spans="3:5" x14ac:dyDescent="0.25">
      <c r="C49" s="66"/>
      <c r="D49" s="67"/>
      <c r="E49" s="68"/>
    </row>
    <row r="50" spans="3:5" x14ac:dyDescent="0.25">
      <c r="C50" s="66"/>
      <c r="D50" s="67"/>
      <c r="E50" s="68"/>
    </row>
    <row r="51" spans="3:5" x14ac:dyDescent="0.25">
      <c r="C51" s="66"/>
      <c r="D51" s="67"/>
      <c r="E51" s="68"/>
    </row>
    <row r="52" spans="3:5" x14ac:dyDescent="0.25">
      <c r="C52" s="66"/>
      <c r="D52" s="67"/>
      <c r="E52" s="68"/>
    </row>
    <row r="53" spans="3:5" x14ac:dyDescent="0.25">
      <c r="C53" s="66"/>
      <c r="D53" s="67"/>
      <c r="E53" s="68"/>
    </row>
    <row r="54" spans="3:5" x14ac:dyDescent="0.25">
      <c r="C54" s="66"/>
      <c r="D54" s="67"/>
      <c r="E54" s="68"/>
    </row>
    <row r="55" spans="3:5" x14ac:dyDescent="0.25">
      <c r="C55" s="66"/>
      <c r="D55" s="67"/>
      <c r="E55" s="68"/>
    </row>
    <row r="56" spans="3:5" x14ac:dyDescent="0.25">
      <c r="C56" s="66"/>
      <c r="D56" s="67"/>
      <c r="E56" s="68"/>
    </row>
    <row r="57" spans="3:5" x14ac:dyDescent="0.25">
      <c r="C57" s="66"/>
      <c r="D57" s="67"/>
      <c r="E57" s="68"/>
    </row>
    <row r="58" spans="3:5" x14ac:dyDescent="0.25">
      <c r="C58" s="69"/>
      <c r="D58" s="70"/>
      <c r="E58" s="7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zoomScale="90" zoomScaleNormal="90" workbookViewId="0">
      <selection sqref="A1:G4"/>
    </sheetView>
  </sheetViews>
  <sheetFormatPr baseColWidth="10" defaultColWidth="9.140625" defaultRowHeight="15" x14ac:dyDescent="0.25"/>
  <cols>
    <col min="1" max="1" width="29.5703125" bestFit="1" customWidth="1"/>
    <col min="2" max="6" width="10.28515625" customWidth="1"/>
    <col min="7" max="7" width="10.5703125" style="9" bestFit="1" customWidth="1"/>
  </cols>
  <sheetData>
    <row r="1" spans="1:7" x14ac:dyDescent="0.25">
      <c r="A1" s="100"/>
      <c r="B1" s="100"/>
      <c r="C1" s="100"/>
      <c r="D1" s="100"/>
      <c r="E1" s="100"/>
      <c r="F1" s="100"/>
      <c r="G1" s="100"/>
    </row>
    <row r="2" spans="1:7" x14ac:dyDescent="0.25">
      <c r="A2" s="101"/>
      <c r="B2" s="101"/>
      <c r="C2" s="101"/>
      <c r="D2" s="101"/>
      <c r="E2" s="101"/>
      <c r="F2" s="101"/>
      <c r="G2" s="101"/>
    </row>
    <row r="3" spans="1:7" x14ac:dyDescent="0.25">
      <c r="A3" s="101"/>
      <c r="B3" s="101"/>
      <c r="C3" s="101"/>
      <c r="D3" s="101"/>
      <c r="E3" s="101"/>
      <c r="F3" s="101"/>
      <c r="G3" s="101"/>
    </row>
    <row r="4" spans="1:7" x14ac:dyDescent="0.25">
      <c r="A4" s="101"/>
      <c r="B4" s="101"/>
      <c r="C4" s="101"/>
      <c r="D4" s="101"/>
      <c r="E4" s="101"/>
      <c r="F4" s="101"/>
      <c r="G4" s="101"/>
    </row>
    <row r="5" spans="1:7" x14ac:dyDescent="0.25">
      <c r="A5" s="102" t="s">
        <v>141</v>
      </c>
      <c r="B5" s="102"/>
      <c r="C5" s="102"/>
      <c r="D5" s="102"/>
      <c r="E5" s="102"/>
      <c r="F5" s="102"/>
      <c r="G5" s="102"/>
    </row>
    <row r="6" spans="1:7" ht="15.75" thickBot="1" x14ac:dyDescent="0.3">
      <c r="A6" s="103"/>
      <c r="B6" s="103"/>
      <c r="C6" s="103"/>
      <c r="D6" s="103"/>
      <c r="E6" s="103"/>
      <c r="F6" s="103"/>
      <c r="G6" s="103"/>
    </row>
    <row r="7" spans="1:7" ht="15.75" thickTop="1" x14ac:dyDescent="0.25">
      <c r="A7" s="1" t="s">
        <v>0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8" t="s">
        <v>55</v>
      </c>
    </row>
    <row r="8" spans="1:7" x14ac:dyDescent="0.25">
      <c r="A8" s="2" t="s">
        <v>8</v>
      </c>
      <c r="B8" s="2">
        <v>6</v>
      </c>
      <c r="C8" s="2">
        <v>31</v>
      </c>
      <c r="D8" s="2">
        <v>4</v>
      </c>
      <c r="E8" s="2">
        <v>49</v>
      </c>
      <c r="F8" s="2">
        <v>90</v>
      </c>
      <c r="G8" s="5">
        <v>7.4013157894736836E-2</v>
      </c>
    </row>
    <row r="9" spans="1:7" x14ac:dyDescent="0.25">
      <c r="A9" s="2" t="s">
        <v>10</v>
      </c>
      <c r="B9" s="2">
        <v>4</v>
      </c>
      <c r="C9" s="2">
        <v>15</v>
      </c>
      <c r="D9" s="2">
        <v>3</v>
      </c>
      <c r="E9" s="2">
        <v>34</v>
      </c>
      <c r="F9" s="2">
        <v>56</v>
      </c>
      <c r="G9" s="5">
        <v>4.6052631578947373E-2</v>
      </c>
    </row>
    <row r="10" spans="1:7" x14ac:dyDescent="0.25">
      <c r="A10" s="2" t="s">
        <v>9</v>
      </c>
      <c r="B10" s="2">
        <v>3</v>
      </c>
      <c r="C10" s="2">
        <v>11</v>
      </c>
      <c r="D10" s="2">
        <v>0</v>
      </c>
      <c r="E10" s="2">
        <v>21</v>
      </c>
      <c r="F10" s="2">
        <v>35</v>
      </c>
      <c r="G10" s="5">
        <v>2.8782894736842101E-2</v>
      </c>
    </row>
    <row r="11" spans="1:7" x14ac:dyDescent="0.25">
      <c r="A11" s="2" t="s">
        <v>29</v>
      </c>
      <c r="B11" s="2">
        <v>2</v>
      </c>
      <c r="C11" s="2">
        <v>10</v>
      </c>
      <c r="D11" s="2">
        <v>0</v>
      </c>
      <c r="E11" s="2">
        <v>44</v>
      </c>
      <c r="F11" s="2">
        <v>56</v>
      </c>
      <c r="G11" s="5">
        <v>4.6052631578947373E-2</v>
      </c>
    </row>
    <row r="12" spans="1:7" x14ac:dyDescent="0.25">
      <c r="A12" s="2" t="s">
        <v>30</v>
      </c>
      <c r="B12" s="2">
        <v>3</v>
      </c>
      <c r="C12" s="2">
        <v>2</v>
      </c>
      <c r="D12" s="2">
        <v>2</v>
      </c>
      <c r="E12" s="2">
        <v>33</v>
      </c>
      <c r="F12" s="2">
        <v>40</v>
      </c>
      <c r="G12" s="5">
        <v>3.2894736842105261E-2</v>
      </c>
    </row>
    <row r="13" spans="1:7" x14ac:dyDescent="0.25">
      <c r="A13" s="2" t="s">
        <v>31</v>
      </c>
      <c r="B13" s="2">
        <v>0</v>
      </c>
      <c r="C13" s="2">
        <v>4</v>
      </c>
      <c r="D13" s="2">
        <v>1</v>
      </c>
      <c r="E13" s="2">
        <v>14</v>
      </c>
      <c r="F13" s="2">
        <v>19</v>
      </c>
      <c r="G13" s="5">
        <v>1.5625E-2</v>
      </c>
    </row>
    <row r="14" spans="1:7" x14ac:dyDescent="0.25">
      <c r="A14" s="2" t="s">
        <v>43</v>
      </c>
      <c r="B14" s="2">
        <v>0</v>
      </c>
      <c r="C14" s="2">
        <v>5</v>
      </c>
      <c r="D14" s="2">
        <v>0</v>
      </c>
      <c r="E14" s="2">
        <v>3</v>
      </c>
      <c r="F14" s="2">
        <v>8</v>
      </c>
      <c r="G14" s="5">
        <v>6.5789473684210523E-3</v>
      </c>
    </row>
    <row r="15" spans="1:7" x14ac:dyDescent="0.25">
      <c r="A15" s="2" t="s">
        <v>41</v>
      </c>
      <c r="B15" s="2">
        <v>3</v>
      </c>
      <c r="C15" s="2">
        <v>4</v>
      </c>
      <c r="D15" s="2">
        <v>0</v>
      </c>
      <c r="E15" s="2">
        <v>4</v>
      </c>
      <c r="F15" s="2">
        <v>11</v>
      </c>
      <c r="G15" s="5">
        <v>9.0460526315789477E-3</v>
      </c>
    </row>
    <row r="16" spans="1:7" x14ac:dyDescent="0.25">
      <c r="A16" s="2" t="s">
        <v>42</v>
      </c>
      <c r="B16" s="2">
        <v>1</v>
      </c>
      <c r="C16" s="2">
        <v>11</v>
      </c>
      <c r="D16" s="2">
        <v>1</v>
      </c>
      <c r="E16" s="2">
        <v>26</v>
      </c>
      <c r="F16" s="2">
        <v>39</v>
      </c>
      <c r="G16" s="5">
        <v>3.2072368421052627E-2</v>
      </c>
    </row>
    <row r="17" spans="1:7" x14ac:dyDescent="0.25">
      <c r="A17" s="2" t="s">
        <v>17</v>
      </c>
      <c r="B17" s="2">
        <v>2</v>
      </c>
      <c r="C17" s="2">
        <v>5</v>
      </c>
      <c r="D17" s="2">
        <v>0</v>
      </c>
      <c r="E17" s="2">
        <v>17</v>
      </c>
      <c r="F17" s="2">
        <v>24</v>
      </c>
      <c r="G17" s="5">
        <v>1.973684210526316E-2</v>
      </c>
    </row>
    <row r="18" spans="1:7" x14ac:dyDescent="0.25">
      <c r="A18" s="2" t="s">
        <v>18</v>
      </c>
      <c r="B18" s="2">
        <v>10</v>
      </c>
      <c r="C18" s="2">
        <v>20</v>
      </c>
      <c r="D18" s="2">
        <v>2</v>
      </c>
      <c r="E18" s="2">
        <v>107</v>
      </c>
      <c r="F18" s="2">
        <v>139</v>
      </c>
      <c r="G18" s="5">
        <v>0.1143092105263158</v>
      </c>
    </row>
    <row r="19" spans="1:7" x14ac:dyDescent="0.25">
      <c r="A19" s="2" t="s">
        <v>19</v>
      </c>
      <c r="B19" s="2">
        <v>4</v>
      </c>
      <c r="C19" s="2">
        <v>6</v>
      </c>
      <c r="D19" s="2">
        <v>0</v>
      </c>
      <c r="E19" s="2">
        <v>10</v>
      </c>
      <c r="F19" s="2">
        <v>20</v>
      </c>
      <c r="G19" s="5">
        <v>1.6447368421052631E-2</v>
      </c>
    </row>
    <row r="20" spans="1:7" x14ac:dyDescent="0.25">
      <c r="A20" s="2" t="s">
        <v>33</v>
      </c>
      <c r="B20" s="2">
        <v>3</v>
      </c>
      <c r="C20" s="2">
        <v>11</v>
      </c>
      <c r="D20" s="2">
        <v>1</v>
      </c>
      <c r="E20" s="2">
        <v>71</v>
      </c>
      <c r="F20" s="2">
        <v>86</v>
      </c>
      <c r="G20" s="5">
        <v>7.0723684210526314E-2</v>
      </c>
    </row>
    <row r="21" spans="1:7" x14ac:dyDescent="0.25">
      <c r="A21" s="2" t="s">
        <v>35</v>
      </c>
      <c r="B21" s="2">
        <v>0</v>
      </c>
      <c r="C21" s="2">
        <v>2</v>
      </c>
      <c r="D21" s="2">
        <v>1</v>
      </c>
      <c r="E21" s="2">
        <v>1</v>
      </c>
      <c r="F21" s="2">
        <v>4</v>
      </c>
      <c r="G21" s="5">
        <v>3.2894736842105261E-3</v>
      </c>
    </row>
    <row r="22" spans="1:7" x14ac:dyDescent="0.25">
      <c r="A22" s="2" t="s">
        <v>34</v>
      </c>
      <c r="B22" s="2">
        <v>2</v>
      </c>
      <c r="C22" s="2">
        <v>5</v>
      </c>
      <c r="D22" s="2">
        <v>0</v>
      </c>
      <c r="E22" s="2">
        <v>10</v>
      </c>
      <c r="F22" s="2">
        <v>17</v>
      </c>
      <c r="G22" s="5">
        <v>1.398026315789474E-2</v>
      </c>
    </row>
    <row r="23" spans="1:7" x14ac:dyDescent="0.25">
      <c r="A23" s="2" t="s">
        <v>36</v>
      </c>
      <c r="B23" s="2">
        <v>1</v>
      </c>
      <c r="C23" s="2">
        <v>17</v>
      </c>
      <c r="D23" s="2">
        <v>4</v>
      </c>
      <c r="E23" s="2">
        <v>48</v>
      </c>
      <c r="F23" s="2">
        <v>70</v>
      </c>
      <c r="G23" s="5">
        <v>5.7565789473684209E-2</v>
      </c>
    </row>
    <row r="24" spans="1:7" x14ac:dyDescent="0.25">
      <c r="A24" s="2" t="s">
        <v>38</v>
      </c>
      <c r="B24" s="2">
        <v>0</v>
      </c>
      <c r="C24" s="2">
        <v>2</v>
      </c>
      <c r="D24" s="2">
        <v>3</v>
      </c>
      <c r="E24" s="2">
        <v>0</v>
      </c>
      <c r="F24" s="2">
        <v>5</v>
      </c>
      <c r="G24" s="5">
        <v>4.1118421052631577E-3</v>
      </c>
    </row>
    <row r="25" spans="1:7" x14ac:dyDescent="0.25">
      <c r="A25" s="2" t="s">
        <v>46</v>
      </c>
      <c r="B25" s="2">
        <v>0</v>
      </c>
      <c r="C25" s="2">
        <v>6</v>
      </c>
      <c r="D25" s="2">
        <v>2</v>
      </c>
      <c r="E25" s="2">
        <v>21</v>
      </c>
      <c r="F25" s="2">
        <v>29</v>
      </c>
      <c r="G25" s="5">
        <v>2.3848684210526321E-2</v>
      </c>
    </row>
    <row r="26" spans="1:7" x14ac:dyDescent="0.25">
      <c r="A26" s="2" t="s">
        <v>24</v>
      </c>
      <c r="B26" s="2">
        <v>3</v>
      </c>
      <c r="C26" s="2">
        <v>3</v>
      </c>
      <c r="D26" s="2">
        <v>0</v>
      </c>
      <c r="E26" s="2">
        <v>13</v>
      </c>
      <c r="F26" s="2">
        <v>19</v>
      </c>
      <c r="G26" s="5">
        <v>1.5625E-2</v>
      </c>
    </row>
    <row r="27" spans="1:7" x14ac:dyDescent="0.25">
      <c r="A27" s="2" t="s">
        <v>23</v>
      </c>
      <c r="B27" s="2">
        <v>2</v>
      </c>
      <c r="C27" s="2">
        <v>8</v>
      </c>
      <c r="D27" s="2">
        <v>1</v>
      </c>
      <c r="E27" s="2">
        <v>15</v>
      </c>
      <c r="F27" s="2">
        <v>26</v>
      </c>
      <c r="G27" s="5">
        <v>2.1381578947368422E-2</v>
      </c>
    </row>
    <row r="28" spans="1:7" x14ac:dyDescent="0.25">
      <c r="A28" s="2" t="s">
        <v>22</v>
      </c>
      <c r="B28" s="2">
        <v>10</v>
      </c>
      <c r="C28" s="2">
        <v>14</v>
      </c>
      <c r="D28" s="2">
        <v>0</v>
      </c>
      <c r="E28" s="2">
        <v>41</v>
      </c>
      <c r="F28" s="2">
        <v>65</v>
      </c>
      <c r="G28" s="5">
        <v>5.3453947368421052E-2</v>
      </c>
    </row>
    <row r="29" spans="1:7" x14ac:dyDescent="0.25">
      <c r="A29" s="2" t="s">
        <v>25</v>
      </c>
      <c r="B29" s="2">
        <v>3</v>
      </c>
      <c r="C29" s="2">
        <v>21</v>
      </c>
      <c r="D29" s="2">
        <v>6</v>
      </c>
      <c r="E29" s="2">
        <v>65</v>
      </c>
      <c r="F29" s="2">
        <v>95</v>
      </c>
      <c r="G29" s="5">
        <v>7.8125E-2</v>
      </c>
    </row>
    <row r="30" spans="1:7" x14ac:dyDescent="0.25">
      <c r="A30" s="2" t="s">
        <v>26</v>
      </c>
      <c r="B30" s="2">
        <v>3</v>
      </c>
      <c r="C30" s="2">
        <v>10</v>
      </c>
      <c r="D30" s="2">
        <v>2</v>
      </c>
      <c r="E30" s="2">
        <v>33</v>
      </c>
      <c r="F30" s="2">
        <v>48</v>
      </c>
      <c r="G30" s="5">
        <v>3.9473684210526307E-2</v>
      </c>
    </row>
    <row r="31" spans="1:7" x14ac:dyDescent="0.25">
      <c r="A31" s="2" t="s">
        <v>27</v>
      </c>
      <c r="B31" s="2">
        <v>7</v>
      </c>
      <c r="C31" s="2">
        <v>35</v>
      </c>
      <c r="D31" s="2">
        <v>0</v>
      </c>
      <c r="E31" s="2">
        <v>35</v>
      </c>
      <c r="F31" s="2">
        <v>77</v>
      </c>
      <c r="G31" s="5">
        <v>6.3322368421052627E-2</v>
      </c>
    </row>
    <row r="32" spans="1:7" x14ac:dyDescent="0.25">
      <c r="A32" s="2" t="s">
        <v>12</v>
      </c>
      <c r="B32" s="2">
        <v>2</v>
      </c>
      <c r="C32" s="2">
        <v>2</v>
      </c>
      <c r="D32" s="2">
        <v>1</v>
      </c>
      <c r="E32" s="2">
        <v>8</v>
      </c>
      <c r="F32" s="2">
        <v>13</v>
      </c>
      <c r="G32" s="5">
        <v>1.0690789473684211E-2</v>
      </c>
    </row>
    <row r="33" spans="1:7" x14ac:dyDescent="0.25">
      <c r="A33" s="2" t="s">
        <v>14</v>
      </c>
      <c r="B33" s="2">
        <v>0</v>
      </c>
      <c r="C33" s="2">
        <v>9</v>
      </c>
      <c r="D33" s="2">
        <v>0</v>
      </c>
      <c r="E33" s="2">
        <v>27</v>
      </c>
      <c r="F33" s="2">
        <v>36</v>
      </c>
      <c r="G33" s="5">
        <v>2.9605263157894739E-2</v>
      </c>
    </row>
    <row r="34" spans="1:7" x14ac:dyDescent="0.25">
      <c r="A34" s="2" t="s">
        <v>13</v>
      </c>
      <c r="B34" s="2">
        <v>7</v>
      </c>
      <c r="C34" s="2">
        <v>24</v>
      </c>
      <c r="D34" s="2">
        <v>39</v>
      </c>
      <c r="E34" s="2">
        <v>1</v>
      </c>
      <c r="F34" s="2">
        <v>71</v>
      </c>
      <c r="G34" s="5">
        <v>5.8388157894736843E-2</v>
      </c>
    </row>
    <row r="35" spans="1:7" ht="15.75" thickBot="1" x14ac:dyDescent="0.3">
      <c r="A35" s="2" t="s">
        <v>48</v>
      </c>
      <c r="B35" s="2">
        <v>2</v>
      </c>
      <c r="C35" s="2">
        <v>11</v>
      </c>
      <c r="D35" s="2">
        <v>5</v>
      </c>
      <c r="E35" s="2">
        <v>0</v>
      </c>
      <c r="F35" s="2">
        <v>18</v>
      </c>
      <c r="G35" s="5">
        <v>1.4802631578947369E-2</v>
      </c>
    </row>
    <row r="36" spans="1:7" ht="15.75" thickBot="1" x14ac:dyDescent="0.3">
      <c r="A36" s="4" t="s">
        <v>49</v>
      </c>
      <c r="B36" s="4">
        <v>83</v>
      </c>
      <c r="C36" s="4">
        <v>304</v>
      </c>
      <c r="D36" s="4">
        <v>78</v>
      </c>
      <c r="E36" s="4">
        <v>751</v>
      </c>
      <c r="F36" s="4">
        <v>1216</v>
      </c>
      <c r="G36" s="7">
        <v>1</v>
      </c>
    </row>
    <row r="37" spans="1:7" x14ac:dyDescent="0.25">
      <c r="A37" s="104" t="s">
        <v>72</v>
      </c>
      <c r="B37" s="104"/>
      <c r="C37" s="105"/>
      <c r="D37" s="105"/>
      <c r="E37" s="105"/>
      <c r="F37" s="105"/>
      <c r="G37" s="105"/>
    </row>
    <row r="38" spans="1:7" ht="15.75" thickBot="1" x14ac:dyDescent="0.3">
      <c r="A38" s="106"/>
      <c r="B38" s="106"/>
      <c r="C38" s="106"/>
      <c r="D38" s="106"/>
      <c r="E38" s="106"/>
      <c r="F38" s="106"/>
      <c r="G38" s="106"/>
    </row>
    <row r="39" spans="1:7" ht="15.75" thickTop="1" x14ac:dyDescent="0.25"/>
  </sheetData>
  <mergeCells count="3">
    <mergeCell ref="A1:G4"/>
    <mergeCell ref="A5:G6"/>
    <mergeCell ref="A37:G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zoomScale="84" zoomScaleNormal="84" workbookViewId="0">
      <selection sqref="A1:F3"/>
    </sheetView>
  </sheetViews>
  <sheetFormatPr baseColWidth="10" defaultColWidth="9.140625" defaultRowHeight="15" x14ac:dyDescent="0.25"/>
  <cols>
    <col min="1" max="1" width="29.5703125" bestFit="1" customWidth="1"/>
    <col min="2" max="3" width="15.85546875" bestFit="1" customWidth="1"/>
    <col min="4" max="4" width="19.42578125" bestFit="1" customWidth="1"/>
    <col min="5" max="5" width="25" bestFit="1" customWidth="1"/>
    <col min="6" max="6" width="20.5703125" bestFit="1" customWidth="1"/>
  </cols>
  <sheetData>
    <row r="1" spans="1:6" ht="19.5" customHeight="1" x14ac:dyDescent="0.25">
      <c r="A1" s="107" t="s">
        <v>145</v>
      </c>
      <c r="B1" s="107"/>
      <c r="C1" s="107"/>
      <c r="D1" s="107"/>
      <c r="E1" s="107"/>
      <c r="F1" s="107"/>
    </row>
    <row r="2" spans="1:6" x14ac:dyDescent="0.25">
      <c r="A2" s="107"/>
      <c r="B2" s="107"/>
      <c r="C2" s="107"/>
      <c r="D2" s="107"/>
      <c r="E2" s="107"/>
      <c r="F2" s="107"/>
    </row>
    <row r="3" spans="1:6" x14ac:dyDescent="0.25">
      <c r="A3" s="108"/>
      <c r="B3" s="108"/>
      <c r="C3" s="108"/>
      <c r="D3" s="108"/>
      <c r="E3" s="108"/>
      <c r="F3" s="108"/>
    </row>
    <row r="4" spans="1:6" ht="45" x14ac:dyDescent="0.25">
      <c r="A4" s="1" t="s">
        <v>0</v>
      </c>
      <c r="B4" s="1" t="s">
        <v>56</v>
      </c>
      <c r="C4" s="1" t="s">
        <v>142</v>
      </c>
      <c r="D4" s="10" t="s">
        <v>143</v>
      </c>
      <c r="E4" s="1" t="s">
        <v>144</v>
      </c>
      <c r="F4" s="1" t="s">
        <v>57</v>
      </c>
    </row>
    <row r="5" spans="1:6" x14ac:dyDescent="0.25">
      <c r="A5" s="2" t="s">
        <v>8</v>
      </c>
      <c r="B5" s="2">
        <v>676</v>
      </c>
      <c r="C5" s="2">
        <v>586</v>
      </c>
      <c r="D5" s="2">
        <v>0</v>
      </c>
      <c r="E5" s="2">
        <v>586</v>
      </c>
      <c r="F5" s="2">
        <v>90</v>
      </c>
    </row>
    <row r="6" spans="1:6" x14ac:dyDescent="0.25">
      <c r="A6" s="2" t="s">
        <v>29</v>
      </c>
      <c r="B6" s="2">
        <v>368</v>
      </c>
      <c r="C6" s="2">
        <v>312</v>
      </c>
      <c r="D6" s="2">
        <v>0</v>
      </c>
      <c r="E6" s="2">
        <v>312</v>
      </c>
      <c r="F6" s="2">
        <v>56</v>
      </c>
    </row>
    <row r="7" spans="1:6" x14ac:dyDescent="0.25">
      <c r="A7" s="2" t="s">
        <v>12</v>
      </c>
      <c r="B7" s="2">
        <v>106</v>
      </c>
      <c r="C7" s="2">
        <v>93</v>
      </c>
      <c r="D7" s="2">
        <v>0</v>
      </c>
      <c r="E7" s="2">
        <v>93</v>
      </c>
      <c r="F7" s="2">
        <v>13</v>
      </c>
    </row>
    <row r="8" spans="1:6" x14ac:dyDescent="0.25">
      <c r="A8" s="2" t="s">
        <v>41</v>
      </c>
      <c r="B8" s="2">
        <v>171</v>
      </c>
      <c r="C8" s="2">
        <v>160</v>
      </c>
      <c r="D8" s="2">
        <v>0</v>
      </c>
      <c r="E8" s="2">
        <v>160</v>
      </c>
      <c r="F8" s="2">
        <v>11</v>
      </c>
    </row>
    <row r="9" spans="1:6" x14ac:dyDescent="0.25">
      <c r="A9" s="2" t="s">
        <v>33</v>
      </c>
      <c r="B9" s="2">
        <v>423</v>
      </c>
      <c r="C9" s="2">
        <v>336</v>
      </c>
      <c r="D9" s="2">
        <v>1</v>
      </c>
      <c r="E9" s="2">
        <v>337</v>
      </c>
      <c r="F9" s="2">
        <v>86</v>
      </c>
    </row>
    <row r="10" spans="1:6" x14ac:dyDescent="0.25">
      <c r="A10" s="2" t="s">
        <v>9</v>
      </c>
      <c r="B10" s="2">
        <v>196</v>
      </c>
      <c r="C10" s="2">
        <v>161</v>
      </c>
      <c r="D10" s="2">
        <v>0</v>
      </c>
      <c r="E10" s="2">
        <v>161</v>
      </c>
      <c r="F10" s="2">
        <v>35</v>
      </c>
    </row>
    <row r="11" spans="1:6" x14ac:dyDescent="0.25">
      <c r="A11" s="2" t="s">
        <v>13</v>
      </c>
      <c r="B11" s="2">
        <v>643</v>
      </c>
      <c r="C11" s="2">
        <v>571</v>
      </c>
      <c r="D11" s="2">
        <v>1</v>
      </c>
      <c r="E11" s="2">
        <v>572</v>
      </c>
      <c r="F11" s="2">
        <v>71</v>
      </c>
    </row>
    <row r="12" spans="1:6" x14ac:dyDescent="0.25">
      <c r="A12" s="2" t="s">
        <v>30</v>
      </c>
      <c r="B12" s="2">
        <v>317</v>
      </c>
      <c r="C12" s="2">
        <v>277</v>
      </c>
      <c r="D12" s="2">
        <v>0</v>
      </c>
      <c r="E12" s="2">
        <v>277</v>
      </c>
      <c r="F12" s="2">
        <v>40</v>
      </c>
    </row>
    <row r="13" spans="1:6" x14ac:dyDescent="0.25">
      <c r="A13" s="2" t="s">
        <v>31</v>
      </c>
      <c r="B13" s="2">
        <v>134</v>
      </c>
      <c r="C13" s="2">
        <v>115</v>
      </c>
      <c r="D13" s="2">
        <v>0</v>
      </c>
      <c r="E13" s="2">
        <v>115</v>
      </c>
      <c r="F13" s="2">
        <v>19</v>
      </c>
    </row>
    <row r="14" spans="1:6" x14ac:dyDescent="0.25">
      <c r="A14" s="2" t="s">
        <v>34</v>
      </c>
      <c r="B14" s="2">
        <v>151</v>
      </c>
      <c r="C14" s="2">
        <v>133</v>
      </c>
      <c r="D14" s="2">
        <v>1</v>
      </c>
      <c r="E14" s="2">
        <v>134</v>
      </c>
      <c r="F14" s="2">
        <v>17</v>
      </c>
    </row>
    <row r="15" spans="1:6" x14ac:dyDescent="0.25">
      <c r="A15" s="2" t="s">
        <v>17</v>
      </c>
      <c r="B15" s="2">
        <v>214</v>
      </c>
      <c r="C15" s="2">
        <v>190</v>
      </c>
      <c r="D15" s="2">
        <v>0</v>
      </c>
      <c r="E15" s="2">
        <v>190</v>
      </c>
      <c r="F15" s="2">
        <v>24</v>
      </c>
    </row>
    <row r="16" spans="1:6" x14ac:dyDescent="0.25">
      <c r="A16" s="2" t="s">
        <v>35</v>
      </c>
      <c r="B16" s="2">
        <v>30</v>
      </c>
      <c r="C16" s="2">
        <v>26</v>
      </c>
      <c r="D16" s="2">
        <v>0</v>
      </c>
      <c r="E16" s="2">
        <v>26</v>
      </c>
      <c r="F16" s="2">
        <v>4</v>
      </c>
    </row>
    <row r="17" spans="1:6" x14ac:dyDescent="0.25">
      <c r="A17" s="2" t="s">
        <v>42</v>
      </c>
      <c r="B17" s="2">
        <v>181</v>
      </c>
      <c r="C17" s="2">
        <v>142</v>
      </c>
      <c r="D17" s="2">
        <v>0</v>
      </c>
      <c r="E17" s="2">
        <v>142</v>
      </c>
      <c r="F17" s="2">
        <v>39</v>
      </c>
    </row>
    <row r="18" spans="1:6" x14ac:dyDescent="0.25">
      <c r="A18" s="2" t="s">
        <v>22</v>
      </c>
      <c r="B18" s="2">
        <v>520</v>
      </c>
      <c r="C18" s="2">
        <v>453</v>
      </c>
      <c r="D18" s="2">
        <v>2</v>
      </c>
      <c r="E18" s="2">
        <v>455</v>
      </c>
      <c r="F18" s="2">
        <v>65</v>
      </c>
    </row>
    <row r="19" spans="1:6" x14ac:dyDescent="0.25">
      <c r="A19" s="2" t="s">
        <v>23</v>
      </c>
      <c r="B19" s="2">
        <v>248</v>
      </c>
      <c r="C19" s="2">
        <v>222</v>
      </c>
      <c r="D19" s="2">
        <v>0</v>
      </c>
      <c r="E19" s="2">
        <v>222</v>
      </c>
      <c r="F19" s="2">
        <v>26</v>
      </c>
    </row>
    <row r="20" spans="1:6" x14ac:dyDescent="0.25">
      <c r="A20" s="2" t="s">
        <v>24</v>
      </c>
      <c r="B20" s="2">
        <v>148</v>
      </c>
      <c r="C20" s="2">
        <v>129</v>
      </c>
      <c r="D20" s="2">
        <v>0</v>
      </c>
      <c r="E20" s="2">
        <v>129</v>
      </c>
      <c r="F20" s="2">
        <v>19</v>
      </c>
    </row>
    <row r="21" spans="1:6" x14ac:dyDescent="0.25">
      <c r="A21" s="2" t="s">
        <v>25</v>
      </c>
      <c r="B21" s="2">
        <v>649</v>
      </c>
      <c r="C21" s="2">
        <v>553</v>
      </c>
      <c r="D21" s="2">
        <v>1</v>
      </c>
      <c r="E21" s="2">
        <v>554</v>
      </c>
      <c r="F21" s="2">
        <v>95</v>
      </c>
    </row>
    <row r="22" spans="1:6" x14ac:dyDescent="0.25">
      <c r="A22" s="2" t="s">
        <v>26</v>
      </c>
      <c r="B22" s="2">
        <v>394</v>
      </c>
      <c r="C22" s="2">
        <v>345</v>
      </c>
      <c r="D22" s="2">
        <v>1</v>
      </c>
      <c r="E22" s="2">
        <v>346</v>
      </c>
      <c r="F22" s="2">
        <v>48</v>
      </c>
    </row>
    <row r="23" spans="1:6" x14ac:dyDescent="0.25">
      <c r="A23" s="2" t="s">
        <v>27</v>
      </c>
      <c r="B23" s="2">
        <v>802</v>
      </c>
      <c r="C23" s="2">
        <v>724</v>
      </c>
      <c r="D23" s="2">
        <v>1</v>
      </c>
      <c r="E23" s="2">
        <v>725</v>
      </c>
      <c r="F23" s="2">
        <v>77</v>
      </c>
    </row>
    <row r="24" spans="1:6" x14ac:dyDescent="0.25">
      <c r="A24" s="2" t="s">
        <v>46</v>
      </c>
      <c r="B24" s="2">
        <v>240</v>
      </c>
      <c r="C24" s="2">
        <v>211</v>
      </c>
      <c r="D24" s="2">
        <v>0</v>
      </c>
      <c r="E24" s="2">
        <v>211</v>
      </c>
      <c r="F24" s="2">
        <v>29</v>
      </c>
    </row>
    <row r="25" spans="1:6" x14ac:dyDescent="0.25">
      <c r="A25" s="2" t="s">
        <v>38</v>
      </c>
      <c r="B25" s="2">
        <v>84</v>
      </c>
      <c r="C25" s="2">
        <v>78</v>
      </c>
      <c r="D25" s="2">
        <v>1</v>
      </c>
      <c r="E25" s="2">
        <v>79</v>
      </c>
      <c r="F25" s="2">
        <v>5</v>
      </c>
    </row>
    <row r="26" spans="1:6" x14ac:dyDescent="0.25">
      <c r="A26" s="2" t="s">
        <v>43</v>
      </c>
      <c r="B26" s="2">
        <v>43</v>
      </c>
      <c r="C26" s="2">
        <v>35</v>
      </c>
      <c r="D26" s="2">
        <v>0</v>
      </c>
      <c r="E26" s="2">
        <v>35</v>
      </c>
      <c r="F26" s="2">
        <v>8</v>
      </c>
    </row>
    <row r="27" spans="1:6" x14ac:dyDescent="0.25">
      <c r="A27" s="2" t="s">
        <v>18</v>
      </c>
      <c r="B27" s="2">
        <v>1484</v>
      </c>
      <c r="C27" s="2">
        <v>1345</v>
      </c>
      <c r="D27" s="2">
        <v>0</v>
      </c>
      <c r="E27" s="2">
        <v>1345</v>
      </c>
      <c r="F27" s="2">
        <v>139</v>
      </c>
    </row>
    <row r="28" spans="1:6" x14ac:dyDescent="0.25">
      <c r="A28" s="2" t="s">
        <v>48</v>
      </c>
      <c r="B28" s="2">
        <v>95</v>
      </c>
      <c r="C28" s="2">
        <v>77</v>
      </c>
      <c r="D28" s="2">
        <v>0</v>
      </c>
      <c r="E28" s="2">
        <v>77</v>
      </c>
      <c r="F28" s="2">
        <v>18</v>
      </c>
    </row>
    <row r="29" spans="1:6" x14ac:dyDescent="0.25">
      <c r="A29" s="2" t="s">
        <v>10</v>
      </c>
      <c r="B29" s="2">
        <v>679</v>
      </c>
      <c r="C29" s="2">
        <v>620</v>
      </c>
      <c r="D29" s="2">
        <v>3</v>
      </c>
      <c r="E29" s="2">
        <v>623</v>
      </c>
      <c r="F29" s="2">
        <v>56</v>
      </c>
    </row>
    <row r="30" spans="1:6" x14ac:dyDescent="0.25">
      <c r="A30" s="2" t="s">
        <v>19</v>
      </c>
      <c r="B30" s="2">
        <v>248</v>
      </c>
      <c r="C30" s="2">
        <v>227</v>
      </c>
      <c r="D30" s="2">
        <v>1</v>
      </c>
      <c r="E30" s="2">
        <v>228</v>
      </c>
      <c r="F30" s="2">
        <v>20</v>
      </c>
    </row>
    <row r="31" spans="1:6" x14ac:dyDescent="0.25">
      <c r="A31" s="2" t="s">
        <v>36</v>
      </c>
      <c r="B31" s="2">
        <v>713</v>
      </c>
      <c r="C31" s="2">
        <v>642</v>
      </c>
      <c r="D31" s="2">
        <v>1</v>
      </c>
      <c r="E31" s="2">
        <v>643</v>
      </c>
      <c r="F31" s="2">
        <v>70</v>
      </c>
    </row>
    <row r="32" spans="1:6" ht="15.75" thickBot="1" x14ac:dyDescent="0.3">
      <c r="A32" s="2" t="s">
        <v>14</v>
      </c>
      <c r="B32" s="2">
        <v>269</v>
      </c>
      <c r="C32" s="2">
        <v>232</v>
      </c>
      <c r="D32" s="2">
        <v>1</v>
      </c>
      <c r="E32" s="2">
        <v>233</v>
      </c>
      <c r="F32" s="2">
        <v>36</v>
      </c>
    </row>
    <row r="33" spans="1:9" ht="15.75" thickBot="1" x14ac:dyDescent="0.3">
      <c r="A33" s="4" t="s">
        <v>49</v>
      </c>
      <c r="B33" s="4">
        <v>10226</v>
      </c>
      <c r="C33" s="4">
        <v>8995</v>
      </c>
      <c r="D33" s="4">
        <v>15</v>
      </c>
      <c r="E33" s="4">
        <v>9010</v>
      </c>
      <c r="F33" s="4">
        <v>1216</v>
      </c>
      <c r="H33" s="62"/>
      <c r="I33" s="61"/>
    </row>
  </sheetData>
  <mergeCells count="1">
    <mergeCell ref="A1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4" zoomScaleNormal="84" workbookViewId="0">
      <selection sqref="A1:H2"/>
    </sheetView>
  </sheetViews>
  <sheetFormatPr baseColWidth="10" defaultColWidth="9.140625" defaultRowHeight="15" x14ac:dyDescent="0.25"/>
  <cols>
    <col min="1" max="1" width="13" bestFit="1" customWidth="1"/>
    <col min="2" max="2" width="11.140625" bestFit="1" customWidth="1"/>
    <col min="3" max="3" width="12.42578125" customWidth="1"/>
    <col min="4" max="4" width="10.42578125" customWidth="1"/>
    <col min="5" max="5" width="17.5703125" bestFit="1" customWidth="1"/>
    <col min="6" max="6" width="27.85546875" bestFit="1" customWidth="1"/>
    <col min="7" max="7" width="13" bestFit="1" customWidth="1"/>
    <col min="8" max="8" width="13.5703125" style="9" customWidth="1"/>
  </cols>
  <sheetData>
    <row r="1" spans="1:8" ht="15" customHeight="1" x14ac:dyDescent="0.25">
      <c r="A1" s="109" t="s">
        <v>73</v>
      </c>
      <c r="B1" s="109"/>
      <c r="C1" s="109"/>
      <c r="D1" s="109"/>
      <c r="E1" s="109"/>
      <c r="F1" s="109"/>
      <c r="G1" s="109"/>
      <c r="H1" s="109"/>
    </row>
    <row r="2" spans="1:8" ht="15" customHeight="1" x14ac:dyDescent="0.25">
      <c r="A2" s="110"/>
      <c r="B2" s="110"/>
      <c r="C2" s="110"/>
      <c r="D2" s="110"/>
      <c r="E2" s="110"/>
      <c r="F2" s="110"/>
      <c r="G2" s="110"/>
      <c r="H2" s="110"/>
    </row>
    <row r="3" spans="1:8" x14ac:dyDescent="0.25">
      <c r="A3" s="1" t="s">
        <v>58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49</v>
      </c>
      <c r="H3" s="1" t="s">
        <v>63</v>
      </c>
    </row>
    <row r="4" spans="1:8" x14ac:dyDescent="0.25">
      <c r="A4" s="11">
        <v>2.2000000000000002</v>
      </c>
      <c r="B4" s="2"/>
      <c r="C4" s="2"/>
      <c r="D4" s="2"/>
      <c r="E4" s="2">
        <v>1</v>
      </c>
      <c r="F4" s="2"/>
      <c r="G4" s="2">
        <v>1</v>
      </c>
      <c r="H4" s="5">
        <v>3.2894736842105261E-3</v>
      </c>
    </row>
    <row r="5" spans="1:8" x14ac:dyDescent="0.25">
      <c r="A5" s="11">
        <v>2.2999999999999998</v>
      </c>
      <c r="B5" s="2"/>
      <c r="C5" s="2"/>
      <c r="D5" s="2"/>
      <c r="E5" s="2">
        <v>1</v>
      </c>
      <c r="F5" s="2"/>
      <c r="G5" s="2">
        <v>1</v>
      </c>
      <c r="H5" s="5">
        <v>3.2894736842105261E-3</v>
      </c>
    </row>
    <row r="6" spans="1:8" x14ac:dyDescent="0.25">
      <c r="A6" s="11">
        <v>2.7</v>
      </c>
      <c r="B6" s="2"/>
      <c r="C6" s="2"/>
      <c r="D6" s="2"/>
      <c r="E6" s="2">
        <v>2</v>
      </c>
      <c r="F6" s="2"/>
      <c r="G6" s="2">
        <v>2</v>
      </c>
      <c r="H6" s="5">
        <v>6.5789473684210523E-3</v>
      </c>
    </row>
    <row r="7" spans="1:8" x14ac:dyDescent="0.25">
      <c r="A7" s="11">
        <v>2.8</v>
      </c>
      <c r="B7" s="2"/>
      <c r="C7" s="2"/>
      <c r="D7" s="2"/>
      <c r="E7" s="2">
        <v>6</v>
      </c>
      <c r="F7" s="2"/>
      <c r="G7" s="2">
        <v>6</v>
      </c>
      <c r="H7" s="5">
        <v>1.973684210526316E-2</v>
      </c>
    </row>
    <row r="8" spans="1:8" x14ac:dyDescent="0.25">
      <c r="A8" s="11">
        <v>3</v>
      </c>
      <c r="B8" s="2"/>
      <c r="C8" s="2"/>
      <c r="D8" s="2"/>
      <c r="E8" s="2">
        <v>3</v>
      </c>
      <c r="F8" s="2"/>
      <c r="G8" s="2">
        <v>3</v>
      </c>
      <c r="H8" s="5">
        <v>9.8684210526315784E-3</v>
      </c>
    </row>
    <row r="9" spans="1:8" x14ac:dyDescent="0.25">
      <c r="A9" s="11">
        <v>3.1</v>
      </c>
      <c r="B9" s="2"/>
      <c r="C9" s="2"/>
      <c r="D9" s="2"/>
      <c r="E9" s="2">
        <v>8</v>
      </c>
      <c r="F9" s="2">
        <v>2</v>
      </c>
      <c r="G9" s="2">
        <v>10</v>
      </c>
      <c r="H9" s="5">
        <v>3.2894736842105261E-2</v>
      </c>
    </row>
    <row r="10" spans="1:8" x14ac:dyDescent="0.25">
      <c r="A10" s="11">
        <v>3.2</v>
      </c>
      <c r="B10" s="2"/>
      <c r="C10" s="2"/>
      <c r="D10" s="2"/>
      <c r="E10" s="2">
        <v>18</v>
      </c>
      <c r="F10" s="2">
        <v>2</v>
      </c>
      <c r="G10" s="2">
        <v>20</v>
      </c>
      <c r="H10" s="5">
        <v>6.5789473684210523E-2</v>
      </c>
    </row>
    <row r="11" spans="1:8" x14ac:dyDescent="0.25">
      <c r="A11" s="11">
        <v>3.3</v>
      </c>
      <c r="B11" s="2"/>
      <c r="C11" s="2">
        <v>2</v>
      </c>
      <c r="D11" s="2">
        <v>23</v>
      </c>
      <c r="E11" s="2"/>
      <c r="F11" s="2"/>
      <c r="G11" s="2">
        <v>25</v>
      </c>
      <c r="H11" s="5">
        <v>8.2236842105263164E-2</v>
      </c>
    </row>
    <row r="12" spans="1:8" x14ac:dyDescent="0.25">
      <c r="A12" s="11">
        <v>3.4</v>
      </c>
      <c r="B12" s="2"/>
      <c r="C12" s="2"/>
      <c r="D12" s="2">
        <v>47</v>
      </c>
      <c r="E12" s="2"/>
      <c r="F12" s="2"/>
      <c r="G12" s="2">
        <v>47</v>
      </c>
      <c r="H12" s="5">
        <v>0.15460526315789469</v>
      </c>
    </row>
    <row r="13" spans="1:8" x14ac:dyDescent="0.25">
      <c r="A13" s="11">
        <v>3.5</v>
      </c>
      <c r="B13" s="2"/>
      <c r="C13" s="2"/>
      <c r="D13" s="2">
        <v>23</v>
      </c>
      <c r="E13" s="2"/>
      <c r="F13" s="2"/>
      <c r="G13" s="2">
        <v>23</v>
      </c>
      <c r="H13" s="5">
        <v>7.5657894736842105E-2</v>
      </c>
    </row>
    <row r="14" spans="1:8" x14ac:dyDescent="0.25">
      <c r="A14" s="11">
        <v>3.6</v>
      </c>
      <c r="B14" s="2"/>
      <c r="C14" s="2"/>
      <c r="D14" s="2">
        <v>30</v>
      </c>
      <c r="E14" s="2"/>
      <c r="F14" s="2"/>
      <c r="G14" s="2">
        <v>30</v>
      </c>
      <c r="H14" s="5">
        <v>9.8684210526315791E-2</v>
      </c>
    </row>
    <row r="15" spans="1:8" x14ac:dyDescent="0.25">
      <c r="A15" s="11">
        <v>3.7</v>
      </c>
      <c r="B15" s="2"/>
      <c r="C15" s="2"/>
      <c r="D15" s="2">
        <v>23</v>
      </c>
      <c r="E15" s="2"/>
      <c r="F15" s="2"/>
      <c r="G15" s="2">
        <v>23</v>
      </c>
      <c r="H15" s="5">
        <v>7.5657894736842105E-2</v>
      </c>
    </row>
    <row r="16" spans="1:8" x14ac:dyDescent="0.25">
      <c r="A16" s="11">
        <v>3.8</v>
      </c>
      <c r="B16" s="2"/>
      <c r="C16" s="2"/>
      <c r="D16" s="2">
        <v>31</v>
      </c>
      <c r="E16" s="2"/>
      <c r="F16" s="2"/>
      <c r="G16" s="2">
        <v>31</v>
      </c>
      <c r="H16" s="5">
        <v>0.1019736842105263</v>
      </c>
    </row>
    <row r="17" spans="1:8" x14ac:dyDescent="0.25">
      <c r="A17" s="11">
        <v>3.9</v>
      </c>
      <c r="B17" s="2"/>
      <c r="C17" s="2"/>
      <c r="D17" s="2">
        <v>14</v>
      </c>
      <c r="E17" s="2"/>
      <c r="F17" s="2"/>
      <c r="G17" s="2">
        <v>14</v>
      </c>
      <c r="H17" s="5">
        <v>4.6052631578947373E-2</v>
      </c>
    </row>
    <row r="18" spans="1:8" x14ac:dyDescent="0.25">
      <c r="A18" s="11">
        <v>4</v>
      </c>
      <c r="B18" s="2">
        <v>14</v>
      </c>
      <c r="C18" s="2"/>
      <c r="D18" s="2">
        <v>1</v>
      </c>
      <c r="E18" s="2"/>
      <c r="F18" s="2"/>
      <c r="G18" s="2">
        <v>15</v>
      </c>
      <c r="H18" s="5">
        <v>4.9342105263157902E-2</v>
      </c>
    </row>
    <row r="19" spans="1:8" x14ac:dyDescent="0.25">
      <c r="A19" s="11">
        <v>4.0999999999999996</v>
      </c>
      <c r="B19" s="2">
        <v>12</v>
      </c>
      <c r="C19" s="2"/>
      <c r="D19" s="2">
        <v>1</v>
      </c>
      <c r="E19" s="2"/>
      <c r="F19" s="2"/>
      <c r="G19" s="2">
        <v>13</v>
      </c>
      <c r="H19" s="5">
        <v>4.2763157894736843E-2</v>
      </c>
    </row>
    <row r="20" spans="1:8" x14ac:dyDescent="0.25">
      <c r="A20" s="11">
        <v>4.2</v>
      </c>
      <c r="B20" s="2">
        <v>13</v>
      </c>
      <c r="C20" s="2"/>
      <c r="D20" s="2"/>
      <c r="E20" s="2"/>
      <c r="F20" s="2"/>
      <c r="G20" s="2">
        <v>13</v>
      </c>
      <c r="H20" s="5">
        <v>4.2763157894736843E-2</v>
      </c>
    </row>
    <row r="21" spans="1:8" x14ac:dyDescent="0.25">
      <c r="A21" s="11">
        <v>4.3</v>
      </c>
      <c r="B21" s="2">
        <v>5</v>
      </c>
      <c r="C21" s="2"/>
      <c r="D21" s="2"/>
      <c r="E21" s="2"/>
      <c r="F21" s="2"/>
      <c r="G21" s="2">
        <v>5</v>
      </c>
      <c r="H21" s="5">
        <v>1.6447368421052631E-2</v>
      </c>
    </row>
    <row r="22" spans="1:8" x14ac:dyDescent="0.25">
      <c r="A22" s="11">
        <v>4.4000000000000004</v>
      </c>
      <c r="B22" s="2">
        <v>6</v>
      </c>
      <c r="C22" s="2"/>
      <c r="D22" s="2"/>
      <c r="E22" s="2"/>
      <c r="F22" s="2"/>
      <c r="G22" s="2">
        <v>6</v>
      </c>
      <c r="H22" s="5">
        <v>1.973684210526316E-2</v>
      </c>
    </row>
    <row r="23" spans="1:8" x14ac:dyDescent="0.25">
      <c r="A23" s="11">
        <v>4.5</v>
      </c>
      <c r="B23" s="2">
        <v>6</v>
      </c>
      <c r="C23" s="2"/>
      <c r="D23" s="2"/>
      <c r="E23" s="2"/>
      <c r="F23" s="2"/>
      <c r="G23" s="2">
        <v>6</v>
      </c>
      <c r="H23" s="5">
        <v>1.973684210526316E-2</v>
      </c>
    </row>
    <row r="24" spans="1:8" x14ac:dyDescent="0.25">
      <c r="A24" s="11">
        <v>4.5999999999999996</v>
      </c>
      <c r="B24" s="2">
        <v>9</v>
      </c>
      <c r="C24" s="2"/>
      <c r="D24" s="2"/>
      <c r="E24" s="2"/>
      <c r="F24" s="2"/>
      <c r="G24" s="2">
        <v>9</v>
      </c>
      <c r="H24" s="5">
        <v>2.9605263157894739E-2</v>
      </c>
    </row>
    <row r="25" spans="1:8" ht="15.75" thickBot="1" x14ac:dyDescent="0.3">
      <c r="A25" s="11">
        <v>4.8</v>
      </c>
      <c r="B25" s="2">
        <v>1</v>
      </c>
      <c r="C25" s="2"/>
      <c r="D25" s="2"/>
      <c r="E25" s="2"/>
      <c r="F25" s="2"/>
      <c r="G25" s="2">
        <v>1</v>
      </c>
      <c r="H25" s="5">
        <v>3.2894736842105261E-3</v>
      </c>
    </row>
    <row r="26" spans="1:8" ht="15.75" thickBot="1" x14ac:dyDescent="0.3">
      <c r="A26" s="4" t="s">
        <v>49</v>
      </c>
      <c r="B26" s="4">
        <v>66</v>
      </c>
      <c r="C26" s="4">
        <v>2</v>
      </c>
      <c r="D26" s="4">
        <v>193</v>
      </c>
      <c r="E26" s="4">
        <v>39</v>
      </c>
      <c r="F26" s="4">
        <v>4</v>
      </c>
      <c r="G26" s="4">
        <v>304</v>
      </c>
      <c r="H26" s="7">
        <v>1</v>
      </c>
    </row>
  </sheetData>
  <mergeCells count="1">
    <mergeCell ref="A1:H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zoomScale="84" zoomScaleNormal="84" workbookViewId="0">
      <selection sqref="A1:G2"/>
    </sheetView>
  </sheetViews>
  <sheetFormatPr baseColWidth="10" defaultColWidth="9.140625" defaultRowHeight="15" x14ac:dyDescent="0.25"/>
  <cols>
    <col min="1" max="1" width="15.42578125" customWidth="1"/>
    <col min="2" max="2" width="19" customWidth="1"/>
    <col min="3" max="3" width="15.42578125" customWidth="1"/>
    <col min="4" max="6" width="16.28515625" customWidth="1"/>
    <col min="7" max="7" width="17.140625" customWidth="1"/>
    <col min="8" max="8" width="7.42578125" customWidth="1"/>
  </cols>
  <sheetData>
    <row r="1" spans="1:8" ht="15" customHeight="1" x14ac:dyDescent="0.25">
      <c r="A1" s="109" t="s">
        <v>73</v>
      </c>
      <c r="B1" s="109"/>
      <c r="C1" s="109"/>
      <c r="D1" s="109"/>
      <c r="E1" s="109"/>
      <c r="F1" s="109"/>
      <c r="G1" s="109"/>
      <c r="H1" s="72"/>
    </row>
    <row r="2" spans="1:8" ht="15" customHeight="1" x14ac:dyDescent="0.25">
      <c r="A2" s="110"/>
      <c r="B2" s="110"/>
      <c r="C2" s="110"/>
      <c r="D2" s="110"/>
      <c r="E2" s="110"/>
      <c r="F2" s="110"/>
      <c r="G2" s="110"/>
    </row>
    <row r="3" spans="1: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49</v>
      </c>
      <c r="G3" s="1" t="s">
        <v>63</v>
      </c>
    </row>
    <row r="4" spans="1:8" x14ac:dyDescent="0.25">
      <c r="A4" s="57" t="s">
        <v>146</v>
      </c>
      <c r="B4" s="2">
        <v>1</v>
      </c>
      <c r="C4" s="2"/>
      <c r="D4" s="2"/>
      <c r="E4" s="2"/>
      <c r="F4" s="2">
        <v>1</v>
      </c>
      <c r="G4" s="5">
        <v>1.3333333333333331E-2</v>
      </c>
    </row>
    <row r="5" spans="1:8" x14ac:dyDescent="0.25">
      <c r="A5" s="11">
        <v>1.5</v>
      </c>
      <c r="B5" s="2">
        <v>5</v>
      </c>
      <c r="C5" s="2"/>
      <c r="D5" s="2"/>
      <c r="E5" s="2"/>
      <c r="F5" s="2">
        <v>5</v>
      </c>
      <c r="G5" s="5">
        <v>6.6666666666666666E-2</v>
      </c>
    </row>
    <row r="6" spans="1:8" x14ac:dyDescent="0.25">
      <c r="A6" s="11">
        <v>1.6</v>
      </c>
      <c r="B6" s="2">
        <v>1</v>
      </c>
      <c r="C6" s="2"/>
      <c r="D6" s="2"/>
      <c r="E6" s="2"/>
      <c r="F6" s="2">
        <v>1</v>
      </c>
      <c r="G6" s="5">
        <v>1.3333333333333331E-2</v>
      </c>
    </row>
    <row r="7" spans="1:8" x14ac:dyDescent="0.25">
      <c r="A7" s="11">
        <v>1.7</v>
      </c>
      <c r="B7" s="2"/>
      <c r="C7" s="2">
        <v>1</v>
      </c>
      <c r="D7" s="2"/>
      <c r="E7" s="2"/>
      <c r="F7" s="2">
        <v>1</v>
      </c>
      <c r="G7" s="5">
        <v>1.3333333333333331E-2</v>
      </c>
    </row>
    <row r="8" spans="1:8" x14ac:dyDescent="0.25">
      <c r="A8" s="11">
        <v>2.1</v>
      </c>
      <c r="B8" s="2">
        <v>1</v>
      </c>
      <c r="C8" s="2"/>
      <c r="D8" s="2"/>
      <c r="E8" s="2"/>
      <c r="F8" s="2">
        <v>1</v>
      </c>
      <c r="G8" s="5">
        <v>1.3333333333333331E-2</v>
      </c>
    </row>
    <row r="9" spans="1:8" x14ac:dyDescent="0.25">
      <c r="A9" s="11">
        <v>2.2999999999999998</v>
      </c>
      <c r="B9" s="2">
        <v>2</v>
      </c>
      <c r="C9" s="2"/>
      <c r="D9" s="2"/>
      <c r="E9" s="2"/>
      <c r="F9" s="2">
        <v>2</v>
      </c>
      <c r="G9" s="5">
        <v>2.6666666666666668E-2</v>
      </c>
    </row>
    <row r="10" spans="1:8" x14ac:dyDescent="0.25">
      <c r="A10" s="11">
        <v>2.4</v>
      </c>
      <c r="B10" s="2"/>
      <c r="C10" s="2">
        <v>1</v>
      </c>
      <c r="D10" s="2"/>
      <c r="E10" s="2"/>
      <c r="F10" s="2">
        <v>1</v>
      </c>
      <c r="G10" s="5">
        <v>1.3333333333333331E-2</v>
      </c>
    </row>
    <row r="11" spans="1:8" x14ac:dyDescent="0.25">
      <c r="A11" s="11">
        <v>2.5</v>
      </c>
      <c r="B11" s="2">
        <v>4</v>
      </c>
      <c r="C11" s="2">
        <v>1</v>
      </c>
      <c r="D11" s="2"/>
      <c r="E11" s="2"/>
      <c r="F11" s="2">
        <v>5</v>
      </c>
      <c r="G11" s="5">
        <v>6.6666666666666666E-2</v>
      </c>
    </row>
    <row r="12" spans="1:8" x14ac:dyDescent="0.25">
      <c r="A12" s="11">
        <v>2.6</v>
      </c>
      <c r="B12" s="2">
        <v>5</v>
      </c>
      <c r="C12" s="2"/>
      <c r="D12" s="2"/>
      <c r="E12" s="2"/>
      <c r="F12" s="2">
        <v>5</v>
      </c>
      <c r="G12" s="5">
        <v>6.6666666666666666E-2</v>
      </c>
    </row>
    <row r="13" spans="1:8" x14ac:dyDescent="0.25">
      <c r="A13" s="11">
        <v>2.7</v>
      </c>
      <c r="B13" s="2">
        <v>1</v>
      </c>
      <c r="C13" s="2">
        <v>1</v>
      </c>
      <c r="D13" s="2"/>
      <c r="E13" s="2"/>
      <c r="F13" s="2">
        <v>2</v>
      </c>
      <c r="G13" s="5">
        <v>2.6666666666666668E-2</v>
      </c>
    </row>
    <row r="14" spans="1:8" x14ac:dyDescent="0.25">
      <c r="A14" s="11">
        <v>2.8</v>
      </c>
      <c r="B14" s="2">
        <v>3</v>
      </c>
      <c r="C14" s="2">
        <v>1</v>
      </c>
      <c r="D14" s="2"/>
      <c r="E14" s="2"/>
      <c r="F14" s="2">
        <v>4</v>
      </c>
      <c r="G14" s="5">
        <v>5.3333333333333337E-2</v>
      </c>
    </row>
    <row r="15" spans="1:8" x14ac:dyDescent="0.25">
      <c r="A15" s="11">
        <v>2.9</v>
      </c>
      <c r="B15" s="2">
        <v>3</v>
      </c>
      <c r="C15" s="2">
        <v>2</v>
      </c>
      <c r="D15" s="2">
        <v>3</v>
      </c>
      <c r="E15" s="2"/>
      <c r="F15" s="2">
        <v>8</v>
      </c>
      <c r="G15" s="5">
        <v>0.1066666666666667</v>
      </c>
    </row>
    <row r="16" spans="1:8" x14ac:dyDescent="0.25">
      <c r="A16" s="11">
        <v>3</v>
      </c>
      <c r="B16" s="2">
        <v>3</v>
      </c>
      <c r="C16" s="2">
        <v>4</v>
      </c>
      <c r="D16" s="2">
        <v>1</v>
      </c>
      <c r="E16" s="2"/>
      <c r="F16" s="2">
        <v>8</v>
      </c>
      <c r="G16" s="5">
        <v>0.1066666666666667</v>
      </c>
    </row>
    <row r="17" spans="1:7" x14ac:dyDescent="0.25">
      <c r="A17" s="11">
        <v>3.1</v>
      </c>
      <c r="B17" s="2">
        <v>9</v>
      </c>
      <c r="C17" s="2">
        <v>5</v>
      </c>
      <c r="D17" s="2">
        <v>1</v>
      </c>
      <c r="E17" s="2">
        <v>1</v>
      </c>
      <c r="F17" s="2">
        <v>16</v>
      </c>
      <c r="G17" s="5">
        <v>0.21333333333333329</v>
      </c>
    </row>
    <row r="18" spans="1:7" ht="15.75" thickBot="1" x14ac:dyDescent="0.3">
      <c r="A18" s="11">
        <v>3.2</v>
      </c>
      <c r="B18" s="2">
        <v>8</v>
      </c>
      <c r="C18" s="2">
        <v>5</v>
      </c>
      <c r="D18" s="2">
        <v>2</v>
      </c>
      <c r="E18" s="2"/>
      <c r="F18" s="2">
        <v>15</v>
      </c>
      <c r="G18" s="5">
        <v>0.2</v>
      </c>
    </row>
    <row r="19" spans="1:7" ht="15.75" thickBot="1" x14ac:dyDescent="0.3">
      <c r="A19" s="55" t="s">
        <v>49</v>
      </c>
      <c r="B19" s="56">
        <v>46</v>
      </c>
      <c r="C19" s="56">
        <v>21</v>
      </c>
      <c r="D19" s="56">
        <v>7</v>
      </c>
      <c r="E19" s="56">
        <v>1</v>
      </c>
      <c r="F19" s="56">
        <v>75</v>
      </c>
      <c r="G19" s="54">
        <v>1</v>
      </c>
    </row>
  </sheetData>
  <mergeCells count="1">
    <mergeCell ref="A1:G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dfa4bf-ec92-4da8-8fc8-cf32bcb843bb" xsi:nil="true"/>
    <lcf76f155ced4ddcb4097134ff3c332f xmlns="8bb9ef3e-e5d8-4286-a184-37b59a3f53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BD29576B307945B511547DBF3D7A7C" ma:contentTypeVersion="15" ma:contentTypeDescription="Crear nuevo documento." ma:contentTypeScope="" ma:versionID="cec0d3951f36bc473c4060d02ee210c5">
  <xsd:schema xmlns:xsd="http://www.w3.org/2001/XMLSchema" xmlns:xs="http://www.w3.org/2001/XMLSchema" xmlns:p="http://schemas.microsoft.com/office/2006/metadata/properties" xmlns:ns2="8bb9ef3e-e5d8-4286-a184-37b59a3f5353" xmlns:ns3="a3dfa4bf-ec92-4da8-8fc8-cf32bcb843bb" targetNamespace="http://schemas.microsoft.com/office/2006/metadata/properties" ma:root="true" ma:fieldsID="435e1877277e2134020c4dbefe049dd3" ns2:_="" ns3:_="">
    <xsd:import namespace="8bb9ef3e-e5d8-4286-a184-37b59a3f5353"/>
    <xsd:import namespace="a3dfa4bf-ec92-4da8-8fc8-cf32bcb843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9ef3e-e5d8-4286-a184-37b59a3f5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deba3-8e6c-435e-977e-8b3dc5b5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fa4bf-ec92-4da8-8fc8-cf32bcb84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006d9c-7844-4d2f-8820-e9b1ba77940f}" ma:internalName="TaxCatchAll" ma:showField="CatchAllData" ma:web="a3dfa4bf-ec92-4da8-8fc8-cf32bcb84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C9F233-B09D-4EA3-8428-8C4844BEEB19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8bb9ef3e-e5d8-4286-a184-37b59a3f5353"/>
    <ds:schemaRef ds:uri="a3dfa4bf-ec92-4da8-8fc8-cf32bcb843b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E45015-6201-431A-87B4-E9B76F811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604C40-513A-4CF2-A0A5-0C17C60A7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9ef3e-e5d8-4286-a184-37b59a3f5353"/>
    <ds:schemaRef ds:uri="a3dfa4bf-ec92-4da8-8fc8-cf32bcb84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Planeación</vt:lpstr>
      <vt:lpstr>Índice</vt:lpstr>
      <vt:lpstr>Informe General</vt:lpstr>
      <vt:lpstr>Deserción 2024-2 vs 2025-2</vt:lpstr>
      <vt:lpstr>Gráfico histórico</vt:lpstr>
      <vt:lpstr>D, E, G por Programa</vt:lpstr>
      <vt:lpstr>No Matriculados por Programa</vt:lpstr>
      <vt:lpstr>Clasificación DNA</vt:lpstr>
      <vt:lpstr>Clasificación DA</vt:lpstr>
      <vt:lpstr>No matriculados tipo Reingreso</vt:lpstr>
      <vt:lpstr>No matriculados tipo Readmisión</vt:lpstr>
      <vt:lpstr>Solo Inglés</vt:lpstr>
      <vt:lpstr>Resumen_por_Tipo_de_Deserción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ANYELO RAFAEL TILANO ALGARIN</dc:creator>
  <cp:lastModifiedBy>SERGIO LUIS RODRIGUEZ CABANA</cp:lastModifiedBy>
  <dcterms:created xsi:type="dcterms:W3CDTF">2025-03-12T15:37:03Z</dcterms:created>
  <dcterms:modified xsi:type="dcterms:W3CDTF">2025-11-12T17:11:37Z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0x01010081BD29576B307945B511547DBF3D7A7C</vt:lpwstr>
  </property>
  <property fmtid="{D5CDD505-2E9C-101B-9397-08002B2CF9AE}" pid="3" name="MediaServiceImageTags">
    <vt:lpwstr/>
  </property>
</Properties>
</file>